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S:\UW Commercial\COMMERCIAL DEPARTMENT\11 Portfolio Teams\Underwriting\Endorsements\L\Lewcor\Morné\"/>
    </mc:Choice>
  </mc:AlternateContent>
  <xr:revisionPtr revIDLastSave="0" documentId="13_ncr:1_{981B05A6-2EDE-470F-81AC-936CECF1461C}" xr6:coauthVersionLast="47" xr6:coauthVersionMax="47" xr10:uidLastSave="{00000000-0000-0000-0000-000000000000}"/>
  <bookViews>
    <workbookView xWindow="23880" yWindow="-120" windowWidth="24240" windowHeight="13140" firstSheet="4" activeTab="4" xr2:uid="{00000000-000D-0000-FFFF-FFFF00000000}"/>
  </bookViews>
  <sheets>
    <sheet name="Lewcor Plant (18-19)" sheetId="1" state="hidden" r:id="rId1"/>
    <sheet name="Lewcor Multimark (18-19) " sheetId="2" state="hidden" r:id="rId2"/>
    <sheet name="Lewcor Multimark (19-20)" sheetId="6" state="hidden" r:id="rId3"/>
    <sheet name="Lewcor Plant (19-20)" sheetId="5" state="hidden" r:id="rId4"/>
    <sheet name="MM" sheetId="11" r:id="rId5"/>
    <sheet name=" PAR" sheetId="12" r:id="rId6"/>
    <sheet name="Rating &amp; Excess Structure" sheetId="13" r:id="rId7"/>
  </sheets>
  <definedNames>
    <definedName name="_xlnm._FilterDatabase" localSheetId="5" hidden="1">' PAR'!$A$5:$L$275</definedName>
    <definedName name="_xlnm._FilterDatabase" localSheetId="0" hidden="1">'Lewcor Plant (18-19)'!$A$4:$J$123</definedName>
    <definedName name="_xlnm._FilterDatabase" localSheetId="3" hidden="1">'Lewcor Plant (19-20)'!$A$5:$G$124</definedName>
    <definedName name="_xlnm._FilterDatabase" localSheetId="4" hidden="1">MM!$A$8:$Q$444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6" i="12" l="1"/>
  <c r="I267" i="12"/>
  <c r="I268" i="12"/>
  <c r="I269" i="12"/>
  <c r="H266" i="12"/>
  <c r="H267" i="12"/>
  <c r="H268" i="12"/>
  <c r="H269" i="12"/>
  <c r="K433" i="11"/>
  <c r="L433" i="11" s="1"/>
  <c r="K432" i="11"/>
  <c r="L432" i="11" s="1"/>
  <c r="H265" i="12"/>
  <c r="I265" i="12"/>
  <c r="H264" i="12"/>
  <c r="I264" i="12" s="1"/>
  <c r="K265" i="12"/>
  <c r="K264" i="12"/>
  <c r="K431" i="11"/>
  <c r="K430" i="11"/>
  <c r="H263" i="12"/>
  <c r="I263" i="12" s="1"/>
  <c r="H262" i="12"/>
  <c r="I262" i="12" s="1"/>
  <c r="H260" i="12"/>
  <c r="I260" i="12" s="1"/>
  <c r="H261" i="12"/>
  <c r="I261" i="12" s="1"/>
  <c r="H259" i="12"/>
  <c r="I259" i="12" s="1"/>
  <c r="H258" i="12"/>
  <c r="I258" i="12" s="1"/>
  <c r="H254" i="12"/>
  <c r="I254" i="12" s="1"/>
  <c r="H255" i="12"/>
  <c r="I255" i="12" s="1"/>
  <c r="H256" i="12"/>
  <c r="I256" i="12" s="1"/>
  <c r="H250" i="12"/>
  <c r="I250" i="12" s="1"/>
  <c r="H251" i="12"/>
  <c r="I251" i="12" s="1"/>
  <c r="H252" i="12"/>
  <c r="I252" i="12" s="1"/>
  <c r="H253" i="12"/>
  <c r="I253" i="12" s="1"/>
  <c r="H257" i="12"/>
  <c r="I257" i="12" s="1"/>
  <c r="H249" i="12"/>
  <c r="I249" i="12" s="1"/>
  <c r="L416" i="11"/>
  <c r="L524" i="11"/>
  <c r="K524" i="11"/>
  <c r="K58" i="11"/>
  <c r="L58" i="11" s="1"/>
  <c r="H248" i="12"/>
  <c r="I248" i="12" s="1"/>
  <c r="K414" i="11"/>
  <c r="L414" i="11" s="1"/>
  <c r="H247" i="12"/>
  <c r="I247" i="12" s="1"/>
  <c r="H197" i="12"/>
  <c r="L144" i="11"/>
  <c r="K411" i="11"/>
  <c r="L411" i="11" s="1"/>
  <c r="K410" i="11"/>
  <c r="L410" i="11" s="1"/>
  <c r="H246" i="12"/>
  <c r="I246" i="12" s="1"/>
  <c r="C274" i="12"/>
  <c r="H245" i="12"/>
  <c r="I245" i="12" s="1"/>
  <c r="H244" i="12"/>
  <c r="I244" i="12" s="1"/>
  <c r="H243" i="12"/>
  <c r="I243" i="12" s="1"/>
  <c r="L409" i="11"/>
  <c r="L408" i="11"/>
  <c r="L407" i="11"/>
  <c r="H61" i="12" l="1"/>
  <c r="I61" i="12" s="1"/>
  <c r="L330" i="11"/>
  <c r="K412" i="11"/>
  <c r="L412" i="11" s="1"/>
  <c r="L406" i="11"/>
  <c r="K405" i="11"/>
  <c r="L405" i="11" s="1"/>
  <c r="K253" i="11"/>
  <c r="L253" i="11" s="1"/>
  <c r="L403" i="11"/>
  <c r="L404" i="11"/>
  <c r="L402" i="11"/>
  <c r="H240" i="12"/>
  <c r="I240" i="12" s="1"/>
  <c r="H241" i="12"/>
  <c r="I241" i="12" s="1"/>
  <c r="H242" i="12"/>
  <c r="I242" i="12" s="1"/>
  <c r="L401" i="11"/>
  <c r="L247" i="11"/>
  <c r="H150" i="12"/>
  <c r="H120" i="12"/>
  <c r="I120" i="12" s="1"/>
  <c r="H238" i="12" l="1"/>
  <c r="I238" i="12" s="1"/>
  <c r="H239" i="12"/>
  <c r="I239" i="12" s="1"/>
  <c r="K116" i="11" l="1"/>
  <c r="L116" i="11" s="1"/>
  <c r="K130" i="11"/>
  <c r="L130" i="11" s="1"/>
  <c r="K129" i="11"/>
  <c r="L129" i="11" s="1"/>
  <c r="K45" i="11"/>
  <c r="L45" i="11" s="1"/>
  <c r="K400" i="11" l="1"/>
  <c r="L400" i="11" s="1"/>
  <c r="H237" i="12"/>
  <c r="I237" i="12" s="1"/>
  <c r="L399" i="11"/>
  <c r="K94" i="11"/>
  <c r="L94" i="11" s="1"/>
  <c r="K93" i="11"/>
  <c r="H236" i="12"/>
  <c r="I236" i="12" s="1"/>
  <c r="K397" i="11"/>
  <c r="L397" i="11" s="1"/>
  <c r="H235" i="12" l="1"/>
  <c r="I235" i="12" s="1"/>
  <c r="H234" i="12"/>
  <c r="I234" i="12" s="1"/>
  <c r="L396" i="11"/>
  <c r="L395" i="11"/>
  <c r="L394" i="11"/>
  <c r="H233" i="12"/>
  <c r="I233" i="12" s="1"/>
  <c r="H232" i="12"/>
  <c r="I232" i="12" s="1"/>
  <c r="H272" i="12"/>
  <c r="K393" i="11"/>
  <c r="L393" i="11" s="1"/>
  <c r="L392" i="11"/>
  <c r="L391" i="11"/>
  <c r="H231" i="12"/>
  <c r="I231" i="12" s="1"/>
  <c r="H230" i="12"/>
  <c r="I230" i="12" s="1"/>
  <c r="K375" i="11"/>
  <c r="L375" i="11" s="1"/>
  <c r="L140" i="11"/>
  <c r="L390" i="11"/>
  <c r="L389" i="11"/>
  <c r="L388" i="11"/>
  <c r="L387" i="11"/>
  <c r="L386" i="11"/>
  <c r="L385" i="11"/>
  <c r="L384" i="11"/>
  <c r="L383" i="11"/>
  <c r="L382" i="11"/>
  <c r="K381" i="11"/>
  <c r="L147" i="11"/>
  <c r="K380" i="11"/>
  <c r="K379" i="11"/>
  <c r="K378" i="11"/>
  <c r="K377" i="11"/>
  <c r="L149" i="11"/>
  <c r="L150" i="11"/>
  <c r="L376" i="11"/>
  <c r="L152" i="11"/>
  <c r="L151" i="11"/>
  <c r="L145" i="11"/>
  <c r="L143" i="11"/>
  <c r="L148" i="11"/>
  <c r="K176" i="11"/>
  <c r="L176" i="11" s="1"/>
  <c r="K62" i="11"/>
  <c r="L62" i="11" s="1"/>
  <c r="K67" i="11"/>
  <c r="L67" i="11" s="1"/>
  <c r="K66" i="11"/>
  <c r="L66" i="11" s="1"/>
  <c r="L462" i="11"/>
  <c r="K462" i="11"/>
  <c r="L365" i="11"/>
  <c r="K365" i="11" s="1"/>
  <c r="H229" i="12"/>
  <c r="I229" i="12" s="1"/>
  <c r="L346" i="11"/>
  <c r="K346" i="11" s="1"/>
  <c r="L347" i="11"/>
  <c r="K347" i="11" s="1"/>
  <c r="L348" i="11"/>
  <c r="K348" i="11" s="1"/>
  <c r="L349" i="11"/>
  <c r="K349" i="11" s="1"/>
  <c r="L350" i="11"/>
  <c r="K350" i="11" s="1"/>
  <c r="L351" i="11"/>
  <c r="K351" i="11" s="1"/>
  <c r="L352" i="11"/>
  <c r="K352" i="11" s="1"/>
  <c r="L353" i="11"/>
  <c r="K353" i="11" s="1"/>
  <c r="L354" i="11"/>
  <c r="K354" i="11" s="1"/>
  <c r="L355" i="11"/>
  <c r="K355" i="11" s="1"/>
  <c r="L356" i="11"/>
  <c r="K356" i="11" s="1"/>
  <c r="L357" i="11"/>
  <c r="K357" i="11" s="1"/>
  <c r="L358" i="11"/>
  <c r="K358" i="11" s="1"/>
  <c r="L359" i="11"/>
  <c r="K359" i="11" s="1"/>
  <c r="L360" i="11"/>
  <c r="K360" i="11" s="1"/>
  <c r="L361" i="11"/>
  <c r="K361" i="11" s="1"/>
  <c r="L362" i="11"/>
  <c r="K362" i="11" s="1"/>
  <c r="L363" i="11"/>
  <c r="K363" i="11" s="1"/>
  <c r="L345" i="11"/>
  <c r="K345" i="11" s="1"/>
  <c r="H228" i="12"/>
  <c r="I228" i="12" s="1"/>
  <c r="H227" i="12"/>
  <c r="I227" i="12" s="1"/>
  <c r="H226" i="12"/>
  <c r="I226" i="12" s="1"/>
  <c r="H225" i="12"/>
  <c r="I225" i="12" s="1"/>
  <c r="H224" i="12"/>
  <c r="I224" i="12" s="1"/>
  <c r="H223" i="12"/>
  <c r="I223" i="12" s="1"/>
  <c r="H222" i="12"/>
  <c r="I222" i="12" s="1"/>
  <c r="H221" i="12"/>
  <c r="I221" i="12" s="1"/>
  <c r="H220" i="12"/>
  <c r="I220" i="12" s="1"/>
  <c r="H219" i="12"/>
  <c r="I219" i="12" s="1"/>
  <c r="H218" i="12"/>
  <c r="I218" i="12" s="1"/>
  <c r="H217" i="12"/>
  <c r="I217" i="12" s="1"/>
  <c r="H216" i="12"/>
  <c r="I216" i="12" s="1"/>
  <c r="H215" i="12"/>
  <c r="I215" i="12" s="1"/>
  <c r="H214" i="12"/>
  <c r="I214" i="12" s="1"/>
  <c r="H213" i="12"/>
  <c r="I213" i="12" s="1"/>
  <c r="H212" i="12"/>
  <c r="I212" i="12" s="1"/>
  <c r="H211" i="12"/>
  <c r="I211" i="12" s="1"/>
  <c r="H210" i="12"/>
  <c r="I210" i="12" s="1"/>
  <c r="H209" i="12"/>
  <c r="I209" i="12" s="1"/>
  <c r="H208" i="12"/>
  <c r="I208" i="12" s="1"/>
  <c r="H207" i="12"/>
  <c r="I207" i="12" s="1"/>
  <c r="H206" i="12"/>
  <c r="I206" i="12" s="1"/>
  <c r="H205" i="12"/>
  <c r="I205" i="12" s="1"/>
  <c r="H204" i="12"/>
  <c r="I204" i="12" s="1"/>
  <c r="H203" i="12"/>
  <c r="I203" i="12" s="1"/>
  <c r="H202" i="12"/>
  <c r="I202" i="12" s="1"/>
  <c r="H201" i="12"/>
  <c r="I201" i="12" s="1"/>
  <c r="H200" i="12"/>
  <c r="I200" i="12" s="1"/>
  <c r="H199" i="12"/>
  <c r="I199" i="12" s="1"/>
  <c r="H198" i="12"/>
  <c r="I198" i="12" s="1"/>
  <c r="I197" i="12"/>
  <c r="H196" i="12"/>
  <c r="I196" i="12" s="1"/>
  <c r="H195" i="12"/>
  <c r="I195" i="12" s="1"/>
  <c r="H194" i="12"/>
  <c r="I194" i="12" s="1"/>
  <c r="H193" i="12"/>
  <c r="I193" i="12" s="1"/>
  <c r="H192" i="12"/>
  <c r="I192" i="12" s="1"/>
  <c r="H191" i="12"/>
  <c r="I191" i="12" s="1"/>
  <c r="H190" i="12"/>
  <c r="I190" i="12" s="1"/>
  <c r="H189" i="12"/>
  <c r="I189" i="12" s="1"/>
  <c r="H188" i="12"/>
  <c r="I188" i="12" s="1"/>
  <c r="H187" i="12"/>
  <c r="I187" i="12" s="1"/>
  <c r="H186" i="12"/>
  <c r="I186" i="12" s="1"/>
  <c r="H185" i="12"/>
  <c r="I185" i="12" s="1"/>
  <c r="K278" i="12"/>
  <c r="K280" i="12" s="1"/>
  <c r="K68" i="11"/>
  <c r="L68" i="11" s="1"/>
  <c r="H184" i="12"/>
  <c r="I184" i="12" s="1"/>
  <c r="L344" i="11"/>
  <c r="L16" i="11"/>
  <c r="K282" i="12" l="1"/>
  <c r="J282" i="12" s="1"/>
  <c r="J280" i="12"/>
  <c r="K281" i="12"/>
  <c r="J281" i="12" s="1"/>
  <c r="I272" i="12"/>
  <c r="K343" i="11"/>
  <c r="L343" i="11"/>
  <c r="H178" i="12" l="1"/>
  <c r="I178" i="12" s="1"/>
  <c r="H179" i="12"/>
  <c r="I179" i="12" s="1"/>
  <c r="H180" i="12"/>
  <c r="I180" i="12" s="1"/>
  <c r="H181" i="12"/>
  <c r="I181" i="12" s="1"/>
  <c r="H182" i="12"/>
  <c r="I182" i="12" s="1"/>
  <c r="H183" i="12"/>
  <c r="I183" i="12" s="1"/>
  <c r="H177" i="12"/>
  <c r="I177" i="12" s="1"/>
  <c r="H7" i="12"/>
  <c r="H8" i="12"/>
  <c r="I8" i="12" s="1"/>
  <c r="M8" i="12" s="1"/>
  <c r="J8" i="12"/>
  <c r="H9" i="12"/>
  <c r="I9" i="12" s="1"/>
  <c r="M9" i="12" s="1"/>
  <c r="J9" i="12"/>
  <c r="H10" i="12"/>
  <c r="I10" i="12" s="1"/>
  <c r="M10" i="12" s="1"/>
  <c r="J10" i="12"/>
  <c r="H11" i="12"/>
  <c r="I11" i="12" s="1"/>
  <c r="J11" i="12"/>
  <c r="H12" i="12"/>
  <c r="I12" i="12" s="1"/>
  <c r="M12" i="12" s="1"/>
  <c r="J12" i="12"/>
  <c r="H13" i="12"/>
  <c r="I13" i="12" s="1"/>
  <c r="J13" i="12"/>
  <c r="H14" i="12"/>
  <c r="I14" i="12" s="1"/>
  <c r="J14" i="12"/>
  <c r="H15" i="12"/>
  <c r="I15" i="12" s="1"/>
  <c r="J15" i="12"/>
  <c r="H16" i="12"/>
  <c r="I16" i="12" s="1"/>
  <c r="J16" i="12"/>
  <c r="H17" i="12"/>
  <c r="I17" i="12" s="1"/>
  <c r="J17" i="12"/>
  <c r="H18" i="12"/>
  <c r="I18" i="12" s="1"/>
  <c r="J18" i="12"/>
  <c r="H19" i="12"/>
  <c r="I19" i="12" s="1"/>
  <c r="M19" i="12" s="1"/>
  <c r="J19" i="12"/>
  <c r="H20" i="12"/>
  <c r="I20" i="12" s="1"/>
  <c r="M20" i="12" s="1"/>
  <c r="J20" i="12"/>
  <c r="H21" i="12"/>
  <c r="I21" i="12" s="1"/>
  <c r="M21" i="12" s="1"/>
  <c r="J21" i="12"/>
  <c r="H22" i="12"/>
  <c r="I22" i="12" s="1"/>
  <c r="M22" i="12" s="1"/>
  <c r="J22" i="12"/>
  <c r="H23" i="12"/>
  <c r="I23" i="12" s="1"/>
  <c r="J23" i="12"/>
  <c r="H24" i="12"/>
  <c r="I24" i="12" s="1"/>
  <c r="J24" i="12"/>
  <c r="H25" i="12"/>
  <c r="I25" i="12" s="1"/>
  <c r="M25" i="12" s="1"/>
  <c r="J25" i="12"/>
  <c r="H26" i="12"/>
  <c r="I26" i="12" s="1"/>
  <c r="M26" i="12" s="1"/>
  <c r="J26" i="12"/>
  <c r="H27" i="12"/>
  <c r="I27" i="12" s="1"/>
  <c r="M27" i="12" s="1"/>
  <c r="J27" i="12"/>
  <c r="H28" i="12"/>
  <c r="I28" i="12" s="1"/>
  <c r="J28" i="12"/>
  <c r="H29" i="12"/>
  <c r="I29" i="12" s="1"/>
  <c r="J29" i="12"/>
  <c r="H30" i="12"/>
  <c r="I30" i="12" s="1"/>
  <c r="J30" i="12"/>
  <c r="H31" i="12"/>
  <c r="I31" i="12" s="1"/>
  <c r="J31" i="12"/>
  <c r="H32" i="12"/>
  <c r="I32" i="12" s="1"/>
  <c r="M32" i="12" s="1"/>
  <c r="J32" i="12"/>
  <c r="H33" i="12"/>
  <c r="I33" i="12" s="1"/>
  <c r="M33" i="12" s="1"/>
  <c r="J33" i="12"/>
  <c r="H34" i="12"/>
  <c r="I34" i="12" s="1"/>
  <c r="M34" i="12" s="1"/>
  <c r="J34" i="12"/>
  <c r="H35" i="12"/>
  <c r="I35" i="12" s="1"/>
  <c r="M35" i="12" s="1"/>
  <c r="J35" i="12"/>
  <c r="H36" i="12"/>
  <c r="I36" i="12" s="1"/>
  <c r="M36" i="12" s="1"/>
  <c r="J36" i="12"/>
  <c r="H37" i="12"/>
  <c r="I37" i="12" s="1"/>
  <c r="M37" i="12" s="1"/>
  <c r="J37" i="12"/>
  <c r="H38" i="12"/>
  <c r="I38" i="12" s="1"/>
  <c r="M38" i="12" s="1"/>
  <c r="J38" i="12"/>
  <c r="H39" i="12"/>
  <c r="I39" i="12" s="1"/>
  <c r="M39" i="12" s="1"/>
  <c r="J39" i="12"/>
  <c r="H40" i="12"/>
  <c r="I40" i="12" s="1"/>
  <c r="J40" i="12"/>
  <c r="H41" i="12"/>
  <c r="I41" i="12" s="1"/>
  <c r="M41" i="12" s="1"/>
  <c r="J41" i="12"/>
  <c r="H42" i="12"/>
  <c r="I42" i="12" s="1"/>
  <c r="J42" i="12"/>
  <c r="H43" i="12"/>
  <c r="I43" i="12" s="1"/>
  <c r="J43" i="12"/>
  <c r="H44" i="12"/>
  <c r="I44" i="12" s="1"/>
  <c r="M44" i="12" s="1"/>
  <c r="J44" i="12"/>
  <c r="H45" i="12"/>
  <c r="I45" i="12" s="1"/>
  <c r="M45" i="12" s="1"/>
  <c r="J45" i="12"/>
  <c r="H46" i="12"/>
  <c r="I46" i="12" s="1"/>
  <c r="M46" i="12" s="1"/>
  <c r="J46" i="12"/>
  <c r="H47" i="12"/>
  <c r="I47" i="12" s="1"/>
  <c r="M47" i="12" s="1"/>
  <c r="J47" i="12"/>
  <c r="H48" i="12"/>
  <c r="I48" i="12" s="1"/>
  <c r="M48" i="12" s="1"/>
  <c r="J48" i="12"/>
  <c r="H49" i="12"/>
  <c r="I49" i="12" s="1"/>
  <c r="J49" i="12"/>
  <c r="H50" i="12"/>
  <c r="I50" i="12" s="1"/>
  <c r="M50" i="12" s="1"/>
  <c r="J50" i="12"/>
  <c r="H51" i="12"/>
  <c r="I51" i="12" s="1"/>
  <c r="J51" i="12"/>
  <c r="H52" i="12"/>
  <c r="I52" i="12" s="1"/>
  <c r="J52" i="12"/>
  <c r="H53" i="12"/>
  <c r="I53" i="12" s="1"/>
  <c r="J53" i="12"/>
  <c r="H54" i="12"/>
  <c r="I54" i="12" s="1"/>
  <c r="M54" i="12" s="1"/>
  <c r="J54" i="12"/>
  <c r="H55" i="12"/>
  <c r="I55" i="12" s="1"/>
  <c r="M55" i="12" s="1"/>
  <c r="J55" i="12"/>
  <c r="H56" i="12"/>
  <c r="I56" i="12" s="1"/>
  <c r="M56" i="12" s="1"/>
  <c r="J56" i="12"/>
  <c r="H57" i="12"/>
  <c r="I57" i="12" s="1"/>
  <c r="J57" i="12"/>
  <c r="H58" i="12"/>
  <c r="I58" i="12" s="1"/>
  <c r="M58" i="12" s="1"/>
  <c r="J58" i="12"/>
  <c r="H59" i="12"/>
  <c r="I59" i="12" s="1"/>
  <c r="M59" i="12" s="1"/>
  <c r="J59" i="12"/>
  <c r="H60" i="12"/>
  <c r="I60" i="12" s="1"/>
  <c r="M60" i="12" s="1"/>
  <c r="J60" i="12"/>
  <c r="J61" i="12"/>
  <c r="H62" i="12"/>
  <c r="I62" i="12" s="1"/>
  <c r="M62" i="12" s="1"/>
  <c r="J62" i="12"/>
  <c r="H63" i="12"/>
  <c r="I63" i="12" s="1"/>
  <c r="M63" i="12" s="1"/>
  <c r="J63" i="12"/>
  <c r="H64" i="12"/>
  <c r="I64" i="12" s="1"/>
  <c r="M64" i="12" s="1"/>
  <c r="J64" i="12"/>
  <c r="H65" i="12"/>
  <c r="I65" i="12" s="1"/>
  <c r="J65" i="12"/>
  <c r="H66" i="12"/>
  <c r="I66" i="12" s="1"/>
  <c r="J66" i="12"/>
  <c r="H67" i="12"/>
  <c r="I67" i="12" s="1"/>
  <c r="J67" i="12"/>
  <c r="H68" i="12"/>
  <c r="I68" i="12" s="1"/>
  <c r="J68" i="12"/>
  <c r="H69" i="12"/>
  <c r="I69" i="12" s="1"/>
  <c r="J69" i="12"/>
  <c r="H70" i="12"/>
  <c r="I70" i="12" s="1"/>
  <c r="J70" i="12"/>
  <c r="H71" i="12"/>
  <c r="I71" i="12" s="1"/>
  <c r="J71" i="12"/>
  <c r="H72" i="12"/>
  <c r="I72" i="12" s="1"/>
  <c r="J72" i="12"/>
  <c r="H73" i="12"/>
  <c r="I73" i="12" s="1"/>
  <c r="J73" i="12"/>
  <c r="H74" i="12"/>
  <c r="I74" i="12" s="1"/>
  <c r="J74" i="12"/>
  <c r="H75" i="12"/>
  <c r="I75" i="12" s="1"/>
  <c r="J75" i="12"/>
  <c r="H76" i="12"/>
  <c r="I76" i="12" s="1"/>
  <c r="J76" i="12"/>
  <c r="H77" i="12"/>
  <c r="I77" i="12" s="1"/>
  <c r="M77" i="12" s="1"/>
  <c r="J77" i="12"/>
  <c r="H78" i="12"/>
  <c r="I78" i="12" s="1"/>
  <c r="J78" i="12"/>
  <c r="H79" i="12"/>
  <c r="I79" i="12" s="1"/>
  <c r="J79" i="12"/>
  <c r="H80" i="12"/>
  <c r="I80" i="12" s="1"/>
  <c r="J80" i="12"/>
  <c r="H81" i="12"/>
  <c r="I81" i="12" s="1"/>
  <c r="M81" i="12" s="1"/>
  <c r="J81" i="12"/>
  <c r="H82" i="12"/>
  <c r="I82" i="12" s="1"/>
  <c r="M82" i="12" s="1"/>
  <c r="J82" i="12"/>
  <c r="H83" i="12"/>
  <c r="I83" i="12" s="1"/>
  <c r="M83" i="12" s="1"/>
  <c r="J83" i="12"/>
  <c r="H84" i="12"/>
  <c r="I84" i="12" s="1"/>
  <c r="M84" i="12" s="1"/>
  <c r="J84" i="12"/>
  <c r="H85" i="12"/>
  <c r="I85" i="12" s="1"/>
  <c r="J85" i="12"/>
  <c r="H86" i="12"/>
  <c r="I86" i="12" s="1"/>
  <c r="M86" i="12" s="1"/>
  <c r="J86" i="12"/>
  <c r="H87" i="12"/>
  <c r="I87" i="12" s="1"/>
  <c r="J87" i="12"/>
  <c r="H88" i="12"/>
  <c r="I88" i="12" s="1"/>
  <c r="J88" i="12"/>
  <c r="H89" i="12"/>
  <c r="I89" i="12" s="1"/>
  <c r="J89" i="12"/>
  <c r="H90" i="12"/>
  <c r="I90" i="12" s="1"/>
  <c r="J90" i="12"/>
  <c r="J91" i="12"/>
  <c r="J92" i="12"/>
  <c r="M92" i="12"/>
  <c r="H93" i="12"/>
  <c r="I93" i="12" s="1"/>
  <c r="J93" i="12"/>
  <c r="H94" i="12"/>
  <c r="I94" i="12" s="1"/>
  <c r="J94" i="12"/>
  <c r="H95" i="12"/>
  <c r="I95" i="12" s="1"/>
  <c r="M95" i="12" s="1"/>
  <c r="J95" i="12"/>
  <c r="H96" i="12"/>
  <c r="I96" i="12" s="1"/>
  <c r="M96" i="12" s="1"/>
  <c r="J96" i="12"/>
  <c r="H97" i="12"/>
  <c r="I97" i="12" s="1"/>
  <c r="M97" i="12" s="1"/>
  <c r="H98" i="12"/>
  <c r="I98" i="12" s="1"/>
  <c r="M98" i="12" s="1"/>
  <c r="J98" i="12"/>
  <c r="H99" i="12"/>
  <c r="I99" i="12" s="1"/>
  <c r="M99" i="12" s="1"/>
  <c r="J99" i="12"/>
  <c r="H100" i="12"/>
  <c r="I100" i="12" s="1"/>
  <c r="M100" i="12" s="1"/>
  <c r="J100" i="12"/>
  <c r="H101" i="12"/>
  <c r="I101" i="12" s="1"/>
  <c r="M101" i="12" s="1"/>
  <c r="J101" i="12"/>
  <c r="H102" i="12"/>
  <c r="I102" i="12" s="1"/>
  <c r="M102" i="12" s="1"/>
  <c r="J102" i="12"/>
  <c r="H103" i="12"/>
  <c r="I103" i="12" s="1"/>
  <c r="M103" i="12" s="1"/>
  <c r="J103" i="12"/>
  <c r="H104" i="12"/>
  <c r="I104" i="12" s="1"/>
  <c r="M104" i="12" s="1"/>
  <c r="J104" i="12"/>
  <c r="H105" i="12"/>
  <c r="I105" i="12" s="1"/>
  <c r="M105" i="12" s="1"/>
  <c r="J105" i="12"/>
  <c r="H106" i="12"/>
  <c r="I106" i="12" s="1"/>
  <c r="M106" i="12" s="1"/>
  <c r="J106" i="12"/>
  <c r="H107" i="12"/>
  <c r="I107" i="12" s="1"/>
  <c r="M107" i="12" s="1"/>
  <c r="J107" i="12"/>
  <c r="H108" i="12"/>
  <c r="I108" i="12" s="1"/>
  <c r="J108" i="12"/>
  <c r="H109" i="12"/>
  <c r="I109" i="12" s="1"/>
  <c r="M109" i="12" s="1"/>
  <c r="J109" i="12"/>
  <c r="H110" i="12"/>
  <c r="I110" i="12" s="1"/>
  <c r="M110" i="12" s="1"/>
  <c r="J110" i="12"/>
  <c r="H111" i="12"/>
  <c r="I111" i="12" s="1"/>
  <c r="J111" i="12"/>
  <c r="H112" i="12"/>
  <c r="I112" i="12" s="1"/>
  <c r="M112" i="12" s="1"/>
  <c r="J112" i="12"/>
  <c r="H113" i="12"/>
  <c r="I113" i="12" s="1"/>
  <c r="M113" i="12" s="1"/>
  <c r="J113" i="12"/>
  <c r="H114" i="12"/>
  <c r="I114" i="12" s="1"/>
  <c r="M114" i="12" s="1"/>
  <c r="J114" i="12"/>
  <c r="H115" i="12"/>
  <c r="I115" i="12" s="1"/>
  <c r="J115" i="12"/>
  <c r="M115" i="12"/>
  <c r="H116" i="12"/>
  <c r="I116" i="12" s="1"/>
  <c r="M116" i="12" s="1"/>
  <c r="J116" i="12"/>
  <c r="H117" i="12"/>
  <c r="I117" i="12" s="1"/>
  <c r="M117" i="12" s="1"/>
  <c r="J117" i="12"/>
  <c r="H118" i="12"/>
  <c r="I118" i="12" s="1"/>
  <c r="M118" i="12" s="1"/>
  <c r="J118" i="12"/>
  <c r="H119" i="12"/>
  <c r="I119" i="12" s="1"/>
  <c r="M119" i="12" s="1"/>
  <c r="J119" i="12"/>
  <c r="J120" i="12"/>
  <c r="M120" i="12"/>
  <c r="H121" i="12"/>
  <c r="I121" i="12" s="1"/>
  <c r="M121" i="12" s="1"/>
  <c r="J121" i="12"/>
  <c r="H122" i="12"/>
  <c r="I122" i="12" s="1"/>
  <c r="J122" i="12"/>
  <c r="H123" i="12"/>
  <c r="I123" i="12" s="1"/>
  <c r="M123" i="12" s="1"/>
  <c r="J123" i="12"/>
  <c r="H124" i="12"/>
  <c r="I124" i="12" s="1"/>
  <c r="M124" i="12" s="1"/>
  <c r="J124" i="12"/>
  <c r="H125" i="12"/>
  <c r="I125" i="12" s="1"/>
  <c r="M125" i="12" s="1"/>
  <c r="J125" i="12"/>
  <c r="H126" i="12"/>
  <c r="I126" i="12" s="1"/>
  <c r="M126" i="12" s="1"/>
  <c r="J126" i="12"/>
  <c r="H127" i="12"/>
  <c r="I127" i="12" s="1"/>
  <c r="M127" i="12" s="1"/>
  <c r="J127" i="12"/>
  <c r="J128" i="12"/>
  <c r="H129" i="12"/>
  <c r="I129" i="12" s="1"/>
  <c r="M129" i="12" s="1"/>
  <c r="J129" i="12"/>
  <c r="H130" i="12"/>
  <c r="I130" i="12" s="1"/>
  <c r="M130" i="12" s="1"/>
  <c r="J130" i="12"/>
  <c r="H131" i="12"/>
  <c r="I131" i="12" s="1"/>
  <c r="M131" i="12" s="1"/>
  <c r="H132" i="12"/>
  <c r="I132" i="12" s="1"/>
  <c r="M132" i="12" s="1"/>
  <c r="H133" i="12"/>
  <c r="I133" i="12" s="1"/>
  <c r="M133" i="12" s="1"/>
  <c r="J133" i="12"/>
  <c r="H134" i="12"/>
  <c r="I134" i="12" s="1"/>
  <c r="M134" i="12" s="1"/>
  <c r="J134" i="12"/>
  <c r="H135" i="12"/>
  <c r="I135" i="12" s="1"/>
  <c r="M135" i="12" s="1"/>
  <c r="H136" i="12"/>
  <c r="I136" i="12" s="1"/>
  <c r="M136" i="12" s="1"/>
  <c r="J136" i="12"/>
  <c r="H137" i="12"/>
  <c r="I137" i="12" s="1"/>
  <c r="M137" i="12" s="1"/>
  <c r="J137" i="12"/>
  <c r="H138" i="12"/>
  <c r="I138" i="12" s="1"/>
  <c r="M138" i="12" s="1"/>
  <c r="J138" i="12"/>
  <c r="H139" i="12"/>
  <c r="I139" i="12" s="1"/>
  <c r="M139" i="12" s="1"/>
  <c r="J139" i="12"/>
  <c r="H140" i="12"/>
  <c r="I140" i="12" s="1"/>
  <c r="M140" i="12" s="1"/>
  <c r="J140" i="12"/>
  <c r="H141" i="12"/>
  <c r="I141" i="12" s="1"/>
  <c r="M141" i="12" s="1"/>
  <c r="J141" i="12"/>
  <c r="I142" i="12"/>
  <c r="M142" i="12" s="1"/>
  <c r="J142" i="12"/>
  <c r="H143" i="12"/>
  <c r="I143" i="12" s="1"/>
  <c r="M143" i="12" s="1"/>
  <c r="J143" i="12"/>
  <c r="H144" i="12"/>
  <c r="I144" i="12" s="1"/>
  <c r="M144" i="12" s="1"/>
  <c r="J144" i="12"/>
  <c r="H145" i="12"/>
  <c r="I145" i="12" s="1"/>
  <c r="M145" i="12" s="1"/>
  <c r="J145" i="12"/>
  <c r="J146" i="12"/>
  <c r="M146" i="12"/>
  <c r="H147" i="12"/>
  <c r="J147" i="12"/>
  <c r="M147" i="12"/>
  <c r="H148" i="12"/>
  <c r="I148" i="12" s="1"/>
  <c r="H149" i="12"/>
  <c r="I149" i="12" s="1"/>
  <c r="I150" i="12"/>
  <c r="H151" i="12"/>
  <c r="I151" i="12" s="1"/>
  <c r="H152" i="12"/>
  <c r="I152" i="12" s="1"/>
  <c r="H153" i="12"/>
  <c r="I153" i="12" s="1"/>
  <c r="H154" i="12"/>
  <c r="I154" i="12" s="1"/>
  <c r="H155" i="12"/>
  <c r="I155" i="12" s="1"/>
  <c r="H156" i="12"/>
  <c r="I156" i="12" s="1"/>
  <c r="H157" i="12"/>
  <c r="I157" i="12" s="1"/>
  <c r="H158" i="12"/>
  <c r="I158" i="12" s="1"/>
  <c r="H159" i="12"/>
  <c r="I159" i="12" s="1"/>
  <c r="H160" i="12"/>
  <c r="I160" i="12" s="1"/>
  <c r="H161" i="12"/>
  <c r="I161" i="12" s="1"/>
  <c r="H162" i="12"/>
  <c r="I162" i="12" s="1"/>
  <c r="H163" i="12"/>
  <c r="I163" i="12" s="1"/>
  <c r="H164" i="12"/>
  <c r="I164" i="12" s="1"/>
  <c r="H165" i="12"/>
  <c r="I165" i="12" s="1"/>
  <c r="H166" i="12"/>
  <c r="I166" i="12" s="1"/>
  <c r="H167" i="12"/>
  <c r="I167" i="12" s="1"/>
  <c r="H168" i="12"/>
  <c r="I168" i="12" s="1"/>
  <c r="H169" i="12"/>
  <c r="I169" i="12" s="1"/>
  <c r="H170" i="12"/>
  <c r="I170" i="12" s="1"/>
  <c r="H171" i="12"/>
  <c r="I171" i="12" s="1"/>
  <c r="H172" i="12"/>
  <c r="I172" i="12" s="1"/>
  <c r="H173" i="12"/>
  <c r="I173" i="12" s="1"/>
  <c r="H174" i="12"/>
  <c r="I174" i="12" s="1"/>
  <c r="H175" i="12"/>
  <c r="I175" i="12" s="1"/>
  <c r="H176" i="12"/>
  <c r="I176" i="12" s="1"/>
  <c r="M1048424" i="12"/>
  <c r="L342" i="11"/>
  <c r="L341" i="11"/>
  <c r="L340" i="11"/>
  <c r="L339" i="11"/>
  <c r="L338" i="11"/>
  <c r="L337" i="11"/>
  <c r="K336" i="11"/>
  <c r="L336" i="11" s="1"/>
  <c r="L281" i="11"/>
  <c r="K281" i="11" s="1"/>
  <c r="L241" i="11"/>
  <c r="K241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22" i="11"/>
  <c r="L322" i="11" s="1"/>
  <c r="K159" i="11"/>
  <c r="L159" i="11" s="1"/>
  <c r="L321" i="11"/>
  <c r="K107" i="11"/>
  <c r="L107" i="11" s="1"/>
  <c r="K319" i="11"/>
  <c r="L319" i="11" s="1"/>
  <c r="L320" i="11"/>
  <c r="L317" i="11"/>
  <c r="L318" i="11"/>
  <c r="L316" i="11"/>
  <c r="H278" i="12" l="1"/>
  <c r="J278" i="12"/>
  <c r="I7" i="12"/>
  <c r="I278" i="12" s="1"/>
  <c r="M153" i="12"/>
  <c r="L315" i="11"/>
  <c r="K314" i="11"/>
  <c r="L314" i="11" s="1"/>
  <c r="I280" i="12" l="1"/>
  <c r="H280" i="12" s="1"/>
  <c r="I282" i="12"/>
  <c r="H282" i="12" s="1"/>
  <c r="K155" i="11"/>
  <c r="L155" i="11" s="1"/>
  <c r="L309" i="11"/>
  <c r="K309" i="11" s="1"/>
  <c r="L310" i="11"/>
  <c r="K310" i="11" s="1"/>
  <c r="I281" i="12" l="1"/>
  <c r="H281" i="12" s="1"/>
  <c r="L168" i="11"/>
  <c r="K308" i="11"/>
  <c r="L307" i="11"/>
  <c r="K307" i="11" s="1"/>
  <c r="L135" i="11" l="1"/>
  <c r="L298" i="11" l="1"/>
  <c r="K298" i="11" s="1"/>
  <c r="K209" i="11" l="1"/>
  <c r="K208" i="11"/>
  <c r="K215" i="11" l="1"/>
  <c r="L288" i="11" l="1"/>
  <c r="K288" i="11" s="1"/>
  <c r="K41" i="11" l="1"/>
  <c r="L161" i="11" l="1"/>
  <c r="K161" i="11" s="1"/>
  <c r="L102" i="11"/>
  <c r="K102" i="11" s="1"/>
  <c r="L101" i="11"/>
  <c r="K101" i="11" s="1"/>
  <c r="L103" i="11" l="1"/>
  <c r="K499" i="11" l="1"/>
  <c r="L499" i="11"/>
  <c r="K489" i="11"/>
  <c r="L489" i="11"/>
  <c r="K479" i="11"/>
  <c r="L479" i="11"/>
  <c r="K474" i="11"/>
  <c r="L474" i="11"/>
  <c r="L468" i="11"/>
  <c r="K468" i="11"/>
  <c r="K467" i="11" l="1"/>
  <c r="L467" i="11"/>
  <c r="L465" i="11"/>
  <c r="L466" i="11"/>
  <c r="L141" i="11"/>
  <c r="P84" i="6"/>
  <c r="K466" i="11"/>
  <c r="L267" i="11"/>
  <c r="L264" i="11"/>
  <c r="L263" i="11"/>
  <c r="L262" i="11"/>
  <c r="L261" i="11"/>
  <c r="L260" i="11"/>
  <c r="L257" i="11"/>
  <c r="L256" i="11"/>
  <c r="L251" i="11"/>
  <c r="L250" i="11"/>
  <c r="L240" i="11"/>
  <c r="L234" i="11"/>
  <c r="L233" i="11"/>
  <c r="L222" i="11"/>
  <c r="L221" i="11"/>
  <c r="L219" i="11"/>
  <c r="L195" i="11"/>
  <c r="L194" i="11"/>
  <c r="L193" i="11"/>
  <c r="L192" i="11"/>
  <c r="L191" i="11"/>
  <c r="L190" i="11"/>
  <c r="L189" i="11"/>
  <c r="L188" i="11"/>
  <c r="L187" i="11"/>
  <c r="L185" i="11"/>
  <c r="L184" i="11"/>
  <c r="L179" i="11"/>
  <c r="L178" i="11"/>
  <c r="L177" i="11"/>
  <c r="L171" i="11"/>
  <c r="L170" i="11"/>
  <c r="L169" i="11"/>
  <c r="L166" i="11"/>
  <c r="L163" i="11"/>
  <c r="L160" i="11"/>
  <c r="L158" i="11"/>
  <c r="L157" i="11"/>
  <c r="L154" i="11"/>
  <c r="L153" i="11"/>
  <c r="L139" i="11"/>
  <c r="L138" i="11"/>
  <c r="L137" i="11"/>
  <c r="L127" i="11"/>
  <c r="L126" i="11"/>
  <c r="L104" i="11"/>
  <c r="L92" i="11"/>
  <c r="L89" i="11"/>
  <c r="L84" i="11"/>
  <c r="L82" i="11"/>
  <c r="L81" i="11"/>
  <c r="L23" i="11"/>
  <c r="L519" i="11" l="1"/>
  <c r="K519" i="11"/>
  <c r="L515" i="11"/>
  <c r="K515" i="11"/>
  <c r="L511" i="11"/>
  <c r="K511" i="11"/>
  <c r="L507" i="11"/>
  <c r="K507" i="11"/>
  <c r="L503" i="11"/>
  <c r="K503" i="11"/>
  <c r="L498" i="11"/>
  <c r="K498" i="11"/>
  <c r="L494" i="11"/>
  <c r="L493" i="11"/>
  <c r="L488" i="11"/>
  <c r="K488" i="11"/>
  <c r="L484" i="11"/>
  <c r="K484" i="11"/>
  <c r="L478" i="11"/>
  <c r="K478" i="11"/>
  <c r="L473" i="11"/>
  <c r="K473" i="11"/>
  <c r="L469" i="11"/>
  <c r="K469" i="11"/>
  <c r="K465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7" i="11"/>
  <c r="K256" i="11"/>
  <c r="K255" i="11"/>
  <c r="K254" i="11"/>
  <c r="K251" i="11"/>
  <c r="K250" i="11"/>
  <c r="K249" i="11"/>
  <c r="K246" i="11"/>
  <c r="K245" i="11"/>
  <c r="K244" i="11"/>
  <c r="K243" i="11"/>
  <c r="K240" i="11"/>
  <c r="K238" i="11"/>
  <c r="K234" i="11"/>
  <c r="K233" i="11"/>
  <c r="K231" i="11"/>
  <c r="K230" i="11"/>
  <c r="K226" i="11"/>
  <c r="K225" i="11"/>
  <c r="K222" i="11"/>
  <c r="K221" i="11"/>
  <c r="K219" i="11"/>
  <c r="K217" i="11"/>
  <c r="K216" i="11"/>
  <c r="K213" i="11"/>
  <c r="K210" i="11"/>
  <c r="K204" i="11"/>
  <c r="K202" i="11"/>
  <c r="K201" i="11"/>
  <c r="K200" i="11"/>
  <c r="K199" i="11"/>
  <c r="K195" i="11"/>
  <c r="K194" i="11"/>
  <c r="K193" i="11"/>
  <c r="K192" i="11"/>
  <c r="K191" i="11"/>
  <c r="K190" i="11"/>
  <c r="K189" i="11"/>
  <c r="K188" i="11"/>
  <c r="K187" i="11"/>
  <c r="K185" i="11"/>
  <c r="K184" i="11"/>
  <c r="K183" i="11"/>
  <c r="K179" i="11"/>
  <c r="K178" i="11"/>
  <c r="K177" i="11"/>
  <c r="K171" i="11"/>
  <c r="K170" i="11"/>
  <c r="K169" i="11"/>
  <c r="K168" i="11"/>
  <c r="K166" i="11"/>
  <c r="K163" i="11"/>
  <c r="K160" i="11"/>
  <c r="K158" i="11"/>
  <c r="K157" i="11"/>
  <c r="K154" i="11"/>
  <c r="K153" i="11"/>
  <c r="K141" i="11"/>
  <c r="K139" i="11"/>
  <c r="K138" i="11"/>
  <c r="K137" i="11"/>
  <c r="K135" i="11"/>
  <c r="K128" i="11"/>
  <c r="K127" i="11"/>
  <c r="K126" i="11"/>
  <c r="K123" i="11"/>
  <c r="K118" i="11"/>
  <c r="K117" i="11"/>
  <c r="K111" i="11"/>
  <c r="K110" i="11"/>
  <c r="K109" i="11"/>
  <c r="K108" i="11"/>
  <c r="K104" i="11"/>
  <c r="K103" i="11"/>
  <c r="K92" i="11"/>
  <c r="K89" i="11"/>
  <c r="K84" i="11"/>
  <c r="K82" i="11"/>
  <c r="K81" i="11"/>
  <c r="K72" i="11"/>
  <c r="K56" i="11"/>
  <c r="K50" i="11"/>
  <c r="K48" i="11"/>
  <c r="K42" i="11"/>
  <c r="K39" i="11"/>
  <c r="K38" i="11"/>
  <c r="K28" i="11"/>
  <c r="K23" i="11"/>
  <c r="K21" i="11"/>
  <c r="K19" i="11"/>
  <c r="K18" i="11"/>
  <c r="K13" i="11"/>
  <c r="K11" i="11"/>
  <c r="K534" i="11" l="1"/>
  <c r="P33" i="6"/>
  <c r="P280" i="6" l="1"/>
  <c r="P281" i="6"/>
  <c r="P157" i="6" l="1"/>
  <c r="P134" i="6"/>
  <c r="P127" i="6"/>
  <c r="P126" i="6"/>
  <c r="P125" i="6"/>
  <c r="P91" i="6"/>
  <c r="P67" i="6"/>
  <c r="P65" i="6"/>
  <c r="P61" i="6"/>
  <c r="P55" i="6"/>
  <c r="P32" i="6"/>
  <c r="O281" i="6" l="1"/>
  <c r="O280" i="6" l="1"/>
  <c r="N144" i="5" l="1"/>
  <c r="M141" i="5"/>
  <c r="M140" i="5"/>
  <c r="M139" i="5"/>
  <c r="M138" i="5"/>
  <c r="L138" i="5" l="1"/>
  <c r="K138" i="5" s="1"/>
  <c r="L139" i="5"/>
  <c r="K139" i="5" s="1"/>
  <c r="L140" i="5"/>
  <c r="K140" i="5" s="1"/>
  <c r="L141" i="5"/>
  <c r="K141" i="5" s="1"/>
  <c r="L11" i="5"/>
  <c r="L137" i="5"/>
  <c r="L122" i="5" l="1"/>
  <c r="M13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7" i="5"/>
  <c r="M144" i="5" l="1"/>
  <c r="N148" i="5"/>
  <c r="M148" i="5" s="1"/>
  <c r="N146" i="5"/>
  <c r="P135" i="6"/>
  <c r="P98" i="6"/>
  <c r="O98" i="6" s="1"/>
  <c r="P220" i="6"/>
  <c r="P164" i="6"/>
  <c r="N147" i="5" l="1"/>
  <c r="M147" i="5" s="1"/>
  <c r="M146" i="5"/>
  <c r="P218" i="6"/>
  <c r="P76" i="6"/>
  <c r="P75" i="6"/>
  <c r="P74" i="6"/>
  <c r="P73" i="6"/>
  <c r="O71" i="6"/>
  <c r="O20" i="6"/>
  <c r="O182" i="6"/>
  <c r="O18" i="6"/>
  <c r="O17" i="6"/>
  <c r="P266" i="6" l="1"/>
  <c r="P259" i="6"/>
  <c r="P167" i="6"/>
  <c r="P165" i="6"/>
  <c r="P159" i="6"/>
  <c r="P158" i="6"/>
  <c r="P153" i="6"/>
  <c r="P154" i="6"/>
  <c r="P155" i="6"/>
  <c r="P152" i="6"/>
  <c r="P140" i="6"/>
  <c r="P137" i="6"/>
  <c r="P138" i="6"/>
  <c r="P136" i="6"/>
  <c r="P103" i="6"/>
  <c r="P102" i="6"/>
  <c r="P88" i="6"/>
  <c r="P83" i="6"/>
  <c r="O271" i="6" l="1"/>
  <c r="O270" i="6"/>
  <c r="O269" i="6"/>
  <c r="O268" i="6"/>
  <c r="O267" i="6"/>
  <c r="O266" i="6"/>
  <c r="O265" i="6"/>
  <c r="O264" i="6"/>
  <c r="P260" i="6"/>
  <c r="O260" i="6" s="1"/>
  <c r="P261" i="6"/>
  <c r="O261" i="6" s="1"/>
  <c r="P262" i="6"/>
  <c r="O262" i="6" s="1"/>
  <c r="P263" i="6"/>
  <c r="O263" i="6" s="1"/>
  <c r="O258" i="6"/>
  <c r="O257" i="6"/>
  <c r="O259" i="6"/>
  <c r="P256" i="6"/>
  <c r="O256" i="6" s="1"/>
  <c r="P255" i="6"/>
  <c r="O255" i="6"/>
  <c r="O254" i="6"/>
  <c r="O253" i="6"/>
  <c r="P250" i="6"/>
  <c r="O250" i="6" s="1"/>
  <c r="O251" i="6"/>
  <c r="O252" i="6"/>
  <c r="P249" i="6"/>
  <c r="O249" i="6" s="1"/>
  <c r="O248" i="6"/>
  <c r="O247" i="6"/>
  <c r="O246" i="6"/>
  <c r="O245" i="6"/>
  <c r="O244" i="6"/>
  <c r="O243" i="6"/>
  <c r="O242" i="6"/>
  <c r="O241" i="6"/>
  <c r="O238" i="6"/>
  <c r="O237" i="6"/>
  <c r="O235" i="6"/>
  <c r="P240" i="6"/>
  <c r="O240" i="6"/>
  <c r="P239" i="6"/>
  <c r="O239" i="6" s="1"/>
  <c r="P233" i="6"/>
  <c r="O233" i="6" s="1"/>
  <c r="P232" i="6"/>
  <c r="O232" i="6" s="1"/>
  <c r="O230" i="6"/>
  <c r="O229" i="6"/>
  <c r="O228" i="6"/>
  <c r="O227" i="6"/>
  <c r="O226" i="6"/>
  <c r="O225" i="6"/>
  <c r="O224" i="6"/>
  <c r="O223" i="6"/>
  <c r="P221" i="6"/>
  <c r="O221" i="6" s="1"/>
  <c r="O220" i="6"/>
  <c r="O218" i="6"/>
  <c r="O217" i="6"/>
  <c r="O216" i="6"/>
  <c r="O215" i="6"/>
  <c r="O213" i="6"/>
  <c r="O212" i="6"/>
  <c r="O209" i="6"/>
  <c r="O203" i="6"/>
  <c r="O201" i="6"/>
  <c r="O200" i="6"/>
  <c r="O199" i="6"/>
  <c r="O198" i="6"/>
  <c r="P184" i="6"/>
  <c r="O184" i="6" s="1"/>
  <c r="P185" i="6"/>
  <c r="O185" i="6" s="1"/>
  <c r="P186" i="6"/>
  <c r="O186" i="6" s="1"/>
  <c r="P187" i="6"/>
  <c r="O187" i="6" s="1"/>
  <c r="P188" i="6"/>
  <c r="O188" i="6" s="1"/>
  <c r="P189" i="6"/>
  <c r="O189" i="6" s="1"/>
  <c r="P190" i="6"/>
  <c r="O190" i="6" s="1"/>
  <c r="P191" i="6"/>
  <c r="O191" i="6" s="1"/>
  <c r="P192" i="6"/>
  <c r="O192" i="6" s="1"/>
  <c r="P193" i="6"/>
  <c r="O193" i="6" s="1"/>
  <c r="P194" i="6"/>
  <c r="O194" i="6" s="1"/>
  <c r="P183" i="6"/>
  <c r="O183" i="6" s="1"/>
  <c r="P176" i="6"/>
  <c r="O176" i="6" s="1"/>
  <c r="P177" i="6"/>
  <c r="O177" i="6" s="1"/>
  <c r="O178" i="6"/>
  <c r="P178" i="6"/>
  <c r="P179" i="6"/>
  <c r="O179" i="6" s="1"/>
  <c r="P175" i="6"/>
  <c r="O175" i="6" s="1"/>
  <c r="O165" i="6"/>
  <c r="O167" i="6"/>
  <c r="P168" i="6"/>
  <c r="O168" i="6" s="1"/>
  <c r="P169" i="6"/>
  <c r="O169" i="6" s="1"/>
  <c r="P170" i="6"/>
  <c r="O170" i="6" s="1"/>
  <c r="P171" i="6"/>
  <c r="O171" i="6" s="1"/>
  <c r="O164" i="6"/>
  <c r="O163" i="6"/>
  <c r="P162" i="6"/>
  <c r="O162" i="6" s="1"/>
  <c r="O153" i="6"/>
  <c r="O154" i="6"/>
  <c r="O155" i="6"/>
  <c r="P156" i="6"/>
  <c r="O156" i="6" s="1"/>
  <c r="O157" i="6"/>
  <c r="O158" i="6"/>
  <c r="O159" i="6"/>
  <c r="O152" i="6"/>
  <c r="O140" i="6"/>
  <c r="O139" i="6"/>
  <c r="O135" i="6"/>
  <c r="O136" i="6"/>
  <c r="O137" i="6"/>
  <c r="O138" i="6"/>
  <c r="O133" i="6"/>
  <c r="O134" i="6"/>
  <c r="O127" i="6"/>
  <c r="O126" i="6"/>
  <c r="O125" i="6"/>
  <c r="O122" i="6"/>
  <c r="O121" i="6"/>
  <c r="O117" i="6"/>
  <c r="O116" i="6"/>
  <c r="O112" i="6"/>
  <c r="O110" i="6"/>
  <c r="O109" i="6"/>
  <c r="O108" i="6"/>
  <c r="O107" i="6"/>
  <c r="O106" i="6"/>
  <c r="O103" i="6"/>
  <c r="O102" i="6"/>
  <c r="O91" i="6"/>
  <c r="O88" i="6"/>
  <c r="P81" i="6"/>
  <c r="O81" i="6" s="1"/>
  <c r="P82" i="6"/>
  <c r="O82" i="6" s="1"/>
  <c r="O83" i="6"/>
  <c r="O84" i="6"/>
  <c r="P80" i="6"/>
  <c r="O80" i="6" s="1"/>
  <c r="P78" i="6"/>
  <c r="O78" i="6" s="1"/>
  <c r="P77" i="6"/>
  <c r="O77" i="6" s="1"/>
  <c r="O66" i="6"/>
  <c r="O67" i="6"/>
  <c r="O65" i="6"/>
  <c r="O61" i="6"/>
  <c r="O60" i="6"/>
  <c r="P58" i="6"/>
  <c r="O58" i="6" s="1"/>
  <c r="O51" i="6"/>
  <c r="O52" i="6"/>
  <c r="O53" i="6"/>
  <c r="O54" i="6"/>
  <c r="O55" i="6"/>
  <c r="O49" i="6"/>
  <c r="O47" i="6"/>
  <c r="O50" i="6"/>
  <c r="P45" i="6"/>
  <c r="O45" i="6" s="1"/>
  <c r="P44" i="6"/>
  <c r="O44" i="6"/>
  <c r="O41" i="6"/>
  <c r="O38" i="6"/>
  <c r="O37" i="6"/>
  <c r="O35" i="6"/>
  <c r="O33" i="6"/>
  <c r="O32" i="6"/>
  <c r="O27" i="6"/>
  <c r="P22" i="6"/>
  <c r="O22" i="6" s="1"/>
  <c r="O10" i="6"/>
  <c r="O11" i="6"/>
  <c r="P12" i="6"/>
  <c r="O12" i="6" s="1"/>
  <c r="M12" i="6"/>
  <c r="K55" i="5"/>
  <c r="L129" i="5"/>
  <c r="K129" i="5" s="1"/>
  <c r="L130" i="5"/>
  <c r="K130" i="5" s="1"/>
  <c r="L131" i="5"/>
  <c r="K131" i="5" s="1"/>
  <c r="L132" i="5"/>
  <c r="K132" i="5" s="1"/>
  <c r="L133" i="5"/>
  <c r="K133" i="5" s="1"/>
  <c r="L134" i="5"/>
  <c r="K134" i="5" s="1"/>
  <c r="L135" i="5"/>
  <c r="K135" i="5" s="1"/>
  <c r="L136" i="5"/>
  <c r="K136" i="5" s="1"/>
  <c r="K137" i="5"/>
  <c r="L128" i="5"/>
  <c r="K128" i="5"/>
  <c r="L123" i="5"/>
  <c r="K123" i="5" s="1"/>
  <c r="L124" i="5"/>
  <c r="K124" i="5" s="1"/>
  <c r="L125" i="5"/>
  <c r="K125" i="5" s="1"/>
  <c r="L126" i="5"/>
  <c r="K126" i="5" s="1"/>
  <c r="K122" i="5"/>
  <c r="L112" i="5"/>
  <c r="K112" i="5" s="1"/>
  <c r="L113" i="5"/>
  <c r="L114" i="5"/>
  <c r="K114" i="5" s="1"/>
  <c r="L115" i="5"/>
  <c r="K115" i="5" s="1"/>
  <c r="L116" i="5"/>
  <c r="K116" i="5" s="1"/>
  <c r="L117" i="5"/>
  <c r="K117" i="5" s="1"/>
  <c r="L118" i="5"/>
  <c r="K118" i="5" s="1"/>
  <c r="L119" i="5"/>
  <c r="K119" i="5" s="1"/>
  <c r="L120" i="5"/>
  <c r="K120" i="5" s="1"/>
  <c r="L111" i="5"/>
  <c r="K111" i="5" s="1"/>
  <c r="L109" i="5"/>
  <c r="K109" i="5" s="1"/>
  <c r="L108" i="5"/>
  <c r="K108" i="5" s="1"/>
  <c r="L95" i="5"/>
  <c r="K95" i="5" s="1"/>
  <c r="L96" i="5"/>
  <c r="K96" i="5" s="1"/>
  <c r="L97" i="5"/>
  <c r="K97" i="5" s="1"/>
  <c r="L98" i="5"/>
  <c r="K98" i="5" s="1"/>
  <c r="L99" i="5"/>
  <c r="K99" i="5" s="1"/>
  <c r="L100" i="5"/>
  <c r="K100" i="5" s="1"/>
  <c r="L101" i="5"/>
  <c r="K101" i="5" s="1"/>
  <c r="L102" i="5"/>
  <c r="K102" i="5" s="1"/>
  <c r="L103" i="5"/>
  <c r="K103" i="5" s="1"/>
  <c r="L104" i="5"/>
  <c r="K104" i="5" s="1"/>
  <c r="L105" i="5"/>
  <c r="K105" i="5" s="1"/>
  <c r="L106" i="5"/>
  <c r="K106" i="5" s="1"/>
  <c r="L94" i="5"/>
  <c r="K94" i="5" s="1"/>
  <c r="L91" i="5"/>
  <c r="K91" i="5"/>
  <c r="L85" i="5"/>
  <c r="K85" i="5" s="1"/>
  <c r="L81" i="5"/>
  <c r="K81" i="5" s="1"/>
  <c r="L82" i="5"/>
  <c r="K82" i="5" s="1"/>
  <c r="L83" i="5"/>
  <c r="K83" i="5" s="1"/>
  <c r="L80" i="5"/>
  <c r="K80" i="5" s="1"/>
  <c r="L76" i="5"/>
  <c r="K76" i="5" s="1"/>
  <c r="K75" i="5"/>
  <c r="L63" i="5"/>
  <c r="K63" i="5" s="1"/>
  <c r="L62" i="5"/>
  <c r="K62" i="5" s="1"/>
  <c r="L58" i="5"/>
  <c r="K58" i="5" s="1"/>
  <c r="L57" i="5"/>
  <c r="K57" i="5" s="1"/>
  <c r="L54" i="5"/>
  <c r="K54" i="5"/>
  <c r="L53" i="5"/>
  <c r="K53" i="5"/>
  <c r="L49" i="5"/>
  <c r="K49" i="5" s="1"/>
  <c r="L44" i="5"/>
  <c r="K44" i="5" s="1"/>
  <c r="L45" i="5"/>
  <c r="K45" i="5" s="1"/>
  <c r="L46" i="5"/>
  <c r="K46" i="5" s="1"/>
  <c r="L47" i="5"/>
  <c r="K47" i="5" s="1"/>
  <c r="L43" i="5"/>
  <c r="K43" i="5" s="1"/>
  <c r="L40" i="5"/>
  <c r="K40" i="5" s="1"/>
  <c r="L32" i="5"/>
  <c r="K32" i="5" s="1"/>
  <c r="L33" i="5"/>
  <c r="K33" i="5" s="1"/>
  <c r="L34" i="5"/>
  <c r="K34" i="5" s="1"/>
  <c r="L35" i="5"/>
  <c r="K35" i="5" s="1"/>
  <c r="L36" i="5"/>
  <c r="K36" i="5" s="1"/>
  <c r="L37" i="5"/>
  <c r="K37" i="5" s="1"/>
  <c r="L38" i="5"/>
  <c r="K38" i="5" s="1"/>
  <c r="L31" i="5"/>
  <c r="K31" i="5" s="1"/>
  <c r="L26" i="5"/>
  <c r="K26" i="5" s="1"/>
  <c r="L24" i="5"/>
  <c r="K24" i="5" s="1"/>
  <c r="L21" i="5"/>
  <c r="K21" i="5" s="1"/>
  <c r="L19" i="5"/>
  <c r="K19" i="5" s="1"/>
  <c r="L18" i="5"/>
  <c r="K18" i="5" s="1"/>
  <c r="K11" i="5"/>
  <c r="L9" i="5"/>
  <c r="K9" i="5" s="1"/>
  <c r="L8" i="5"/>
  <c r="K8" i="5" s="1"/>
  <c r="L7" i="5"/>
  <c r="K7" i="5" l="1"/>
  <c r="K144" i="5" s="1"/>
  <c r="L144" i="5"/>
  <c r="L146" i="5" s="1"/>
  <c r="K146" i="5" s="1"/>
  <c r="K113" i="5"/>
  <c r="I144" i="5"/>
  <c r="H137" i="5"/>
  <c r="H136" i="5"/>
  <c r="H135" i="5"/>
  <c r="L148" i="5" l="1"/>
  <c r="K148" i="5" s="1"/>
  <c r="L147" i="5"/>
  <c r="K147" i="5" s="1"/>
  <c r="H54" i="5"/>
  <c r="H53" i="5"/>
  <c r="H63" i="5" l="1"/>
  <c r="H106" i="5"/>
  <c r="H120" i="5"/>
  <c r="H119" i="5"/>
  <c r="H134" i="5" l="1"/>
  <c r="L271" i="6" l="1"/>
  <c r="L270" i="6"/>
  <c r="H133" i="5"/>
  <c r="H125" i="5"/>
  <c r="H132" i="5"/>
  <c r="H131" i="5"/>
  <c r="L295" i="6" l="1"/>
  <c r="M295" i="6"/>
  <c r="L294" i="6"/>
  <c r="M294" i="6"/>
  <c r="L293" i="6"/>
  <c r="M293" i="6"/>
  <c r="L292" i="6"/>
  <c r="M292" i="6"/>
  <c r="L291" i="6"/>
  <c r="M291" i="6"/>
  <c r="L290" i="6"/>
  <c r="M290" i="6"/>
  <c r="L289" i="6" l="1"/>
  <c r="M289" i="6"/>
  <c r="L269" i="6" l="1"/>
  <c r="L268" i="6" l="1"/>
  <c r="H130" i="5"/>
  <c r="M267" i="6"/>
  <c r="L267" i="6"/>
  <c r="M266" i="6"/>
  <c r="L266" i="6"/>
  <c r="M125" i="6" l="1"/>
  <c r="M32" i="6"/>
  <c r="L265" i="6"/>
  <c r="H129" i="5"/>
  <c r="H127" i="5" l="1"/>
  <c r="H128" i="5"/>
  <c r="H123" i="5"/>
  <c r="H124" i="5"/>
  <c r="H126" i="5"/>
  <c r="H122" i="5"/>
  <c r="H112" i="5"/>
  <c r="H113" i="5"/>
  <c r="H114" i="5"/>
  <c r="H115" i="5"/>
  <c r="H116" i="5"/>
  <c r="H117" i="5"/>
  <c r="H118" i="5"/>
  <c r="H111" i="5"/>
  <c r="H109" i="5"/>
  <c r="H108" i="5"/>
  <c r="H95" i="5"/>
  <c r="H96" i="5"/>
  <c r="H97" i="5"/>
  <c r="H98" i="5"/>
  <c r="H99" i="5"/>
  <c r="H100" i="5"/>
  <c r="H101" i="5"/>
  <c r="H102" i="5"/>
  <c r="H103" i="5"/>
  <c r="H104" i="5"/>
  <c r="H105" i="5"/>
  <c r="H94" i="5"/>
  <c r="H91" i="5"/>
  <c r="H85" i="5"/>
  <c r="H83" i="5"/>
  <c r="H81" i="5"/>
  <c r="H82" i="5"/>
  <c r="H80" i="5"/>
  <c r="H76" i="5"/>
  <c r="H62" i="5"/>
  <c r="H58" i="5"/>
  <c r="H57" i="5"/>
  <c r="H49" i="5"/>
  <c r="H44" i="5"/>
  <c r="H45" i="5"/>
  <c r="H46" i="5"/>
  <c r="H47" i="5"/>
  <c r="H43" i="5"/>
  <c r="H40" i="5"/>
  <c r="H32" i="5"/>
  <c r="H33" i="5"/>
  <c r="H34" i="5"/>
  <c r="H35" i="5"/>
  <c r="H36" i="5"/>
  <c r="H37" i="5"/>
  <c r="H38" i="5"/>
  <c r="H31" i="5"/>
  <c r="H26" i="5"/>
  <c r="H24" i="5"/>
  <c r="H21" i="5"/>
  <c r="H19" i="5"/>
  <c r="H18" i="5"/>
  <c r="H15" i="5"/>
  <c r="H11" i="5"/>
  <c r="H8" i="5"/>
  <c r="H9" i="5"/>
  <c r="H7" i="5"/>
  <c r="H144" i="5" l="1"/>
  <c r="I148" i="5"/>
  <c r="H148" i="5" s="1"/>
  <c r="L264" i="6"/>
  <c r="I146" i="5" l="1"/>
  <c r="I147" i="5" s="1"/>
  <c r="H147" i="5" s="1"/>
  <c r="M346" i="6"/>
  <c r="L346" i="6"/>
  <c r="M342" i="6"/>
  <c r="L342" i="6"/>
  <c r="M338" i="6"/>
  <c r="L338" i="6"/>
  <c r="M334" i="6"/>
  <c r="L334" i="6"/>
  <c r="M330" i="6"/>
  <c r="L330" i="6"/>
  <c r="M326" i="6"/>
  <c r="L326" i="6"/>
  <c r="M322" i="6"/>
  <c r="M321" i="6"/>
  <c r="M317" i="6"/>
  <c r="L317" i="6"/>
  <c r="M313" i="6"/>
  <c r="L313" i="6"/>
  <c r="M308" i="6"/>
  <c r="L308" i="6"/>
  <c r="M304" i="6"/>
  <c r="L304" i="6"/>
  <c r="M300" i="6"/>
  <c r="L300" i="6"/>
  <c r="M299" i="6"/>
  <c r="L299" i="6"/>
  <c r="M288" i="6"/>
  <c r="L288" i="6"/>
  <c r="M287" i="6"/>
  <c r="L287" i="6"/>
  <c r="M286" i="6"/>
  <c r="L286" i="6"/>
  <c r="M285" i="6"/>
  <c r="L285" i="6"/>
  <c r="M263" i="6"/>
  <c r="L263" i="6"/>
  <c r="M262" i="6"/>
  <c r="L262" i="6"/>
  <c r="M261" i="6"/>
  <c r="L261" i="6"/>
  <c r="M260" i="6"/>
  <c r="L260" i="6"/>
  <c r="M259" i="6"/>
  <c r="L259" i="6"/>
  <c r="L258" i="6"/>
  <c r="L257" i="6"/>
  <c r="M256" i="6"/>
  <c r="L256" i="6"/>
  <c r="M255" i="6"/>
  <c r="L255" i="6"/>
  <c r="L254" i="6"/>
  <c r="L253" i="6"/>
  <c r="M252" i="6"/>
  <c r="L252" i="6"/>
  <c r="M251" i="6"/>
  <c r="L251" i="6"/>
  <c r="M250" i="6"/>
  <c r="L250" i="6"/>
  <c r="M249" i="6"/>
  <c r="L249" i="6"/>
  <c r="L248" i="6"/>
  <c r="L247" i="6"/>
  <c r="L246" i="6"/>
  <c r="L245" i="6"/>
  <c r="L244" i="6"/>
  <c r="L243" i="6"/>
  <c r="L242" i="6"/>
  <c r="L241" i="6"/>
  <c r="M240" i="6"/>
  <c r="L240" i="6"/>
  <c r="M239" i="6"/>
  <c r="L239" i="6"/>
  <c r="L238" i="6"/>
  <c r="L237" i="6"/>
  <c r="L235" i="6"/>
  <c r="M233" i="6"/>
  <c r="L233" i="6"/>
  <c r="M232" i="6"/>
  <c r="L232" i="6"/>
  <c r="L230" i="6"/>
  <c r="L229" i="6"/>
  <c r="L228" i="6"/>
  <c r="L227" i="6"/>
  <c r="L226" i="6"/>
  <c r="L225" i="6"/>
  <c r="L224" i="6"/>
  <c r="L223" i="6"/>
  <c r="M221" i="6"/>
  <c r="L221" i="6"/>
  <c r="M220" i="6"/>
  <c r="L220" i="6"/>
  <c r="M218" i="6"/>
  <c r="L218" i="6"/>
  <c r="L217" i="6"/>
  <c r="L216" i="6"/>
  <c r="L215" i="6"/>
  <c r="L213" i="6"/>
  <c r="L212" i="6"/>
  <c r="L209" i="6"/>
  <c r="L203" i="6"/>
  <c r="L201" i="6"/>
  <c r="L200" i="6"/>
  <c r="L199" i="6"/>
  <c r="L198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L182" i="6"/>
  <c r="M181" i="6"/>
  <c r="L181" i="6"/>
  <c r="M179" i="6"/>
  <c r="L179" i="6"/>
  <c r="M178" i="6"/>
  <c r="L178" i="6"/>
  <c r="M177" i="6"/>
  <c r="L177" i="6"/>
  <c r="M176" i="6"/>
  <c r="L176" i="6"/>
  <c r="M175" i="6"/>
  <c r="L175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L163" i="6"/>
  <c r="M162" i="6"/>
  <c r="L162" i="6"/>
  <c r="M161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40" i="6"/>
  <c r="L140" i="6"/>
  <c r="L139" i="6"/>
  <c r="M138" i="6"/>
  <c r="L138" i="6"/>
  <c r="M137" i="6"/>
  <c r="L137" i="6"/>
  <c r="M136" i="6"/>
  <c r="L136" i="6"/>
  <c r="M135" i="6"/>
  <c r="L135" i="6"/>
  <c r="M134" i="6"/>
  <c r="L134" i="6"/>
  <c r="L133" i="6"/>
  <c r="M127" i="6"/>
  <c r="L127" i="6"/>
  <c r="M126" i="6"/>
  <c r="L126" i="6"/>
  <c r="L125" i="6"/>
  <c r="M123" i="6"/>
  <c r="L122" i="6"/>
  <c r="L121" i="6"/>
  <c r="L117" i="6"/>
  <c r="L116" i="6"/>
  <c r="L112" i="6"/>
  <c r="L110" i="6"/>
  <c r="L109" i="6"/>
  <c r="L108" i="6"/>
  <c r="L107" i="6"/>
  <c r="L106" i="6"/>
  <c r="M103" i="6"/>
  <c r="L103" i="6"/>
  <c r="M102" i="6"/>
  <c r="L102" i="6"/>
  <c r="M98" i="6"/>
  <c r="L98" i="6"/>
  <c r="L94" i="6"/>
  <c r="M93" i="6"/>
  <c r="L93" i="6"/>
  <c r="M92" i="6"/>
  <c r="L92" i="6"/>
  <c r="M91" i="6"/>
  <c r="L91" i="6"/>
  <c r="M88" i="6"/>
  <c r="L88" i="6"/>
  <c r="M84" i="6"/>
  <c r="L84" i="6"/>
  <c r="M83" i="6"/>
  <c r="L83" i="6"/>
  <c r="M82" i="6"/>
  <c r="L82" i="6"/>
  <c r="M81" i="6"/>
  <c r="L81" i="6"/>
  <c r="M80" i="6"/>
  <c r="L80" i="6"/>
  <c r="M78" i="6"/>
  <c r="L78" i="6"/>
  <c r="M77" i="6"/>
  <c r="L77" i="6"/>
  <c r="M76" i="6"/>
  <c r="M75" i="6"/>
  <c r="M74" i="6"/>
  <c r="M73" i="6"/>
  <c r="L71" i="6"/>
  <c r="M67" i="6"/>
  <c r="L67" i="6"/>
  <c r="M66" i="6"/>
  <c r="L66" i="6"/>
  <c r="M65" i="6"/>
  <c r="L65" i="6"/>
  <c r="M61" i="6"/>
  <c r="L61" i="6"/>
  <c r="M60" i="6"/>
  <c r="L60" i="6"/>
  <c r="M58" i="6"/>
  <c r="L58" i="6"/>
  <c r="M55" i="6"/>
  <c r="L55" i="6"/>
  <c r="M54" i="6"/>
  <c r="L54" i="6"/>
  <c r="M53" i="6"/>
  <c r="L53" i="6"/>
  <c r="M52" i="6"/>
  <c r="L52" i="6"/>
  <c r="M51" i="6"/>
  <c r="L51" i="6"/>
  <c r="M50" i="6"/>
  <c r="L50" i="6"/>
  <c r="L49" i="6"/>
  <c r="L47" i="6"/>
  <c r="M45" i="6"/>
  <c r="L45" i="6"/>
  <c r="M44" i="6"/>
  <c r="L44" i="6"/>
  <c r="L41" i="6"/>
  <c r="L38" i="6"/>
  <c r="L37" i="6"/>
  <c r="L35" i="6"/>
  <c r="M33" i="6"/>
  <c r="L33" i="6"/>
  <c r="L32" i="6"/>
  <c r="L27" i="6"/>
  <c r="M22" i="6"/>
  <c r="L22" i="6"/>
  <c r="M21" i="6"/>
  <c r="L21" i="6"/>
  <c r="L20" i="6"/>
  <c r="L18" i="6"/>
  <c r="L17" i="6"/>
  <c r="L12" i="6"/>
  <c r="L11" i="6"/>
  <c r="L10" i="6"/>
  <c r="K275" i="2"/>
  <c r="O350" i="6" l="1"/>
  <c r="L350" i="6"/>
  <c r="P350" i="6"/>
  <c r="M350" i="6"/>
  <c r="M354" i="6" s="1"/>
  <c r="L354" i="6" s="1"/>
  <c r="H146" i="5"/>
  <c r="P354" i="6" l="1"/>
  <c r="O354" i="6" s="1"/>
  <c r="P352" i="6"/>
  <c r="O352" i="6" s="1"/>
  <c r="M352" i="6"/>
  <c r="L352" i="6" s="1"/>
  <c r="P353" i="6" l="1"/>
  <c r="O353" i="6" s="1"/>
  <c r="M353" i="6"/>
  <c r="L353" i="6" s="1"/>
  <c r="K298" i="2"/>
  <c r="K297" i="2"/>
  <c r="K322" i="2"/>
  <c r="J322" i="2"/>
  <c r="J263" i="2" l="1"/>
  <c r="K263" i="2"/>
  <c r="K262" i="2"/>
  <c r="J262" i="2"/>
  <c r="K261" i="2"/>
  <c r="J261" i="2"/>
  <c r="K260" i="2"/>
  <c r="J260" i="2"/>
  <c r="K259" i="2"/>
  <c r="J259" i="2"/>
  <c r="J258" i="2"/>
  <c r="J257" i="2"/>
  <c r="K156" i="2" l="1"/>
  <c r="J156" i="2"/>
  <c r="K125" i="2"/>
  <c r="J125" i="2"/>
  <c r="K302" i="2"/>
  <c r="K271" i="2"/>
  <c r="J271" i="2"/>
  <c r="K270" i="2"/>
  <c r="J270" i="2"/>
  <c r="K269" i="2"/>
  <c r="J269" i="2"/>
  <c r="K318" i="2"/>
  <c r="J318" i="2"/>
  <c r="K314" i="2"/>
  <c r="J314" i="2"/>
  <c r="K310" i="2"/>
  <c r="J310" i="2"/>
  <c r="K306" i="2"/>
  <c r="J306" i="2"/>
  <c r="J302" i="2"/>
  <c r="K293" i="2"/>
  <c r="J293" i="2"/>
  <c r="K289" i="2"/>
  <c r="J289" i="2"/>
  <c r="K284" i="2"/>
  <c r="J284" i="2"/>
  <c r="K280" i="2"/>
  <c r="J280" i="2"/>
  <c r="K276" i="2"/>
  <c r="J276" i="2"/>
  <c r="J275" i="2"/>
  <c r="K268" i="2"/>
  <c r="J268" i="2"/>
  <c r="K256" i="2" l="1"/>
  <c r="J256" i="2"/>
  <c r="K255" i="2"/>
  <c r="J255" i="2"/>
  <c r="J254" i="2"/>
  <c r="J253" i="2"/>
  <c r="K252" i="2"/>
  <c r="J252" i="2"/>
  <c r="K251" i="2"/>
  <c r="J251" i="2"/>
  <c r="K250" i="2"/>
  <c r="J250" i="2"/>
  <c r="K249" i="2"/>
  <c r="J249" i="2"/>
  <c r="J248" i="2"/>
  <c r="J247" i="2"/>
  <c r="J246" i="2"/>
  <c r="J245" i="2"/>
  <c r="J244" i="2"/>
  <c r="J243" i="2"/>
  <c r="J242" i="2"/>
  <c r="J241" i="2"/>
  <c r="K240" i="2"/>
  <c r="J240" i="2"/>
  <c r="K239" i="2"/>
  <c r="J239" i="2"/>
  <c r="J238" i="2"/>
  <c r="J237" i="2"/>
  <c r="J235" i="2"/>
  <c r="K233" i="2"/>
  <c r="J233" i="2"/>
  <c r="K232" i="2"/>
  <c r="J232" i="2"/>
  <c r="K231" i="2"/>
  <c r="J231" i="2"/>
  <c r="J230" i="2"/>
  <c r="J229" i="2"/>
  <c r="J220" i="2"/>
  <c r="J228" i="2"/>
  <c r="J227" i="2"/>
  <c r="J226" i="2"/>
  <c r="J225" i="2"/>
  <c r="J224" i="2"/>
  <c r="J223" i="2"/>
  <c r="K221" i="2"/>
  <c r="J221" i="2"/>
  <c r="K220" i="2"/>
  <c r="J218" i="2"/>
  <c r="K218" i="2"/>
  <c r="J217" i="2"/>
  <c r="J216" i="2"/>
  <c r="J215" i="2"/>
  <c r="J213" i="2"/>
  <c r="J212" i="2"/>
  <c r="J209" i="2"/>
  <c r="J203" i="2"/>
  <c r="J201" i="2"/>
  <c r="J200" i="2"/>
  <c r="J199" i="2"/>
  <c r="J198" i="2"/>
  <c r="J194" i="2"/>
  <c r="K194" i="2"/>
  <c r="J193" i="2"/>
  <c r="K193" i="2"/>
  <c r="J192" i="2"/>
  <c r="K192" i="2"/>
  <c r="J191" i="2"/>
  <c r="K191" i="2"/>
  <c r="J190" i="2"/>
  <c r="K190" i="2"/>
  <c r="J189" i="2"/>
  <c r="K189" i="2"/>
  <c r="J188" i="2"/>
  <c r="K188" i="2"/>
  <c r="J187" i="2"/>
  <c r="K187" i="2"/>
  <c r="J186" i="2"/>
  <c r="K186" i="2"/>
  <c r="K185" i="2"/>
  <c r="J185" i="2"/>
  <c r="K184" i="2"/>
  <c r="J184" i="2"/>
  <c r="K183" i="2"/>
  <c r="J183" i="2"/>
  <c r="J182" i="2"/>
  <c r="K181" i="2"/>
  <c r="J181" i="2"/>
  <c r="J179" i="2"/>
  <c r="K179" i="2"/>
  <c r="J178" i="2"/>
  <c r="K178" i="2"/>
  <c r="J177" i="2"/>
  <c r="K177" i="2"/>
  <c r="K176" i="2"/>
  <c r="J176" i="2"/>
  <c r="K175" i="2"/>
  <c r="J175" i="2"/>
  <c r="J171" i="2"/>
  <c r="K171" i="2"/>
  <c r="J170" i="2"/>
  <c r="K170" i="2"/>
  <c r="J169" i="2"/>
  <c r="K169" i="2"/>
  <c r="J168" i="2"/>
  <c r="K168" i="2"/>
  <c r="J167" i="2"/>
  <c r="K167" i="2"/>
  <c r="J166" i="2"/>
  <c r="K166" i="2"/>
  <c r="J165" i="2"/>
  <c r="K165" i="2"/>
  <c r="K164" i="2"/>
  <c r="J164" i="2"/>
  <c r="H125" i="1" l="1"/>
  <c r="I125" i="1"/>
  <c r="H124" i="1"/>
  <c r="I124" i="1" s="1"/>
  <c r="J163" i="2" l="1"/>
  <c r="K162" i="2"/>
  <c r="J162" i="2"/>
  <c r="K161" i="2"/>
  <c r="J159" i="2"/>
  <c r="K159" i="2"/>
  <c r="J158" i="2"/>
  <c r="K158" i="2"/>
  <c r="J157" i="2"/>
  <c r="K157" i="2"/>
  <c r="K155" i="2"/>
  <c r="J155" i="2"/>
  <c r="K154" i="2"/>
  <c r="J154" i="2"/>
  <c r="K153" i="2"/>
  <c r="J153" i="2"/>
  <c r="K152" i="2"/>
  <c r="J152" i="2"/>
  <c r="J139" i="2" l="1"/>
  <c r="K140" i="2"/>
  <c r="J140" i="2"/>
  <c r="J122" i="2"/>
  <c r="J138" i="2"/>
  <c r="K138" i="2"/>
  <c r="K137" i="2"/>
  <c r="J137" i="2"/>
  <c r="K136" i="2"/>
  <c r="J136" i="2"/>
  <c r="K135" i="2"/>
  <c r="J135" i="2"/>
  <c r="K134" i="2"/>
  <c r="J134" i="2"/>
  <c r="J133" i="2"/>
  <c r="K127" i="2"/>
  <c r="J127" i="2"/>
  <c r="K126" i="2"/>
  <c r="J126" i="2"/>
  <c r="K123" i="2"/>
  <c r="J121" i="2"/>
  <c r="J117" i="2"/>
  <c r="J116" i="2"/>
  <c r="J112" i="2"/>
  <c r="J110" i="2"/>
  <c r="J109" i="2"/>
  <c r="J108" i="2"/>
  <c r="J107" i="2"/>
  <c r="J106" i="2"/>
  <c r="J103" i="2"/>
  <c r="K103" i="2"/>
  <c r="J102" i="2"/>
  <c r="K102" i="2"/>
  <c r="J98" i="2"/>
  <c r="K98" i="2"/>
  <c r="J94" i="2"/>
  <c r="J93" i="2"/>
  <c r="K93" i="2"/>
  <c r="J92" i="2"/>
  <c r="K92" i="2"/>
  <c r="K91" i="2" l="1"/>
  <c r="J91" i="2"/>
  <c r="J89" i="2"/>
  <c r="K89" i="2"/>
  <c r="J88" i="2"/>
  <c r="K88" i="2"/>
  <c r="J84" i="2"/>
  <c r="K84" i="2"/>
  <c r="J83" i="2"/>
  <c r="K83" i="2"/>
  <c r="J82" i="2"/>
  <c r="K82" i="2"/>
  <c r="J81" i="2"/>
  <c r="K81" i="2"/>
  <c r="K80" i="2"/>
  <c r="J80" i="2"/>
  <c r="K78" i="2"/>
  <c r="J78" i="2"/>
  <c r="K77" i="2"/>
  <c r="J77" i="2"/>
  <c r="K76" i="2"/>
  <c r="K75" i="2"/>
  <c r="K74" i="2"/>
  <c r="J71" i="2"/>
  <c r="K73" i="2"/>
  <c r="J67" i="2"/>
  <c r="K67" i="2"/>
  <c r="J66" i="2"/>
  <c r="K66" i="2"/>
  <c r="J65" i="2"/>
  <c r="K65" i="2"/>
  <c r="J61" i="2"/>
  <c r="K61" i="2"/>
  <c r="K60" i="2"/>
  <c r="J60" i="2"/>
  <c r="J58" i="2"/>
  <c r="K58" i="2"/>
  <c r="J55" i="2"/>
  <c r="K55" i="2"/>
  <c r="J54" i="2"/>
  <c r="K54" i="2"/>
  <c r="J53" i="2"/>
  <c r="K53" i="2"/>
  <c r="J52" i="2" l="1"/>
  <c r="K52" i="2"/>
  <c r="J51" i="2"/>
  <c r="K51" i="2"/>
  <c r="K50" i="2"/>
  <c r="J50" i="2"/>
  <c r="J49" i="2"/>
  <c r="J47" i="2"/>
  <c r="J45" i="2"/>
  <c r="K45" i="2"/>
  <c r="K44" i="2"/>
  <c r="J44" i="2"/>
  <c r="J41" i="2"/>
  <c r="J38" i="2"/>
  <c r="J37" i="2"/>
  <c r="J35" i="2"/>
  <c r="J27" i="2"/>
  <c r="J33" i="2"/>
  <c r="K33" i="2"/>
  <c r="J32" i="2"/>
  <c r="K32" i="2"/>
  <c r="K22" i="2"/>
  <c r="J22" i="2"/>
  <c r="K21" i="2"/>
  <c r="J21" i="2"/>
  <c r="J20" i="2"/>
  <c r="J18" i="2"/>
  <c r="J17" i="2"/>
  <c r="J12" i="2" l="1"/>
  <c r="K12" i="2"/>
  <c r="K326" i="2" s="1"/>
  <c r="H10" i="1"/>
  <c r="J11" i="2"/>
  <c r="J10" i="2"/>
  <c r="J326" i="2" s="1"/>
  <c r="H6" i="1"/>
  <c r="K330" i="2" l="1"/>
  <c r="J330" i="2" s="1"/>
  <c r="K328" i="2"/>
  <c r="J328" i="2" s="1"/>
  <c r="H39" i="1"/>
  <c r="I39" i="1" s="1"/>
  <c r="K329" i="2" l="1"/>
  <c r="J329" i="2" s="1"/>
  <c r="H121" i="1"/>
  <c r="I121" i="1" s="1"/>
  <c r="H122" i="1"/>
  <c r="I122" i="1" s="1"/>
  <c r="H123" i="1"/>
  <c r="I123" i="1" s="1"/>
  <c r="I38" i="1" l="1"/>
  <c r="I40" i="1"/>
  <c r="I41" i="1"/>
  <c r="H42" i="1"/>
  <c r="I42" i="1" s="1"/>
  <c r="H43" i="1"/>
  <c r="I43" i="1" s="1"/>
  <c r="H44" i="1"/>
  <c r="I44" i="1" s="1"/>
  <c r="H45" i="1"/>
  <c r="I45" i="1" s="1"/>
  <c r="H46" i="1"/>
  <c r="I46" i="1" s="1"/>
  <c r="I47" i="1"/>
  <c r="H48" i="1"/>
  <c r="I48" i="1" s="1"/>
  <c r="I49" i="1"/>
  <c r="I50" i="1"/>
  <c r="I51" i="1"/>
  <c r="H52" i="1"/>
  <c r="I52" i="1" s="1"/>
  <c r="H53" i="1"/>
  <c r="I53" i="1" s="1"/>
  <c r="I54" i="1"/>
  <c r="I55" i="1"/>
  <c r="H56" i="1"/>
  <c r="I56" i="1" s="1"/>
  <c r="H57" i="1"/>
  <c r="I57" i="1" s="1"/>
  <c r="I58" i="1"/>
  <c r="I59" i="1"/>
  <c r="H61" i="1"/>
  <c r="I61" i="1" s="1"/>
  <c r="H62" i="1"/>
  <c r="I62" i="1" s="1"/>
  <c r="I63" i="1"/>
  <c r="I64" i="1"/>
  <c r="I65" i="1"/>
  <c r="I66" i="1"/>
  <c r="I67" i="1"/>
  <c r="I68" i="1"/>
  <c r="I69" i="1"/>
  <c r="I70" i="1"/>
  <c r="I71" i="1"/>
  <c r="I72" i="1"/>
  <c r="I73" i="1"/>
  <c r="H75" i="1"/>
  <c r="I75" i="1" s="1"/>
  <c r="I76" i="1"/>
  <c r="I77" i="1"/>
  <c r="I78" i="1"/>
  <c r="H79" i="1"/>
  <c r="I79" i="1" s="1"/>
  <c r="H80" i="1"/>
  <c r="I80" i="1" s="1"/>
  <c r="H81" i="1"/>
  <c r="I81" i="1" s="1"/>
  <c r="H82" i="1"/>
  <c r="I82" i="1" s="1"/>
  <c r="I83" i="1"/>
  <c r="H84" i="1"/>
  <c r="I84" i="1" s="1"/>
  <c r="I85" i="1"/>
  <c r="I86" i="1"/>
  <c r="I87" i="1"/>
  <c r="I88" i="1"/>
  <c r="I89" i="1"/>
  <c r="H90" i="1"/>
  <c r="I90" i="1" s="1"/>
  <c r="I91" i="1"/>
  <c r="I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7" i="1"/>
  <c r="I107" i="1" s="1"/>
  <c r="H108" i="1"/>
  <c r="I108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I120" i="1"/>
  <c r="H7" i="1"/>
  <c r="H8" i="1"/>
  <c r="I8" i="1" s="1"/>
  <c r="I9" i="1"/>
  <c r="I10" i="1"/>
  <c r="I11" i="1"/>
  <c r="I12" i="1"/>
  <c r="I13" i="1"/>
  <c r="H14" i="1"/>
  <c r="I14" i="1" s="1"/>
  <c r="I15" i="1"/>
  <c r="I16" i="1"/>
  <c r="H17" i="1"/>
  <c r="I17" i="1" s="1"/>
  <c r="H18" i="1"/>
  <c r="I18" i="1" s="1"/>
  <c r="H20" i="1"/>
  <c r="I20" i="1" s="1"/>
  <c r="I21" i="1"/>
  <c r="I22" i="1"/>
  <c r="H23" i="1"/>
  <c r="I23" i="1" s="1"/>
  <c r="I24" i="1"/>
  <c r="H25" i="1"/>
  <c r="I25" i="1" s="1"/>
  <c r="I26" i="1"/>
  <c r="I27" i="1"/>
  <c r="I28" i="1"/>
  <c r="I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I5" i="1"/>
  <c r="I7" i="1" l="1"/>
  <c r="H129" i="1"/>
  <c r="I6" i="1"/>
  <c r="I129" i="1" l="1"/>
  <c r="I131" i="1" l="1"/>
  <c r="H131" i="1" s="1"/>
  <c r="I133" i="1"/>
  <c r="H133" i="1" s="1"/>
  <c r="I132" i="1" l="1"/>
  <c r="H132" i="1" s="1"/>
  <c r="K541" i="11"/>
  <c r="L93" i="11"/>
  <c r="L534" i="11" s="1"/>
  <c r="L536" i="11" l="1"/>
  <c r="K536" i="11" s="1"/>
  <c r="L538" i="11"/>
  <c r="K538" i="11" s="1"/>
  <c r="L541" i="11"/>
  <c r="K543" i="11"/>
  <c r="K544" i="11" s="1"/>
  <c r="K545" i="11"/>
  <c r="L537" i="11" l="1"/>
  <c r="K537" i="11" s="1"/>
  <c r="L543" i="11"/>
  <c r="L544" i="11" s="1"/>
  <c r="L545" i="11"/>
</calcChain>
</file>

<file path=xl/sharedStrings.xml><?xml version="1.0" encoding="utf-8"?>
<sst xmlns="http://schemas.openxmlformats.org/spreadsheetml/2006/main" count="7930" uniqueCount="1996">
  <si>
    <t>Item No: (i90)</t>
  </si>
  <si>
    <t>Item Description:</t>
  </si>
  <si>
    <t>Sum Insured:</t>
  </si>
  <si>
    <t>Plant No:</t>
  </si>
  <si>
    <t>Serial/VIN number:</t>
  </si>
  <si>
    <t>Excess Structure:</t>
  </si>
  <si>
    <t>RHT16 CAT 777 Haul Truck</t>
  </si>
  <si>
    <t>CAT0777DHFKR01422</t>
  </si>
  <si>
    <t>10% min N$ 35,000</t>
  </si>
  <si>
    <t>Rate:</t>
  </si>
  <si>
    <t>Annual:</t>
  </si>
  <si>
    <t>Monthly</t>
  </si>
  <si>
    <t>CAT0777DEFKR01423</t>
  </si>
  <si>
    <t>CAT0390DEWAP00354</t>
  </si>
  <si>
    <t>RJS01409</t>
  </si>
  <si>
    <t>2012 Flexi Doc Drill Rig</t>
  </si>
  <si>
    <t>AV0012A1398/8992008135</t>
  </si>
  <si>
    <t>10% min N$ 50,000</t>
  </si>
  <si>
    <t>TBA</t>
  </si>
  <si>
    <t>FL006</t>
  </si>
  <si>
    <t>HKA7A00218</t>
  </si>
  <si>
    <t>2014 Atlas Copco Felxirock 60 Drill Rig</t>
  </si>
  <si>
    <t>2018 Atlas Copco Flexirock 60 Drill Rig</t>
  </si>
  <si>
    <t>Premium Loaded</t>
  </si>
  <si>
    <t>MG007</t>
  </si>
  <si>
    <t>CAT0160KESZM00568</t>
  </si>
  <si>
    <t>MG005</t>
  </si>
  <si>
    <t>CAT0160KE-SZM00215</t>
  </si>
  <si>
    <t>MG008</t>
  </si>
  <si>
    <t>CAT0140KLSZL02464</t>
  </si>
  <si>
    <t>MG009</t>
  </si>
  <si>
    <t>CAT0140KHSZL02806</t>
  </si>
  <si>
    <t>CAT 777 Haul Truck</t>
  </si>
  <si>
    <t xml:space="preserve">CAT 390 Excavator </t>
  </si>
  <si>
    <t>2010 CAT D9T Bulldozer</t>
  </si>
  <si>
    <t>2013 CAT 988 Wheel Loader</t>
  </si>
  <si>
    <t>CAT160K</t>
  </si>
  <si>
    <t>CAT140K</t>
  </si>
  <si>
    <t>TLB008</t>
  </si>
  <si>
    <t>2014 CAT428F</t>
  </si>
  <si>
    <t>ALBH04239</t>
  </si>
  <si>
    <t>10% min N$ 10,000</t>
  </si>
  <si>
    <t>DR014</t>
  </si>
  <si>
    <t>Atlas Copco D65 Drill Rig</t>
  </si>
  <si>
    <t>AVO14A1234/8992009271</t>
  </si>
  <si>
    <t>10%  min N$ 50,000</t>
  </si>
  <si>
    <t>HEX011</t>
  </si>
  <si>
    <t xml:space="preserve">CAT 349D Hydr Excavator </t>
  </si>
  <si>
    <t>CAT0349DAJGB00931</t>
  </si>
  <si>
    <t xml:space="preserve">Atlas Copco D65 Long Mast Drill Rig </t>
  </si>
  <si>
    <t>-</t>
  </si>
  <si>
    <t>Flexi Rock Atlas Copco D65 Short Mast Drill Rig</t>
  </si>
  <si>
    <t>DR017</t>
  </si>
  <si>
    <t>AVO14A1386/8992009419</t>
  </si>
  <si>
    <t>TR001</t>
  </si>
  <si>
    <t xml:space="preserve">Amman AP240 Tyre Roller </t>
  </si>
  <si>
    <t>10% min N$ 25,000</t>
  </si>
  <si>
    <t>FL007</t>
  </si>
  <si>
    <t xml:space="preserve">CAT980H Front End Loader </t>
  </si>
  <si>
    <t>CAT0980HJKZL00969</t>
  </si>
  <si>
    <t xml:space="preserve">2015 CAT140K </t>
  </si>
  <si>
    <t>KHSZL03213</t>
  </si>
  <si>
    <t>2015 CAT160K</t>
  </si>
  <si>
    <t>KVSZM00631</t>
  </si>
  <si>
    <t>2015 CS78B Compactor</t>
  </si>
  <si>
    <t>KM8M00203</t>
  </si>
  <si>
    <t>2015 Atlas Copco FM30 II HP Drill Rig</t>
  </si>
  <si>
    <t>CNN00 8140</t>
  </si>
  <si>
    <t>BD008</t>
  </si>
  <si>
    <t>2015 CAT D8R Dozer</t>
  </si>
  <si>
    <t>L9EM09424</t>
  </si>
  <si>
    <t>SDC006</t>
  </si>
  <si>
    <t xml:space="preserve">2013 Bell BOMAG BW 212 D-40 S/Roller </t>
  </si>
  <si>
    <t>SDR432987</t>
  </si>
  <si>
    <t>TLB009</t>
  </si>
  <si>
    <t>2013 Bell 315 TLB 4x4</t>
  </si>
  <si>
    <t>AEB877KJ01002857</t>
  </si>
  <si>
    <t>TR002</t>
  </si>
  <si>
    <t>2013 BOMAG BW27RH Pneumatic Roller</t>
  </si>
  <si>
    <t>BTR311034</t>
  </si>
  <si>
    <t>MG012</t>
  </si>
  <si>
    <t>2013 Bell 770G Grader</t>
  </si>
  <si>
    <t>BMG654092</t>
  </si>
  <si>
    <t>MG013</t>
  </si>
  <si>
    <t>BMG654054</t>
  </si>
  <si>
    <t>HEX012</t>
  </si>
  <si>
    <t>CAT320DL  Hydraulic Excavator</t>
  </si>
  <si>
    <t>KZF00148</t>
  </si>
  <si>
    <t>DT001</t>
  </si>
  <si>
    <t>2013 Powerstar Firmaco Bitumen Bitument 12500 Capcity Sprayer</t>
  </si>
  <si>
    <t>LBZF46FA8DA003323</t>
  </si>
  <si>
    <t>DR019</t>
  </si>
  <si>
    <t>2015 Atlas Copco D65 Flexiroc Short Master Drill Rig</t>
  </si>
  <si>
    <t>DR022</t>
  </si>
  <si>
    <t>2015 Atlas Copco D65 Flexiroc Drill Rig</t>
  </si>
  <si>
    <t>TMG15SED0114/8992 0095 99</t>
  </si>
  <si>
    <t>DR021</t>
  </si>
  <si>
    <t>2015 Atlas Copco DM30 Dril Rig</t>
  </si>
  <si>
    <t>CAT428E</t>
  </si>
  <si>
    <t>TLB007</t>
  </si>
  <si>
    <t>CAT0428ECDPH03939</t>
  </si>
  <si>
    <t>2013 CAT988H</t>
  </si>
  <si>
    <t>FL008</t>
  </si>
  <si>
    <t>HHBXY05143</t>
  </si>
  <si>
    <t>CAT950GC</t>
  </si>
  <si>
    <t>FL009</t>
  </si>
  <si>
    <t>M5K00969</t>
  </si>
  <si>
    <t>2015 CAT340D</t>
  </si>
  <si>
    <t>HEX013</t>
  </si>
  <si>
    <t>DJHHK00344</t>
  </si>
  <si>
    <t>2015 Metso Lokotrack ST3.8 2Deck Mobile Screen</t>
  </si>
  <si>
    <t>CS005</t>
  </si>
  <si>
    <t>CS004</t>
  </si>
  <si>
    <t>CS002</t>
  </si>
  <si>
    <t>2015 Metso Lokotrack LT200HP Mobile Cone Crusher</t>
  </si>
  <si>
    <t>2014 Metso Lokotrack LT200HP Mobile Cone Crusher</t>
  </si>
  <si>
    <t xml:space="preserve">2015 Metso Lokotrack LT106 Mobile Jack Crasher </t>
  </si>
  <si>
    <t>SSL001</t>
  </si>
  <si>
    <t>2015 CAT226B Skid Steer Loader</t>
  </si>
  <si>
    <t>BPSNA01042</t>
  </si>
  <si>
    <t>10% min N$ 7,500</t>
  </si>
  <si>
    <t>HEX014</t>
  </si>
  <si>
    <t xml:space="preserve">2015 CAT390FL Excavator </t>
  </si>
  <si>
    <t>FHGAY00195</t>
  </si>
  <si>
    <t>2015 CAT777D</t>
  </si>
  <si>
    <t>FKR02248</t>
  </si>
  <si>
    <t>DR023</t>
  </si>
  <si>
    <t>DR024</t>
  </si>
  <si>
    <t xml:space="preserve">2015 Atlas Copco Flexiroc D65-10SF Drill Rig </t>
  </si>
  <si>
    <t>2015 Liebherr R915 Excavator</t>
  </si>
  <si>
    <t>HEX015</t>
  </si>
  <si>
    <t>WLHZ1133HZE038027</t>
  </si>
  <si>
    <t>CAT777D</t>
  </si>
  <si>
    <t>RHT021</t>
  </si>
  <si>
    <t>WLHZ1133HZE03803802721359395</t>
  </si>
  <si>
    <t>2015 Dynapac CA610D Drum Roller</t>
  </si>
  <si>
    <t>SDC007</t>
  </si>
  <si>
    <t>10000128KFC004961</t>
  </si>
  <si>
    <t xml:space="preserve">2016 Dynapac CP275 Tyre Roller </t>
  </si>
  <si>
    <t>TR003</t>
  </si>
  <si>
    <t>2014 Dynapca CA510D Drum Roller</t>
  </si>
  <si>
    <t>SDC008</t>
  </si>
  <si>
    <t>1000012810C004480</t>
  </si>
  <si>
    <t>CAT160K Grader</t>
  </si>
  <si>
    <t>MG014</t>
  </si>
  <si>
    <t>CAT0160KVSZM00709</t>
  </si>
  <si>
    <t>2016 CAT340D2L Excavator</t>
  </si>
  <si>
    <t>HEX016</t>
  </si>
  <si>
    <t>HHK00252</t>
  </si>
  <si>
    <t xml:space="preserve">2016 CAT745C Articulated Dump Truck </t>
  </si>
  <si>
    <t>LFK00472</t>
  </si>
  <si>
    <t>LFK00478</t>
  </si>
  <si>
    <t>LFK00489</t>
  </si>
  <si>
    <t>LFK00493</t>
  </si>
  <si>
    <t>LFK00561</t>
  </si>
  <si>
    <t>LFK00571</t>
  </si>
  <si>
    <t>LFK00580</t>
  </si>
  <si>
    <t xml:space="preserve">2016 CAT349D2L Excavator </t>
  </si>
  <si>
    <t>HEX017</t>
  </si>
  <si>
    <t>TAH00425</t>
  </si>
  <si>
    <t>HEX018</t>
  </si>
  <si>
    <t>TAH00426</t>
  </si>
  <si>
    <t xml:space="preserve">2016 CAT D7R Bulldozer </t>
  </si>
  <si>
    <t>BD010</t>
  </si>
  <si>
    <t>DSH00438</t>
  </si>
  <si>
    <t>BD009</t>
  </si>
  <si>
    <t>R7B00162</t>
  </si>
  <si>
    <t xml:space="preserve">2016 CAT D6R Bulldozer </t>
  </si>
  <si>
    <t>BD011</t>
  </si>
  <si>
    <t>SSS00169</t>
  </si>
  <si>
    <t xml:space="preserve">CATD 428E Backhoe Loader </t>
  </si>
  <si>
    <t>TLB006</t>
  </si>
  <si>
    <t>CAT0428EKSNL01891</t>
  </si>
  <si>
    <t xml:space="preserve">Atlas Copco Rock L8MK2 </t>
  </si>
  <si>
    <t>DR008</t>
  </si>
  <si>
    <t>AVO11A1566/8992007688</t>
  </si>
  <si>
    <t>DR009</t>
  </si>
  <si>
    <t>AVO11A1563/89920076686</t>
  </si>
  <si>
    <t xml:space="preserve">2010 CAT D10T Bulldozer Track Tipe Tractor </t>
  </si>
  <si>
    <t>BD003</t>
  </si>
  <si>
    <t>RJG01989</t>
  </si>
  <si>
    <t xml:space="preserve">CAT 773 Off-Highway Truck </t>
  </si>
  <si>
    <t>RHT001</t>
  </si>
  <si>
    <t>FEED00729</t>
  </si>
  <si>
    <t>RHT002</t>
  </si>
  <si>
    <t>EPEED00718</t>
  </si>
  <si>
    <t xml:space="preserve">CAT D9N Bulldozer Truck Tipe Tractor </t>
  </si>
  <si>
    <t>BD001</t>
  </si>
  <si>
    <t>6XJ01061</t>
  </si>
  <si>
    <t xml:space="preserve">CAT330D Hydraulic Excavator </t>
  </si>
  <si>
    <t>HEX003</t>
  </si>
  <si>
    <t xml:space="preserve">T2Y00323 </t>
  </si>
  <si>
    <t>CAT385C Hydraulic Excavator</t>
  </si>
  <si>
    <t>HEX004</t>
  </si>
  <si>
    <t>SBE00358</t>
  </si>
  <si>
    <t>HEX005</t>
  </si>
  <si>
    <t>0385CCSBE00453</t>
  </si>
  <si>
    <t xml:space="preserve">ADT Service Truck CAT740 </t>
  </si>
  <si>
    <t>ADT006</t>
  </si>
  <si>
    <t>B1P04517</t>
  </si>
  <si>
    <t>ADT Water Bowzer CAT740</t>
  </si>
  <si>
    <t>ADT007</t>
  </si>
  <si>
    <t>B1P04343</t>
  </si>
  <si>
    <t>CAT 140H Motor Grader</t>
  </si>
  <si>
    <t>MG001</t>
  </si>
  <si>
    <t>3FR00036</t>
  </si>
  <si>
    <t xml:space="preserve">CAT 140H Motor Grader - N 1123 OH </t>
  </si>
  <si>
    <t>MG004</t>
  </si>
  <si>
    <t>JXZH00721</t>
  </si>
  <si>
    <t>CAT CS533E</t>
  </si>
  <si>
    <t>SDC002</t>
  </si>
  <si>
    <t>CATCS533KASL02713</t>
  </si>
  <si>
    <t>CAT 938G PHNO3257 Front End Wheel Loader - N 3726 OH</t>
  </si>
  <si>
    <t>FL004</t>
  </si>
  <si>
    <t xml:space="preserve">Atlas Copco ROC L8MK2 Drill Rig </t>
  </si>
  <si>
    <t>DR003</t>
  </si>
  <si>
    <t>DR004</t>
  </si>
  <si>
    <t>CAT 740D ADT Water Bowzer</t>
  </si>
  <si>
    <t>ADT008</t>
  </si>
  <si>
    <t>1990 Caterpillar TLB 428B Backhoe</t>
  </si>
  <si>
    <t>TLB005</t>
  </si>
  <si>
    <t>7EJ08507</t>
  </si>
  <si>
    <t xml:space="preserve">Bell B40D Dump Truck </t>
  </si>
  <si>
    <t>ADT003</t>
  </si>
  <si>
    <t>AEB1458400R001662</t>
  </si>
  <si>
    <t>LG862 Front End Loader</t>
  </si>
  <si>
    <t>FL002</t>
  </si>
  <si>
    <t>LG842 Front End Loader</t>
  </si>
  <si>
    <t>FL003</t>
  </si>
  <si>
    <t xml:space="preserve">2017 Volvo A60H Articulated Hauler </t>
  </si>
  <si>
    <t>ADT023</t>
  </si>
  <si>
    <t>V320026</t>
  </si>
  <si>
    <t>ADT024</t>
  </si>
  <si>
    <t>V320024</t>
  </si>
  <si>
    <t>ADT025</t>
  </si>
  <si>
    <t>V320025</t>
  </si>
  <si>
    <t xml:space="preserve">CATD 740B Dump Truck </t>
  </si>
  <si>
    <t>ADT021</t>
  </si>
  <si>
    <t>L4E02644</t>
  </si>
  <si>
    <t>ADT022</t>
  </si>
  <si>
    <t>L4E03091</t>
  </si>
  <si>
    <t xml:space="preserve">Volvo A60H Dump Truck </t>
  </si>
  <si>
    <t>ADT026</t>
  </si>
  <si>
    <t>V320028</t>
  </si>
  <si>
    <t>ADT027</t>
  </si>
  <si>
    <t>V320030</t>
  </si>
  <si>
    <t>10% min N$ 20,000</t>
  </si>
  <si>
    <t>CAT0385CLSBE00358</t>
  </si>
  <si>
    <t xml:space="preserve">CAT 930 Dump Truck </t>
  </si>
  <si>
    <t>ADT001</t>
  </si>
  <si>
    <t>CS003</t>
  </si>
  <si>
    <t>CAT936E</t>
  </si>
  <si>
    <t>FL001</t>
  </si>
  <si>
    <t>CAT325LM Excavator</t>
  </si>
  <si>
    <t>HEX001</t>
  </si>
  <si>
    <t>CAT320LMG</t>
  </si>
  <si>
    <t>HEX002</t>
  </si>
  <si>
    <t>Volvo A60H Dump Truck including accessories</t>
  </si>
  <si>
    <t>V320102</t>
  </si>
  <si>
    <t>ADT033</t>
  </si>
  <si>
    <t>V320089</t>
  </si>
  <si>
    <t>ADT032</t>
  </si>
  <si>
    <t xml:space="preserve">2015 Metso Lokotrack LT106 Mobile Crusher </t>
  </si>
  <si>
    <t>CS001</t>
  </si>
  <si>
    <t>V320139</t>
  </si>
  <si>
    <t>ADT034</t>
  </si>
  <si>
    <t xml:space="preserve">CAT 390FL Excavator including accessories </t>
  </si>
  <si>
    <t>CAT390FLGAY20115</t>
  </si>
  <si>
    <t>HEX023</t>
  </si>
  <si>
    <t xml:space="preserve">2010 CAT D10T Bulldozer Track Type Tractor </t>
  </si>
  <si>
    <t>CATD10TCRJG01989</t>
  </si>
  <si>
    <t>ADT035</t>
  </si>
  <si>
    <t>V320165</t>
  </si>
  <si>
    <t xml:space="preserve">2015 Atlas Copco D65 </t>
  </si>
  <si>
    <t>TMG15SED0116/8992</t>
  </si>
  <si>
    <t>2015 Atlas Copco D65-10</t>
  </si>
  <si>
    <t>TMG15SED0309/8992009751</t>
  </si>
  <si>
    <t xml:space="preserve">2010 CAT D10T Bulldozer </t>
  </si>
  <si>
    <t xml:space="preserve">2019 Metso Mobile ST2.8 Scalping Screen </t>
  </si>
  <si>
    <t>CS008</t>
  </si>
  <si>
    <t xml:space="preserve">CAT777 Haul Truck </t>
  </si>
  <si>
    <t>RHT016</t>
  </si>
  <si>
    <t>2019 Epiroc Smartroc D65-10LF Drill Rig Including Accessorries</t>
  </si>
  <si>
    <t>TMG19SED0025/8992011595</t>
  </si>
  <si>
    <t>DR025</t>
  </si>
  <si>
    <t>10% min N$ 30,000</t>
  </si>
  <si>
    <t>Sub Total:</t>
  </si>
  <si>
    <t>Stamps:</t>
  </si>
  <si>
    <t>Namfisa:</t>
  </si>
  <si>
    <t>Total:</t>
  </si>
  <si>
    <t>VAT:</t>
  </si>
  <si>
    <t>RHT020</t>
  </si>
  <si>
    <t>RHT16</t>
  </si>
  <si>
    <t>RHT17</t>
  </si>
  <si>
    <t>HEX010</t>
  </si>
  <si>
    <t>BD004</t>
  </si>
  <si>
    <t>Lewcor Plant - CP CCM 4109715</t>
  </si>
  <si>
    <t>Lewcor Multimark - CP CMM 4163726</t>
  </si>
  <si>
    <t>Motor/Special Types/Busses/Trucks/Caravan/Trailers/Employers Liability/Watercraft</t>
  </si>
  <si>
    <t>Monthly:</t>
  </si>
  <si>
    <t>Cover Type:</t>
  </si>
  <si>
    <t>25L1175</t>
  </si>
  <si>
    <t xml:space="preserve">TP Only </t>
  </si>
  <si>
    <t xml:space="preserve">Address: Farm Otjiterazo, Okahandja </t>
  </si>
  <si>
    <t>3XK03413</t>
  </si>
  <si>
    <t>CAT320LMG Excavator</t>
  </si>
  <si>
    <t>2ZB00402</t>
  </si>
  <si>
    <t>CAT936E Front End Loader</t>
  </si>
  <si>
    <t>N 2710 OH</t>
  </si>
  <si>
    <t>AAMH630187PX12509</t>
  </si>
  <si>
    <t>MAN TGA Horse</t>
  </si>
  <si>
    <t>SAMIL70</t>
  </si>
  <si>
    <t>10% min N$ 5,000</t>
  </si>
  <si>
    <t xml:space="preserve">TT004 Samil70 Truck </t>
  </si>
  <si>
    <t>Class:</t>
  </si>
  <si>
    <t>CT001</t>
  </si>
  <si>
    <t>JDA00V11600014944</t>
  </si>
  <si>
    <t>Daihatsu 3T &amp; Pompe &amp; Tank</t>
  </si>
  <si>
    <t>N 5015 OH</t>
  </si>
  <si>
    <t>CAT160K Motor Grader</t>
  </si>
  <si>
    <t>Registration Nr:</t>
  </si>
  <si>
    <t>Plant Nr:</t>
  </si>
  <si>
    <t>MHT003</t>
  </si>
  <si>
    <t>VIN/Engine/Serial Nr:</t>
  </si>
  <si>
    <t>CAT777 Haul Truck</t>
  </si>
  <si>
    <t>Addition/Deletion Date:</t>
  </si>
  <si>
    <t>01/06/2016</t>
  </si>
  <si>
    <t>01/10/2016</t>
  </si>
  <si>
    <t>01/09/2018</t>
  </si>
  <si>
    <t>01/12/2017</t>
  </si>
  <si>
    <t>1900 CAT390 Excavator</t>
  </si>
  <si>
    <t>N 1557 OH</t>
  </si>
  <si>
    <t>9BFHF21L36B038878</t>
  </si>
  <si>
    <t>10% min N$ 2,000</t>
  </si>
  <si>
    <t>Comprehensive</t>
  </si>
  <si>
    <t>2008 Ford F250 S/C 4x4</t>
  </si>
  <si>
    <t>PV005</t>
  </si>
  <si>
    <t>1987 MAN 42 Seater Bus (Model Busaf)</t>
  </si>
  <si>
    <t>N 3460 OH</t>
  </si>
  <si>
    <t>N 2279 OH</t>
  </si>
  <si>
    <t>9BM384063CB855024</t>
  </si>
  <si>
    <t>2012 MB 65 Seater Maroco Polo Bus</t>
  </si>
  <si>
    <t>PV006</t>
  </si>
  <si>
    <t>NITRO 2010 Bass Boat (Fibreglass)</t>
  </si>
  <si>
    <t>01/08/2018</t>
  </si>
  <si>
    <t>DRILL</t>
  </si>
  <si>
    <t xml:space="preserve">2012 Flexi Roc Drill Rig </t>
  </si>
  <si>
    <t>DR011</t>
  </si>
  <si>
    <t>10% min N$ 3,500</t>
  </si>
  <si>
    <t>MERCEDES</t>
  </si>
  <si>
    <t>WDC1660742A172753 &amp; 15798260019468</t>
  </si>
  <si>
    <t>MERCEDES BENZ ML 6.3 AMG 4X4</t>
  </si>
  <si>
    <t>LEWCOR4NA</t>
  </si>
  <si>
    <t>1C4RJFHJ2EC169933 &amp; EC169933</t>
  </si>
  <si>
    <t>22/11/2016</t>
  </si>
  <si>
    <t>2013 Jeep Grand Cherokee 6.4L Hemi V8 SRT 8 A/T</t>
  </si>
  <si>
    <t>CAT</t>
  </si>
  <si>
    <t>2013 CAT 988H Wheel Loader</t>
  </si>
  <si>
    <t>WDD1173522N065029 &amp; 13398080006724</t>
  </si>
  <si>
    <t>2014 Mercedes Benz CLA 45 AUT</t>
  </si>
  <si>
    <t>ATLAS</t>
  </si>
  <si>
    <t>DR012</t>
  </si>
  <si>
    <t>AVO13A1356/8992008821</t>
  </si>
  <si>
    <t>1C4BJWMG3EL177924 &amp; EL177924</t>
  </si>
  <si>
    <t>10% min N$ 1,500</t>
  </si>
  <si>
    <t xml:space="preserve"> 2014 Jeep Wrangler Unltd V6 Pet </t>
  </si>
  <si>
    <t xml:space="preserve">2014 Atlas Copco Flexirock 60 Drill Rig </t>
  </si>
  <si>
    <t xml:space="preserve">DR013  </t>
  </si>
  <si>
    <t>AVO13A1288/8992008776</t>
  </si>
  <si>
    <t>N 4029 OH</t>
  </si>
  <si>
    <t>LBZF56GB3DA011886 &amp; 1613L189944</t>
  </si>
  <si>
    <t xml:space="preserve">2014 Power Star 4035 8x4 Tipper Rock Body </t>
  </si>
  <si>
    <t>TT010</t>
  </si>
  <si>
    <t>N 6658 OH</t>
  </si>
  <si>
    <t>LBZF56GB3DA011883 &amp; 1613L189939</t>
  </si>
  <si>
    <t>2014 Power Star 4035 8x4 Tipper Rock Body</t>
  </si>
  <si>
    <t>TT009</t>
  </si>
  <si>
    <t>LEWCORNA</t>
  </si>
  <si>
    <t>1C6RR7NT6DS517362 &amp; TNXE6265211215</t>
  </si>
  <si>
    <t>12/01/2018</t>
  </si>
  <si>
    <t xml:space="preserve">2013 Dodge Ram Laramie Crewcab </t>
  </si>
  <si>
    <t>N 1808 OH</t>
  </si>
  <si>
    <t>N 6808 OH</t>
  </si>
  <si>
    <t>2014 CAT 140K</t>
  </si>
  <si>
    <t xml:space="preserve">2014 CAT428F </t>
  </si>
  <si>
    <t>LBH04239 &amp; ALBH04239</t>
  </si>
  <si>
    <t xml:space="preserve">CAT988H  </t>
  </si>
  <si>
    <t xml:space="preserve">HKA7A00218  </t>
  </si>
  <si>
    <t>8992009271AVO14A1234</t>
  </si>
  <si>
    <t>2014 Atlas Copco D65 Drill Rig</t>
  </si>
  <si>
    <t>CAT 349D Hydraulic Excavator</t>
  </si>
  <si>
    <t>Atlas Copco D65 Long Mast Drill Rig</t>
  </si>
  <si>
    <t>AVO13A1283/8992008713</t>
  </si>
  <si>
    <t xml:space="preserve">DR015 </t>
  </si>
  <si>
    <t>N 13448 W</t>
  </si>
  <si>
    <t>JTFSS23P900136058</t>
  </si>
  <si>
    <t>01/05/2017</t>
  </si>
  <si>
    <t>2014 Toyota 2.5D Quantum Bus</t>
  </si>
  <si>
    <t>PV008</t>
  </si>
  <si>
    <t>N 172637 W</t>
  </si>
  <si>
    <t xml:space="preserve">AHTDR22G205531512 </t>
  </si>
  <si>
    <t>LDV017</t>
  </si>
  <si>
    <t>2014 Toyota Hilux 2.5D-4D</t>
  </si>
  <si>
    <t>FORTUNER</t>
  </si>
  <si>
    <t xml:space="preserve">AHTYZ59G308009818 &amp; 1KD7930528 </t>
  </si>
  <si>
    <t>2010 Toyota Fortuner 3.0D-4D 4x4</t>
  </si>
  <si>
    <t>ATLAS 1</t>
  </si>
  <si>
    <t xml:space="preserve">Flexi Rock Atlas Copco D65 Short Mast Drill Rig </t>
  </si>
  <si>
    <t>8992009418AV014A1385</t>
  </si>
  <si>
    <t>DR016</t>
  </si>
  <si>
    <t>8992009419AV014A1386</t>
  </si>
  <si>
    <t>N 5479 OH</t>
  </si>
  <si>
    <t>Amman AP240 Tyre Roller</t>
  </si>
  <si>
    <t xml:space="preserve">CAT 980H Front End Loader </t>
  </si>
  <si>
    <t>N 7292 OH</t>
  </si>
  <si>
    <t xml:space="preserve">LBZF46GB1EA005858 </t>
  </si>
  <si>
    <t>TT011</t>
  </si>
  <si>
    <t>N 7298 OH</t>
  </si>
  <si>
    <t>LBZF46GB3EA005859</t>
  </si>
  <si>
    <t>TT012</t>
  </si>
  <si>
    <t>N 7293 OH</t>
  </si>
  <si>
    <t>LBZF46GB5EA005863</t>
  </si>
  <si>
    <t>TT013</t>
  </si>
  <si>
    <t>N 7299 OH</t>
  </si>
  <si>
    <t>LBZF46GBXEA005860</t>
  </si>
  <si>
    <t>TT014</t>
  </si>
  <si>
    <t>N 7291 OH</t>
  </si>
  <si>
    <t>LBZF46GB9EA005851</t>
  </si>
  <si>
    <t>TT015</t>
  </si>
  <si>
    <t>N 7602 OH</t>
  </si>
  <si>
    <t>LBZF56GB5EA004421</t>
  </si>
  <si>
    <t>01/06/2019</t>
  </si>
  <si>
    <t xml:space="preserve">2015 Powerstar 8x4 Tipper  </t>
  </si>
  <si>
    <t>TT016</t>
  </si>
  <si>
    <t>Bass Boat/Fibreglass</t>
  </si>
  <si>
    <t>N 7370 OH</t>
  </si>
  <si>
    <t>LBZF46FA4EA017947</t>
  </si>
  <si>
    <t xml:space="preserve">2015 Powerstar 2628 Water Tanker </t>
  </si>
  <si>
    <t xml:space="preserve">WB005 </t>
  </si>
  <si>
    <t>N 7369 OH</t>
  </si>
  <si>
    <t>LBZF46FA7EA017957</t>
  </si>
  <si>
    <t>2015 Powerstar 2628 Water Tanker</t>
  </si>
  <si>
    <t>WB006</t>
  </si>
  <si>
    <t xml:space="preserve">MG010 </t>
  </si>
  <si>
    <t>N 4907 OH</t>
  </si>
  <si>
    <t>LBZF46FA4EA017950</t>
  </si>
  <si>
    <t>WB007</t>
  </si>
  <si>
    <t>N 4711 OH</t>
  </si>
  <si>
    <t>LBZF56GB2EA005879</t>
  </si>
  <si>
    <t>2015 Powerstar 2864 8x4 18 Cub Tipper</t>
  </si>
  <si>
    <t>TT017</t>
  </si>
  <si>
    <t xml:space="preserve">KVSZM00631    </t>
  </si>
  <si>
    <t>MG011</t>
  </si>
  <si>
    <t>N 5713 OH</t>
  </si>
  <si>
    <t>LBZF46FA7EA017960</t>
  </si>
  <si>
    <t>2015 Powerstar Water Tanker</t>
  </si>
  <si>
    <t xml:space="preserve">WB008  </t>
  </si>
  <si>
    <t>N 5714 OH</t>
  </si>
  <si>
    <t>LBZF46FA8EA017949</t>
  </si>
  <si>
    <t xml:space="preserve">WB009  </t>
  </si>
  <si>
    <t>N 7407 OH</t>
  </si>
  <si>
    <t>LBZF56GB6EA019283</t>
  </si>
  <si>
    <t>2015 Powerstar 4035VX  18M2 Tipper</t>
  </si>
  <si>
    <t>TT023</t>
  </si>
  <si>
    <t>N 7406 OH</t>
  </si>
  <si>
    <t xml:space="preserve">LBZF56GB7EA019289 </t>
  </si>
  <si>
    <t>TT024</t>
  </si>
  <si>
    <t>N 3627 OH</t>
  </si>
  <si>
    <t xml:space="preserve">LBZF56GB5EA019288  </t>
  </si>
  <si>
    <t xml:space="preserve">2015 Powerstar 4035VX  18M2 Tipper </t>
  </si>
  <si>
    <t xml:space="preserve">TT025  </t>
  </si>
  <si>
    <t>CAT CS78B</t>
  </si>
  <si>
    <t>2015 CAT CS78B compactor</t>
  </si>
  <si>
    <t xml:space="preserve">KM8M00203 </t>
  </si>
  <si>
    <t xml:space="preserve">SDC005 </t>
  </si>
  <si>
    <t>2015 Atlas Copco DM30 II HP Drill Rig</t>
  </si>
  <si>
    <t xml:space="preserve">CNN00 8140  </t>
  </si>
  <si>
    <t xml:space="preserve">DR018  </t>
  </si>
  <si>
    <t xml:space="preserve">ATLAS </t>
  </si>
  <si>
    <t xml:space="preserve">N 2164 OH </t>
  </si>
  <si>
    <t>JTELV73J607003709 &amp; 1VD0288711</t>
  </si>
  <si>
    <t>2015 Toyota Land Cruiser 4.5 V8 Turbo Diesel S/C</t>
  </si>
  <si>
    <t xml:space="preserve">2015 CAT D8R </t>
  </si>
  <si>
    <t>2013 Bell BOMAG BW 212 D-40 Smooth Rolle</t>
  </si>
  <si>
    <t>N 144533 W</t>
  </si>
  <si>
    <t>AEBEF877KJ01002857</t>
  </si>
  <si>
    <t xml:space="preserve">2013 Bell 315 TLB 4x4 </t>
  </si>
  <si>
    <t xml:space="preserve">2013 BOMAG BW27RH Pneumatic Roller </t>
  </si>
  <si>
    <t xml:space="preserve">BTR311034 </t>
  </si>
  <si>
    <t>N 127264 W</t>
  </si>
  <si>
    <t xml:space="preserve">2013 Bell 770G Grader </t>
  </si>
  <si>
    <t>RG6090G02974 / BMG654092</t>
  </si>
  <si>
    <t xml:space="preserve">MG012     </t>
  </si>
  <si>
    <t>N 132945W</t>
  </si>
  <si>
    <t xml:space="preserve">2013 Bell 770G Grader  </t>
  </si>
  <si>
    <t xml:space="preserve">RG6090G012953 / BMG654054 </t>
  </si>
  <si>
    <t>ADT012</t>
  </si>
  <si>
    <t xml:space="preserve">2013 Bell B18D Water Tanker </t>
  </si>
  <si>
    <t>AEB1348115R002161 / BAT9878</t>
  </si>
  <si>
    <t>2013 Bell B18D Water Tanker</t>
  </si>
  <si>
    <t>AEB1348115R001818 / BAT9438</t>
  </si>
  <si>
    <t>TM01</t>
  </si>
  <si>
    <t xml:space="preserve">2013 CAT 320DL Hydraulic Excavator </t>
  </si>
  <si>
    <t>N 125774 W</t>
  </si>
  <si>
    <t xml:space="preserve">AFAGXXMJ2GDR23486 &amp; SA2KGDR23486 </t>
  </si>
  <si>
    <t xml:space="preserve">LDV018  </t>
  </si>
  <si>
    <t>FORD RANGER 3.2TDCi XLT P/U D/</t>
  </si>
  <si>
    <t>N 113046 W</t>
  </si>
  <si>
    <t>AFADXXMJ2D6P05917 &amp; SA2KGDR23483</t>
  </si>
  <si>
    <t xml:space="preserve">LDV019 </t>
  </si>
  <si>
    <t>N 128787 W</t>
  </si>
  <si>
    <t>AFAGXXMJ2GDR23483 &amp; SA2KGDA31228</t>
  </si>
  <si>
    <t>LDV020</t>
  </si>
  <si>
    <t>N 7601 OH</t>
  </si>
  <si>
    <t>AA9A361CADTKI1326</t>
  </si>
  <si>
    <t>2013 Kearney Payloader 45Ton Lowbed</t>
  </si>
  <si>
    <t>T013</t>
  </si>
  <si>
    <t>VARIOUS</t>
  </si>
  <si>
    <t>TP, Fire &amp; Theft</t>
  </si>
  <si>
    <t>3x 2013 60Cubic Meter Static Tanks with Trailers</t>
  </si>
  <si>
    <t>N 161767 W</t>
  </si>
  <si>
    <t xml:space="preserve">2013 Powerstar Firmaco Bitumen 12,500 Capacity Sprayer  </t>
  </si>
  <si>
    <t>MB001</t>
  </si>
  <si>
    <t>2013 Tow Broom</t>
  </si>
  <si>
    <t>PY5303E000901</t>
  </si>
  <si>
    <t>2013 John Deere 5303 TWD42KW Tractor</t>
  </si>
  <si>
    <t>N 161-601 W</t>
  </si>
  <si>
    <t>N 161598 W</t>
  </si>
  <si>
    <t>AAM76W4601PX29779 &amp; SA2KGDA31228</t>
  </si>
  <si>
    <t xml:space="preserve">2013 MAN TGS33.360 BB-M 6x4 Crane Truck </t>
  </si>
  <si>
    <t>TL004</t>
  </si>
  <si>
    <t xml:space="preserve">JTELV73J607003709 &amp; 1VD0288711 </t>
  </si>
  <si>
    <t>2015 Toyota Land Cruiser 4.5 V8 urbo Diesel S/C</t>
  </si>
  <si>
    <t xml:space="preserve">N 2164 OH / LEWCOR9 NA </t>
  </si>
  <si>
    <t xml:space="preserve"> </t>
  </si>
  <si>
    <t xml:space="preserve">2015 Atlas Copco D65 Flexiroc Short Mast Drill Rig  </t>
  </si>
  <si>
    <t>N 7532 OH</t>
  </si>
  <si>
    <t>LBZF56GB4A005871</t>
  </si>
  <si>
    <t xml:space="preserve">2015 Powerstar Crane Truck </t>
  </si>
  <si>
    <t>TL003</t>
  </si>
  <si>
    <t>AXLE TRAILER</t>
  </si>
  <si>
    <t>AA9H261CAEWAU1012</t>
  </si>
  <si>
    <t>2015 Busaf Bauer Dolly 2 Axle Trailer</t>
  </si>
  <si>
    <t>LOWBED</t>
  </si>
  <si>
    <t>AA9H413CAEWAU1013</t>
  </si>
  <si>
    <t xml:space="preserve">2015 Busaf Bauer 4 Axle 120Ton Lowbed </t>
  </si>
  <si>
    <t xml:space="preserve">TMG15SED0099/8992 0095 96  </t>
  </si>
  <si>
    <t>N 7247 OH</t>
  </si>
  <si>
    <t>YV2RP90G4FA776046</t>
  </si>
  <si>
    <t xml:space="preserve">2015 Volvo FH84PT6HA Horse  </t>
  </si>
  <si>
    <t xml:space="preserve">2015 Atlas Copco DM30 Drill Rig </t>
  </si>
  <si>
    <t xml:space="preserve">CCN008167   </t>
  </si>
  <si>
    <t>DR020</t>
  </si>
  <si>
    <t>LEWCOR9 NA</t>
  </si>
  <si>
    <t>JTELV73J507004186 &amp; 1VD0296203</t>
  </si>
  <si>
    <t xml:space="preserve">2015 Toyota Land Cruiser 4.5 V8 Turbo Diesel S/C </t>
  </si>
  <si>
    <t>LBZF46GB2EA019252</t>
  </si>
  <si>
    <t>2015 Powerstar 2628 10M2 Tipper</t>
  </si>
  <si>
    <t xml:space="preserve">TT028 </t>
  </si>
  <si>
    <t>LBZF46GB3EA019258</t>
  </si>
  <si>
    <t>TT029</t>
  </si>
  <si>
    <t>N 185689 W</t>
  </si>
  <si>
    <t>LBZF46GB4EA019270</t>
  </si>
  <si>
    <t xml:space="preserve">2015 Powerstar 2628 10M2 Tipper </t>
  </si>
  <si>
    <t>TT030</t>
  </si>
  <si>
    <t>N 185693 W</t>
  </si>
  <si>
    <t>N 185694 W</t>
  </si>
  <si>
    <t>N 186067 W</t>
  </si>
  <si>
    <t>LBZF56GB1FA004501</t>
  </si>
  <si>
    <t>2015 Powerstar 4035VX 18M2 Tipper</t>
  </si>
  <si>
    <t xml:space="preserve">TT033 </t>
  </si>
  <si>
    <t>N 171408 W</t>
  </si>
  <si>
    <t>LBZF56GBXFA004500</t>
  </si>
  <si>
    <t>TT034</t>
  </si>
  <si>
    <t>N 186136 W</t>
  </si>
  <si>
    <t>LBZF46GB1FA004453</t>
  </si>
  <si>
    <t>2015 Powerstar 2628VX 10M2 Tipper</t>
  </si>
  <si>
    <t>TT032</t>
  </si>
  <si>
    <t>N 186142 W</t>
  </si>
  <si>
    <t xml:space="preserve">LBZF46FA9FA003690 </t>
  </si>
  <si>
    <t>2015 Powerstar 2628VX Water Tanker</t>
  </si>
  <si>
    <t>WB014</t>
  </si>
  <si>
    <t>N 6807 OH</t>
  </si>
  <si>
    <t>2015 CAT 428E</t>
  </si>
  <si>
    <t>BXY05143/HHBXY05143</t>
  </si>
  <si>
    <t>2015 CAT950GC</t>
  </si>
  <si>
    <t>2015 Metso Lokotrack ST3.8 2 Deck Mobile Screen</t>
  </si>
  <si>
    <t>08/01/2019</t>
  </si>
  <si>
    <t xml:space="preserve">2015 Metso Lokotrack LT200HP Mobile Cone Crusher  </t>
  </si>
  <si>
    <t>METSO 4</t>
  </si>
  <si>
    <t xml:space="preserve">2014 Metso Lokotrack LT200HP Mobile Cone Crusher </t>
  </si>
  <si>
    <t>METSO 5</t>
  </si>
  <si>
    <t>2015 Metso Lokotrack LT106 Mobile Jaw Crusher</t>
  </si>
  <si>
    <t xml:space="preserve">CS001 </t>
  </si>
  <si>
    <t>2015 CAT390FL Excavator</t>
  </si>
  <si>
    <t xml:space="preserve">2015 CAT777D </t>
  </si>
  <si>
    <t>2006 Seadoo Speedster 200</t>
  </si>
  <si>
    <t>26/03/2018</t>
  </si>
  <si>
    <t>2015 Atlas Copco Flexiroc D65-10SF Drill Rig</t>
  </si>
  <si>
    <t>TMG15SED0302/8992009749</t>
  </si>
  <si>
    <t>2015 Liebherr R9150 Excavator</t>
  </si>
  <si>
    <t xml:space="preserve">WLHZ1133HZE038027 </t>
  </si>
  <si>
    <t>FKR02078 / WLHZ1133HZE03803802721359395</t>
  </si>
  <si>
    <t>LDV021</t>
  </si>
  <si>
    <t>AHTCZ39G605021025 &amp; 1KDA812706</t>
  </si>
  <si>
    <t>5% min N$ 750</t>
  </si>
  <si>
    <t>2015 Toyota Hilux 3.0 D4D SC RB</t>
  </si>
  <si>
    <t>QUANTUM</t>
  </si>
  <si>
    <t xml:space="preserve">AHTSS22P507022837 &amp; 2KDA888905 </t>
  </si>
  <si>
    <t xml:space="preserve">2016 Toyota Quantum 2.5 D-4D Sesfikile 16 Seater </t>
  </si>
  <si>
    <t>N 8005 OH</t>
  </si>
  <si>
    <t>LBZF56GB8FA005046</t>
  </si>
  <si>
    <t xml:space="preserve">2016 Powerstar 3282 18M2 Tipper </t>
  </si>
  <si>
    <t>TT035</t>
  </si>
  <si>
    <t>N 8008 OH</t>
  </si>
  <si>
    <t>LBZF56GB3FA005049</t>
  </si>
  <si>
    <t>2016 Powerstar 3282 18M2 Tipper</t>
  </si>
  <si>
    <t>TT036</t>
  </si>
  <si>
    <t>N 8006 OH</t>
  </si>
  <si>
    <t>LBZF56GB6FA005045</t>
  </si>
  <si>
    <t>2016 Powerstar 3281 18M2 Tipper</t>
  </si>
  <si>
    <t>TT037</t>
  </si>
  <si>
    <t xml:space="preserve">N 7798 OH </t>
  </si>
  <si>
    <t>AAH094826DEBH2630</t>
  </si>
  <si>
    <t xml:space="preserve">2015 Hendred Fruehauf </t>
  </si>
  <si>
    <t xml:space="preserve">T012 </t>
  </si>
  <si>
    <t>N 7803 OH</t>
  </si>
  <si>
    <t>AAH094825DEBH2630</t>
  </si>
  <si>
    <t>2015 Hendred Fruehauf</t>
  </si>
  <si>
    <t>T011</t>
  </si>
  <si>
    <t xml:space="preserve">2015 Dynapac CA610D Drum Roller  </t>
  </si>
  <si>
    <t>2016 Dynapac CP275 Tyre Roller</t>
  </si>
  <si>
    <t>2014 Dynapac CA510D Drum Roller</t>
  </si>
  <si>
    <t>1000012810C00448</t>
  </si>
  <si>
    <t>2016 CAT160K Grader</t>
  </si>
  <si>
    <t>LBZF46GBXFA008193</t>
  </si>
  <si>
    <t>2016 Powerstar 2628 6x4 16,000L Diesel Tanker</t>
  </si>
  <si>
    <t>LEWCOR7 NA</t>
  </si>
  <si>
    <t>WDC1660752A727774 &amp; 15798260092938</t>
  </si>
  <si>
    <t>2016 Mercedes Benz GLE 63S</t>
  </si>
  <si>
    <t>TT038</t>
  </si>
  <si>
    <t>9BSP6X40003875783</t>
  </si>
  <si>
    <t>2016 Scania P310 12m2 Tipper</t>
  </si>
  <si>
    <t>N 2674 OH</t>
  </si>
  <si>
    <t>N 6734 OH</t>
  </si>
  <si>
    <t>9BSP6X40003875782</t>
  </si>
  <si>
    <t>TT039</t>
  </si>
  <si>
    <t>N 7840 OH</t>
  </si>
  <si>
    <t>YS2P6X40005380793</t>
  </si>
  <si>
    <t xml:space="preserve">TT040  </t>
  </si>
  <si>
    <t>N 5037 OH</t>
  </si>
  <si>
    <t>AHTSS22P007021899</t>
  </si>
  <si>
    <t>2015 Toyota Quantum 16S</t>
  </si>
  <si>
    <t>DUMPTRUCK</t>
  </si>
  <si>
    <t>01/06/2017</t>
  </si>
  <si>
    <t>2016 CAT745C Articulated Dump Truck</t>
  </si>
  <si>
    <t>ADT020</t>
  </si>
  <si>
    <t>ADT017</t>
  </si>
  <si>
    <t>ADT015</t>
  </si>
  <si>
    <t>ADT18</t>
  </si>
  <si>
    <t xml:space="preserve">LFK00561 </t>
  </si>
  <si>
    <t xml:space="preserve">ADT014  </t>
  </si>
  <si>
    <t>ADT019</t>
  </si>
  <si>
    <t>ADT016</t>
  </si>
  <si>
    <t xml:space="preserve">EXCAVATOR </t>
  </si>
  <si>
    <t>2016 CAT349D2L Excavator</t>
  </si>
  <si>
    <t xml:space="preserve">TAH00425 </t>
  </si>
  <si>
    <t xml:space="preserve">TAH00426 </t>
  </si>
  <si>
    <t xml:space="preserve">HEX018 </t>
  </si>
  <si>
    <t>BULLDOZER</t>
  </si>
  <si>
    <t>2016 CAT D7R Bulldozer</t>
  </si>
  <si>
    <t xml:space="preserve">DSH00438 </t>
  </si>
  <si>
    <t xml:space="preserve">R7B00162 </t>
  </si>
  <si>
    <t>N 8092 OH</t>
  </si>
  <si>
    <t xml:space="preserve">9BSP6X40003885272 </t>
  </si>
  <si>
    <t>TT041</t>
  </si>
  <si>
    <t>N 8093 OH</t>
  </si>
  <si>
    <t>9BSP6X40003885271</t>
  </si>
  <si>
    <t xml:space="preserve">TT042 </t>
  </si>
  <si>
    <t>N 8094 OH</t>
  </si>
  <si>
    <t>9BSP6X40003878631</t>
  </si>
  <si>
    <t>2016 Scania P310 Water Tanker</t>
  </si>
  <si>
    <t xml:space="preserve">WB015  </t>
  </si>
  <si>
    <t>N 8095 OH</t>
  </si>
  <si>
    <t>9BSP6X40003879901</t>
  </si>
  <si>
    <t xml:space="preserve">WB016 </t>
  </si>
  <si>
    <t>N 8019 OH</t>
  </si>
  <si>
    <t>9BSF4X20003866396 &amp; DC09114F018253451</t>
  </si>
  <si>
    <t>02/06/2016</t>
  </si>
  <si>
    <t xml:space="preserve">2016 Scania Bus F250 </t>
  </si>
  <si>
    <t>DB004</t>
  </si>
  <si>
    <t xml:space="preserve">LBZF46FA8FA006385 </t>
  </si>
  <si>
    <t>2016 Powerstar 2635A 6x6 CC Diesel Tanker including Grease Pump</t>
  </si>
  <si>
    <t>N 6676 OH</t>
  </si>
  <si>
    <t>9BSP6X40003878630 &amp; DC09115L018266755</t>
  </si>
  <si>
    <t>09/06/2016</t>
  </si>
  <si>
    <t>2016 Scania P310 Truck</t>
  </si>
  <si>
    <t>WB017</t>
  </si>
  <si>
    <t>N 2346 OH</t>
  </si>
  <si>
    <t xml:space="preserve">9BSP6X40003878629 &amp; DC09115L018266754 </t>
  </si>
  <si>
    <t xml:space="preserve">WB018 </t>
  </si>
  <si>
    <t>N 7792 OH</t>
  </si>
  <si>
    <t>YS2P6X40005387501 &amp; DC09115L016877435</t>
  </si>
  <si>
    <t xml:space="preserve">WB019 </t>
  </si>
  <si>
    <t>WDC1668752A779100 &amp; 15798260100420</t>
  </si>
  <si>
    <t xml:space="preserve">2016 Mercedes Benz GLS63 </t>
  </si>
  <si>
    <t>N 2317 OH</t>
  </si>
  <si>
    <t xml:space="preserve">AFADXXMJ2D6P05917 </t>
  </si>
  <si>
    <t>15/07/2016</t>
  </si>
  <si>
    <t>2006 Ford Ranger 2500 LWB XL P/U S/C</t>
  </si>
  <si>
    <t>LDV014</t>
  </si>
  <si>
    <t>N 3727 OH</t>
  </si>
  <si>
    <t xml:space="preserve">TLB006 </t>
  </si>
  <si>
    <t xml:space="preserve">CAT0428EKSNL01891   </t>
  </si>
  <si>
    <t xml:space="preserve">2012 Backhoe Loader CAB 4x4 610 R/B </t>
  </si>
  <si>
    <t>DR026</t>
  </si>
  <si>
    <t>2019 Epiroc Smartroc     D65-10LF Drill Rig incl Access</t>
  </si>
  <si>
    <t>TMG19SED0026/8992011596</t>
  </si>
  <si>
    <t>2015 Atlas Copco D65     Drill Rig including Accessorie</t>
  </si>
  <si>
    <t xml:space="preserve">TMG15SED0099/8992009596 </t>
  </si>
  <si>
    <t>N 2361 OH</t>
  </si>
  <si>
    <t>TW1LV73J404800539 &amp; 1VD0316051</t>
  </si>
  <si>
    <t>5% min N$ 500</t>
  </si>
  <si>
    <t>07/07/2016</t>
  </si>
  <si>
    <t>2016 Toyota Land Cruiser 4.5 V8 Turbo Diesel SC</t>
  </si>
  <si>
    <t>LEWCOR 1</t>
  </si>
  <si>
    <t>U2J1000160834</t>
  </si>
  <si>
    <t>10% min N$ 2,500</t>
  </si>
  <si>
    <t>01/08/2016</t>
  </si>
  <si>
    <t>2007 Toyota Land Cruiser S/W Cygnus</t>
  </si>
  <si>
    <t>2008 VOLKSWAGEN TOUAREG 5.0 V10 TDI</t>
  </si>
  <si>
    <t>LEWCOR 2</t>
  </si>
  <si>
    <t>WVGZZZ7LZ8D075597</t>
  </si>
  <si>
    <t>LEWCOR 3</t>
  </si>
  <si>
    <t xml:space="preserve">1J4R25GG8BC724953 </t>
  </si>
  <si>
    <t>2011 Jeep Grand Cherokee 3.6 VVT70T</t>
  </si>
  <si>
    <t xml:space="preserve">1990 M/B 6x6 Horse High-Up </t>
  </si>
  <si>
    <t>N 5337 OH</t>
  </si>
  <si>
    <t>WDB61701825291739</t>
  </si>
  <si>
    <t>TL001</t>
  </si>
  <si>
    <t>1997 Mercedes Benz 1617/48ECO</t>
  </si>
  <si>
    <t>N 1710 OH</t>
  </si>
  <si>
    <t>YVSA4CED122832353</t>
  </si>
  <si>
    <t>MHT002</t>
  </si>
  <si>
    <t>2002 Volvo FH 12 460 HR</t>
  </si>
  <si>
    <t>N 2185 OH</t>
  </si>
  <si>
    <t>KL3K5DEF16K000140</t>
  </si>
  <si>
    <t>TT005</t>
  </si>
  <si>
    <t xml:space="preserve">2006 TATA NOVUS K5 VVS 6X4 TIPPER </t>
  </si>
  <si>
    <t>N 3681 OH</t>
  </si>
  <si>
    <t>LBZ445JB97A006835</t>
  </si>
  <si>
    <t>PS01</t>
  </si>
  <si>
    <t xml:space="preserve">2007 POWERSTAR 2635 </t>
  </si>
  <si>
    <t>N 3682 OH</t>
  </si>
  <si>
    <t xml:space="preserve">LBZ445JB17A006845 </t>
  </si>
  <si>
    <t>PS02</t>
  </si>
  <si>
    <t>2007 POWERSTAR 2635</t>
  </si>
  <si>
    <t>WB004</t>
  </si>
  <si>
    <t xml:space="preserve">LBZF59JA57A005637 </t>
  </si>
  <si>
    <t>10% min N$ 15,000</t>
  </si>
  <si>
    <t>2008 Powerstar 2628 6x4 Water Bowser</t>
  </si>
  <si>
    <t>N 3690 OH</t>
  </si>
  <si>
    <t>N 2244 OH</t>
  </si>
  <si>
    <t>YS2P8X40001252785</t>
  </si>
  <si>
    <t>TT007</t>
  </si>
  <si>
    <t>1999 Scania P114GA 4 NZ</t>
  </si>
  <si>
    <t>N 1637 OH</t>
  </si>
  <si>
    <t>XLEP8X40004408955</t>
  </si>
  <si>
    <t>TT008</t>
  </si>
  <si>
    <t xml:space="preserve">1999 Scania 1637 Tipper 8x4 </t>
  </si>
  <si>
    <t>N 5343 OH</t>
  </si>
  <si>
    <t>T001</t>
  </si>
  <si>
    <t>1989 Hendred Superlink Trailer</t>
  </si>
  <si>
    <t>N 6535 OH</t>
  </si>
  <si>
    <t>AAH115413LRM40055</t>
  </si>
  <si>
    <t>T002</t>
  </si>
  <si>
    <t xml:space="preserve">2000 Hendred 55ton Rigid Neck </t>
  </si>
  <si>
    <t>N 1621 OH</t>
  </si>
  <si>
    <t>N 1041 OH</t>
  </si>
  <si>
    <t>ADSM342WA8AST1114</t>
  </si>
  <si>
    <t xml:space="preserve">ADSM342WA81ST1115 </t>
  </si>
  <si>
    <t>T004</t>
  </si>
  <si>
    <t>T005</t>
  </si>
  <si>
    <t>2008 2x Top 3 Axle Trailer Side Tippers</t>
  </si>
  <si>
    <t>N 2666 OH</t>
  </si>
  <si>
    <t xml:space="preserve">XDX50210S394645 </t>
  </si>
  <si>
    <t>2010 Iveco Daily 50C15V15 4d P/V</t>
  </si>
  <si>
    <t>N 3792 OH</t>
  </si>
  <si>
    <t>2002 Nissan 1400 STD 5 Speed</t>
  </si>
  <si>
    <t>ADN4080000A020507</t>
  </si>
  <si>
    <t>N 160 OH</t>
  </si>
  <si>
    <t>AHTFU29G907000535</t>
  </si>
  <si>
    <t>LDV013</t>
  </si>
  <si>
    <t xml:space="preserve">2005 Toyota Hilux 4.0 DC Raider 4x4 </t>
  </si>
  <si>
    <t>N 6291 OH</t>
  </si>
  <si>
    <t>AHTCZ39G005012112</t>
  </si>
  <si>
    <t>LDV005</t>
  </si>
  <si>
    <t>2010 Toyota Hilux 3.0D-4D Raider RB</t>
  </si>
  <si>
    <t>N 4955 OH</t>
  </si>
  <si>
    <t>AHTDZ29G809303450</t>
  </si>
  <si>
    <t>LDV006</t>
  </si>
  <si>
    <t>2011 Toyota Hilux 3.0D-4D Raider 4x</t>
  </si>
  <si>
    <t>N 4958 OH</t>
  </si>
  <si>
    <t>AHTDZ29G509303521</t>
  </si>
  <si>
    <t>LDV008</t>
  </si>
  <si>
    <t>N 4959 OH</t>
  </si>
  <si>
    <t>AHTDR22G205519182</t>
  </si>
  <si>
    <t>2011 Toyota Hilux 2.5D-4D SRX 4x4</t>
  </si>
  <si>
    <t>LDV007</t>
  </si>
  <si>
    <t>N 4975 OH</t>
  </si>
  <si>
    <t xml:space="preserve">AHTDZ29G90303599 </t>
  </si>
  <si>
    <t>LDV010</t>
  </si>
  <si>
    <t>N 4977 OH</t>
  </si>
  <si>
    <t>AHTDR22G005519679</t>
  </si>
  <si>
    <t>LDV009</t>
  </si>
  <si>
    <t>N 5032 OH</t>
  </si>
  <si>
    <t>AHTDR22G905519924</t>
  </si>
  <si>
    <t>LDV011</t>
  </si>
  <si>
    <t xml:space="preserve">2011 Toyota Hilux 2.5D-4D SRX 4x4 </t>
  </si>
  <si>
    <t>N 2820 OH</t>
  </si>
  <si>
    <t>MROHZ29G304707835</t>
  </si>
  <si>
    <t>LDV033</t>
  </si>
  <si>
    <t>2012 Toyota Hilux 3.0D-4D SMCAB 4x4</t>
  </si>
  <si>
    <t>N 3536 OH</t>
  </si>
  <si>
    <t>AHTDR22G305531275 &amp; 2KDA436826</t>
  </si>
  <si>
    <t>LDV016</t>
  </si>
  <si>
    <t>2014 Toyota Hilux 2.5 S/C 4x4</t>
  </si>
  <si>
    <t>N 966 OH</t>
  </si>
  <si>
    <t>AHTDR22GK05530575 &amp; 2KDA386814</t>
  </si>
  <si>
    <t>2014 Toyota Hilux 2.5 S/C 4x4 (T05)</t>
  </si>
  <si>
    <t>LDV015</t>
  </si>
  <si>
    <t>N 1814 OH</t>
  </si>
  <si>
    <t xml:space="preserve">2012 Toyota Hilux 3.0D4D Smartcab 4x4 </t>
  </si>
  <si>
    <t>LDV032</t>
  </si>
  <si>
    <t>AVO11A1566</t>
  </si>
  <si>
    <t xml:space="preserve">2012 ATLAS COPCO ROCK L8 MK2 </t>
  </si>
  <si>
    <t>AVO11A1563</t>
  </si>
  <si>
    <t>2012 ATLAS COPCO ROCK L8 MK2</t>
  </si>
  <si>
    <t>DB003</t>
  </si>
  <si>
    <t>2010 Cat D10T Bulldozer</t>
  </si>
  <si>
    <t>2010 CAT 773 Dump Truck</t>
  </si>
  <si>
    <t xml:space="preserve">2010 CAT 773 Dump Truck  </t>
  </si>
  <si>
    <t>2000 CAT D9N BD001</t>
  </si>
  <si>
    <t>T2Y00323</t>
  </si>
  <si>
    <t>2000 CAT 330D HEX003</t>
  </si>
  <si>
    <t>2000 CAT 385C HEX004</t>
  </si>
  <si>
    <t>SBE00453</t>
  </si>
  <si>
    <t>2000 Cat 385C HEX005</t>
  </si>
  <si>
    <t>2000 CAT 740 ADT006</t>
  </si>
  <si>
    <t>2000 CAT 740 ADT007</t>
  </si>
  <si>
    <t xml:space="preserve">B1P04343 </t>
  </si>
  <si>
    <t>2000 CAT 140H MG001</t>
  </si>
  <si>
    <t>N 1123 OH</t>
  </si>
  <si>
    <t xml:space="preserve">2000 CAT 140H MG004 </t>
  </si>
  <si>
    <t xml:space="preserve">CATCS533KASL02713 </t>
  </si>
  <si>
    <t>2000 CAT 533E SDC 002</t>
  </si>
  <si>
    <t>PHN03257</t>
  </si>
  <si>
    <t xml:space="preserve">2000 CAT 938G FL 004 </t>
  </si>
  <si>
    <t>AV08A1701</t>
  </si>
  <si>
    <t>2000 L8MK2 DR 003</t>
  </si>
  <si>
    <t>2000 L8MK2 DR 004</t>
  </si>
  <si>
    <t>AVO8A1697</t>
  </si>
  <si>
    <t>2000 Refurbished 740</t>
  </si>
  <si>
    <t>1990 Caterpillar TLB 428B Backhoe Loader</t>
  </si>
  <si>
    <t>2016 CAT D6R Bulldozer</t>
  </si>
  <si>
    <t>1990 Bell B40D Dump Truck</t>
  </si>
  <si>
    <t>1990 LG862 Front end Loader</t>
  </si>
  <si>
    <t>1990 LG842 Front end Loader</t>
  </si>
  <si>
    <t>N 3765 OH</t>
  </si>
  <si>
    <t xml:space="preserve">1990 OM004 F2000MAN Horse </t>
  </si>
  <si>
    <t>TRAILER</t>
  </si>
  <si>
    <t>01/07/2017</t>
  </si>
  <si>
    <t>1990 T005 Kearney OM4 Tipper Trailer</t>
  </si>
  <si>
    <t>N 7625 OH</t>
  </si>
  <si>
    <t>WDC2030202R203868 &amp; 64291040026097</t>
  </si>
  <si>
    <t>10% min N$1,500</t>
  </si>
  <si>
    <t>21/06/2017</t>
  </si>
  <si>
    <t>2005 MERCEDES-BENZ C320 CDi AVANTGA</t>
  </si>
  <si>
    <t>11/07/2017</t>
  </si>
  <si>
    <t>Hendred Frauhauf Link Trailers</t>
  </si>
  <si>
    <t>N 2589 OH</t>
  </si>
  <si>
    <t>AAH136365PEFJ2061</t>
  </si>
  <si>
    <t>N 4036 OH</t>
  </si>
  <si>
    <t>AAH136366PERF2122</t>
  </si>
  <si>
    <t xml:space="preserve">T009 </t>
  </si>
  <si>
    <t>T010</t>
  </si>
  <si>
    <t>13/10/2017</t>
  </si>
  <si>
    <t>2017 Volvo A60H Articulated Hauler</t>
  </si>
  <si>
    <t>17/11/2017</t>
  </si>
  <si>
    <t xml:space="preserve">UNK CATD 740B Dump Truck </t>
  </si>
  <si>
    <t>UNK CATD 740B Dump Truck</t>
  </si>
  <si>
    <t>27/02/2018</t>
  </si>
  <si>
    <t>UNK Volvo A60H Dump Truck</t>
  </si>
  <si>
    <t>UNK  Volvo A60H Dump Truck</t>
  </si>
  <si>
    <t>26/06/2018</t>
  </si>
  <si>
    <t>UNK CAT385C Hydraulic Excavator</t>
  </si>
  <si>
    <t>RAPTOP</t>
  </si>
  <si>
    <t>1FTFW1RG7HFC22736</t>
  </si>
  <si>
    <t>23/07/2018</t>
  </si>
  <si>
    <t>2017 Ford F150 Raptor Supercrew 4x4</t>
  </si>
  <si>
    <t xml:space="preserve">NITRO 2010 Bass Boat (Fibreglass)  </t>
  </si>
  <si>
    <t>01/07/2018</t>
  </si>
  <si>
    <t>N 6856 OH</t>
  </si>
  <si>
    <t>UNK CAT 730 Dump Truck</t>
  </si>
  <si>
    <t>CAT00730TB1M00316</t>
  </si>
  <si>
    <t>04/10/2018</t>
  </si>
  <si>
    <t>ADT033 / ADT028</t>
  </si>
  <si>
    <t>VCEOA60HT00320102 / V320102</t>
  </si>
  <si>
    <t>VCEOA60HA00320089 / V320089</t>
  </si>
  <si>
    <t xml:space="preserve">ADT032 / ADT029 </t>
  </si>
  <si>
    <t>TOYOTA</t>
  </si>
  <si>
    <t>AHTEW8CB201290738 &amp; 1TRA534367</t>
  </si>
  <si>
    <t>20/11/2018</t>
  </si>
  <si>
    <t>2018 Toyota Hilux 2.0 VVTi A/C</t>
  </si>
  <si>
    <t>LDV035</t>
  </si>
  <si>
    <t>AHTEW8CB4012059 &amp; 1TRA525158</t>
  </si>
  <si>
    <t>LDV036</t>
  </si>
  <si>
    <t>2015 Metso Lokotrack LT106 Mobile Crusher</t>
  </si>
  <si>
    <t>30/01/2019</t>
  </si>
  <si>
    <t>CAT390FL</t>
  </si>
  <si>
    <t>UNK CAT390FL Excavator</t>
  </si>
  <si>
    <t>20/02/201</t>
  </si>
  <si>
    <t>CATD10T</t>
  </si>
  <si>
    <t>2010 CAT D10T Bulldozer Track Type Tractor</t>
  </si>
  <si>
    <t>05/03/2019</t>
  </si>
  <si>
    <t>11/03/2019</t>
  </si>
  <si>
    <t>UNK Volvo A60H Dump Truck including accessories</t>
  </si>
  <si>
    <t xml:space="preserve">V320165 </t>
  </si>
  <si>
    <t>2015 Atlas Copco D65 Short Mast Drill Rig including accessories</t>
  </si>
  <si>
    <t xml:space="preserve">TMG15SED0116/8992 </t>
  </si>
  <si>
    <t xml:space="preserve">TMG15SED0309/8992009751 </t>
  </si>
  <si>
    <t>2015 Atlas Copco D65-10 Drill Rig including accessories</t>
  </si>
  <si>
    <t>20/03/2019</t>
  </si>
  <si>
    <t>2019 Metso Mobile ST2.8 Scalping Screen including accessories</t>
  </si>
  <si>
    <t>ST2.8-180196</t>
  </si>
  <si>
    <t>MHT006</t>
  </si>
  <si>
    <t>9BSG6X40003946746 &amp; DC13106L018336978</t>
  </si>
  <si>
    <t>27/03/2019</t>
  </si>
  <si>
    <t xml:space="preserve">2019 Scania G460CA6X4MSZ Truck </t>
  </si>
  <si>
    <t>MHT005</t>
  </si>
  <si>
    <t>9BSG6X40003946745 &amp; DC13106L018336977</t>
  </si>
  <si>
    <t>2019 Scania G460CA6X4MSZ Truck</t>
  </si>
  <si>
    <t>T015</t>
  </si>
  <si>
    <t>2016 SA Truck Bodies Side Tipper Link</t>
  </si>
  <si>
    <t>AHBDSB2FSGB099610 &amp; AHBDSB2RSGB099611</t>
  </si>
  <si>
    <t>T014</t>
  </si>
  <si>
    <t>AHBDSB2FSGB099608 &amp; AHBDSB2RSGB099609</t>
  </si>
  <si>
    <t>01/04/2019</t>
  </si>
  <si>
    <t>UNK CAT777 Haul Truck</t>
  </si>
  <si>
    <t>18/04/2019</t>
  </si>
  <si>
    <t>2019 Epiroc Smartroc D65-10LF Drill Rig</t>
  </si>
  <si>
    <t xml:space="preserve">TMG19SED0025/8992011595 </t>
  </si>
  <si>
    <t>Ranger Z521 Commanche Bass Boat</t>
  </si>
  <si>
    <t>26/04/2019</t>
  </si>
  <si>
    <t>SCANIA</t>
  </si>
  <si>
    <t>9BSF4X20003917966 &amp; DC09114F018307617</t>
  </si>
  <si>
    <t>Employers Liability</t>
  </si>
  <si>
    <t>FARM Otjiterazo Okahandja</t>
  </si>
  <si>
    <t xml:space="preserve">Lewcor Offices - 70 Noord Street, Okahandja </t>
  </si>
  <si>
    <t>Buildings Combined</t>
  </si>
  <si>
    <t>29/06/2016</t>
  </si>
  <si>
    <t>Theft</t>
  </si>
  <si>
    <t>Lewcor Development - Erf 764 Portion of 476, Noord Street, Okahandja, Namibia</t>
  </si>
  <si>
    <t>Expert Security Buildings - 764 Noord Street, Okahandja, Namibia</t>
  </si>
  <si>
    <t xml:space="preserve">Erf 586, Willem Stander Street, Okahandja </t>
  </si>
  <si>
    <t>Home Owners</t>
  </si>
  <si>
    <t>CHT Investments cc, Erf 261 &amp; 262, Martin Neib Street, Okahandja, Namibia</t>
  </si>
  <si>
    <t>02/08/2016</t>
  </si>
  <si>
    <t>All Premises Owned and/or Occupied by the Insured</t>
  </si>
  <si>
    <t>Public Liability</t>
  </si>
  <si>
    <t>Lewcor Salt Transport (Pty) Ltd: Portion 1 of Farm 37, Walvis Bay, Namibia</t>
  </si>
  <si>
    <t>Lewcor Walvis Bay Offices, 82 Circumferential Road, Walvis Bay</t>
  </si>
  <si>
    <t>06/02/2019</t>
  </si>
  <si>
    <t>25/04/2017</t>
  </si>
  <si>
    <t>Lewcor Site, B2 Gold Mine, Otjiwarongo, Namibia</t>
  </si>
  <si>
    <t>Lewcor Site, Obib Mine, Rosh Spinah, Namibia</t>
  </si>
  <si>
    <t>Lewcor Site, MA1 Oranjemund, Namibia</t>
  </si>
  <si>
    <t>2018 Scania F250 HB4x2HZ Bus</t>
  </si>
  <si>
    <t>Business All Risk - Humbolt Density Guage EZ</t>
  </si>
  <si>
    <t>Business All Risk - Trimble</t>
  </si>
  <si>
    <t>Business All Risk - 1x Phantom 4 Pro Drone + Combo</t>
  </si>
  <si>
    <t>22/12/2016</t>
  </si>
  <si>
    <t>2015 Powerstar 2628 6x4 10M2 Tipper</t>
  </si>
  <si>
    <t xml:space="preserve">2015 Powerstar 2628 6x4 10M2 Tipper </t>
  </si>
  <si>
    <t>01/05/2019</t>
  </si>
  <si>
    <t>PV013</t>
  </si>
  <si>
    <t>23/05/2019</t>
  </si>
  <si>
    <t xml:space="preserve">2015 Atlas Copco D65 Drill Rig </t>
  </si>
  <si>
    <t>05/06/2019</t>
  </si>
  <si>
    <t>N 3084 OH</t>
  </si>
  <si>
    <t>UEJ1000071541 &amp; 2UZ20102881</t>
  </si>
  <si>
    <t>PV014</t>
  </si>
  <si>
    <t>2000 Toyota Land Cruiser GX P 4x4</t>
  </si>
  <si>
    <t>LDV044</t>
  </si>
  <si>
    <t>AHTFR22GX06080848 &amp; 2KDA327300</t>
  </si>
  <si>
    <t>2014 Toyota Hilux 2.5 4x4 DC</t>
  </si>
  <si>
    <t>LDV045</t>
  </si>
  <si>
    <t xml:space="preserve">AHTFR22GJ06081323 &amp; 2KDA337422 </t>
  </si>
  <si>
    <t>LDV046</t>
  </si>
  <si>
    <t>AHTFR22GX506085391 &amp; 2KDA439006</t>
  </si>
  <si>
    <t>LDV047</t>
  </si>
  <si>
    <t>AHTFR22706080855 &amp; 2KDA3327498</t>
  </si>
  <si>
    <t>PV015</t>
  </si>
  <si>
    <t xml:space="preserve">Theft </t>
  </si>
  <si>
    <t>Lewcor Site, Goreangab Dam, Windhoek</t>
  </si>
  <si>
    <t>05/07/2019</t>
  </si>
  <si>
    <t>Products Liability</t>
  </si>
  <si>
    <t>01/08/2019</t>
  </si>
  <si>
    <t>N 5342 OH</t>
  </si>
  <si>
    <t>MHT001</t>
  </si>
  <si>
    <t>N 100-528W</t>
  </si>
  <si>
    <t>Lewcor Plant - WK CCM 4288253</t>
  </si>
  <si>
    <t>Lewcor Multimark - WK CMM 4288003</t>
  </si>
  <si>
    <t>ADT037</t>
  </si>
  <si>
    <t>V320157</t>
  </si>
  <si>
    <t xml:space="preserve">V320157 </t>
  </si>
  <si>
    <t>Volvo Volvo A60H D16F</t>
  </si>
  <si>
    <t>Premium Endorsement</t>
  </si>
  <si>
    <t>Rate: 0.65%</t>
  </si>
  <si>
    <t xml:space="preserve">2015 Metso Lokotrack ST3.8     Deck Mobile Screen </t>
  </si>
  <si>
    <t>15/08/2019</t>
  </si>
  <si>
    <t>2015 Metso Lokotrack ST3.8 Deck Mobile Screen</t>
  </si>
  <si>
    <t xml:space="preserve">2019 Toyota Hilux 2.8GD6 4x4 GRS DC AT </t>
  </si>
  <si>
    <t>AHTHA3CD503430897 &amp; 1GD0695718</t>
  </si>
  <si>
    <t>23/08/2019</t>
  </si>
  <si>
    <t>2019 Toyota Hilux 2.8GD6 4x4 Legend 50 6MT</t>
  </si>
  <si>
    <t>N 4238 OH</t>
  </si>
  <si>
    <t>AHTHA3CC003355534 &amp; 1GD0683635</t>
  </si>
  <si>
    <t>2010 CAT 740 ADT Water Bowser</t>
  </si>
  <si>
    <t>CAT00740PB1P04343</t>
  </si>
  <si>
    <t>28/08/2019</t>
  </si>
  <si>
    <t>ADT005</t>
  </si>
  <si>
    <t>CAT00740KB1P04344</t>
  </si>
  <si>
    <t>29/08/2019</t>
  </si>
  <si>
    <r>
      <rPr>
        <b/>
        <sz val="11"/>
        <color theme="1"/>
        <rFont val="Calibri"/>
        <family val="2"/>
        <scheme val="minor"/>
      </rPr>
      <t>Business All Risk</t>
    </r>
    <r>
      <rPr>
        <sz val="11"/>
        <color theme="1"/>
        <rFont val="Calibri"/>
        <family val="2"/>
        <scheme val="minor"/>
      </rPr>
      <t xml:space="preserve"> - Humbolt Density Guage EZ</t>
    </r>
  </si>
  <si>
    <r>
      <rPr>
        <b/>
        <sz val="11"/>
        <color theme="1"/>
        <rFont val="Calibri"/>
        <family val="2"/>
        <scheme val="minor"/>
      </rPr>
      <t>Business All Risk</t>
    </r>
    <r>
      <rPr>
        <sz val="11"/>
        <color theme="1"/>
        <rFont val="Calibri"/>
        <family val="2"/>
        <scheme val="minor"/>
      </rPr>
      <t xml:space="preserve"> - Trimble</t>
    </r>
  </si>
  <si>
    <r>
      <rPr>
        <b/>
        <sz val="11"/>
        <color theme="1"/>
        <rFont val="Calibri"/>
        <family val="2"/>
        <scheme val="minor"/>
      </rPr>
      <t xml:space="preserve">Business All Risk </t>
    </r>
    <r>
      <rPr>
        <sz val="11"/>
        <color theme="1"/>
        <rFont val="Calibri"/>
        <family val="2"/>
        <scheme val="minor"/>
      </rPr>
      <t>- 1x Phantom 4 Pro Drone + Combo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</si>
  <si>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HP ZBook 17 G5 Model 4QH16EA - S/N:5CD9104CG4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</si>
  <si>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Laptop &amp; Accessories - Chris (Description Memo Added)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</si>
  <si>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Laptop &amp; Accessories - Riaan (Description Memo Added)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</si>
  <si>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Laptop &amp; Accessories - Anette (Description Memo Added)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</si>
  <si>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Laptop &amp; Accessories - Adri  (Description Memo Added)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</si>
  <si>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 xml:space="preserve">- Laptop &amp; Accessories -  Dell SE2717H LED Monitor/ FHD  6MS/ HDMI/V - Thiaan </t>
    </r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</si>
  <si>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HP Probook 450 G6 Core I7, 8GB, 1TB, W10 - Thiaan</t>
    </r>
  </si>
  <si>
    <t>06/09/2019</t>
  </si>
  <si>
    <t>2018 Volvo A60H Dump Truck including accessories</t>
  </si>
  <si>
    <t>ADT038</t>
  </si>
  <si>
    <t>V320168</t>
  </si>
  <si>
    <t xml:space="preserve">2018 Volvo A60H Dump Truck including accessories </t>
  </si>
  <si>
    <t>ADT039</t>
  </si>
  <si>
    <t>V320175</t>
  </si>
  <si>
    <t>17/12/2019</t>
  </si>
  <si>
    <t>2018 Volvo A60H Dump Truck</t>
  </si>
  <si>
    <t>2019 CAT950GC Front end Loader including accessories</t>
  </si>
  <si>
    <t>M5K00510</t>
  </si>
  <si>
    <t>2019 CAT950GC Front end Loader</t>
  </si>
  <si>
    <t>21/01/2020</t>
  </si>
  <si>
    <t>Extra premium added at "Premium".</t>
  </si>
  <si>
    <t>System error. Corrected as per system.</t>
  </si>
  <si>
    <t xml:space="preserve">CAT 390FL Excavator </t>
  </si>
  <si>
    <t>HEX024</t>
  </si>
  <si>
    <t>07/02/2020</t>
  </si>
  <si>
    <t>CAT0390FJGAY20133</t>
  </si>
  <si>
    <t>07/02/2020 | Extra premium added at "Premium"</t>
  </si>
  <si>
    <t xml:space="preserve">CAT 745 Dump Truck including accessories </t>
  </si>
  <si>
    <t>ADT040</t>
  </si>
  <si>
    <t>3F601459</t>
  </si>
  <si>
    <t>ADT041</t>
  </si>
  <si>
    <t>3F601455</t>
  </si>
  <si>
    <t xml:space="preserve">CAT 745 Dump Truck </t>
  </si>
  <si>
    <t>17/02/2020</t>
  </si>
  <si>
    <t>17/02/2020 |Extra premium added at "Premium"</t>
  </si>
  <si>
    <t>17/02/2020 | Extra premium added at "Premium"</t>
  </si>
  <si>
    <t>HN03257</t>
  </si>
  <si>
    <t>FL012</t>
  </si>
  <si>
    <t>W2305574</t>
  </si>
  <si>
    <t>B1P04345</t>
  </si>
  <si>
    <t>Delete Item</t>
  </si>
  <si>
    <t>ZEE4 NA</t>
  </si>
  <si>
    <t>ADT013</t>
  </si>
  <si>
    <t>2013 FORD RANGER 3.2TDCi XLS 4x4 PU Sup Cab MM Code 22032405</t>
  </si>
  <si>
    <t>2015 Toyota Land Cruiser 4.5 V8 urbo Diesel S/C MM Code 60078520</t>
  </si>
  <si>
    <t xml:space="preserve">LEWCOR9 NA </t>
  </si>
  <si>
    <t>LDV030</t>
  </si>
  <si>
    <t xml:space="preserve">JTELV73J507004186 &amp; 1VD0296203 </t>
  </si>
  <si>
    <t>PV009</t>
  </si>
  <si>
    <t>MROHZ29G804709662 &amp; 1KDU011615</t>
  </si>
  <si>
    <t>EED00729</t>
  </si>
  <si>
    <t>CAT0773FPEED00718</t>
  </si>
  <si>
    <t>OM004</t>
  </si>
  <si>
    <t>AAMT812433PX10613/37604240048313</t>
  </si>
  <si>
    <t>T017&amp;T018</t>
  </si>
  <si>
    <t>T015&amp;T016</t>
  </si>
  <si>
    <t>N 4427 OH</t>
  </si>
  <si>
    <t>New Sum Insured</t>
  </si>
  <si>
    <t>Amended Rate:</t>
  </si>
  <si>
    <t>New Amended Premium:</t>
  </si>
  <si>
    <t>Delete</t>
  </si>
  <si>
    <t>Excess Waiver</t>
  </si>
  <si>
    <t>New Amended Premium</t>
  </si>
  <si>
    <t xml:space="preserve">Terms of Offering
* Agreed wording will apply based on Market values: We will
settle partial losses with new parts. We will settle a loss on
agreed value, but if the market value of the item at time of a
loss is more than 15% underinsured at time of loss then
average will apply
</t>
  </si>
  <si>
    <t>Add memo:</t>
  </si>
  <si>
    <t>01/04/2020 Amended Premium:</t>
  </si>
  <si>
    <t>i90 Premium:</t>
  </si>
  <si>
    <t>01/04/2020</t>
  </si>
  <si>
    <t>07/2019 - 03/2020</t>
  </si>
  <si>
    <t xml:space="preserve">2020 Volvo A40G Dump Truck including accessories </t>
  </si>
  <si>
    <t xml:space="preserve">2021 Volvo A40G Dump Truck including accessories </t>
  </si>
  <si>
    <t xml:space="preserve">2022 Volvo A40G Dump Truck including accessories </t>
  </si>
  <si>
    <t xml:space="preserve">2023 Volvo A40G Dump Truck including accessories </t>
  </si>
  <si>
    <t>ADT043</t>
  </si>
  <si>
    <t>ADT044</t>
  </si>
  <si>
    <t>ADT045</t>
  </si>
  <si>
    <t>ADT042</t>
  </si>
  <si>
    <t>V323491</t>
  </si>
  <si>
    <t>V323513</t>
  </si>
  <si>
    <t>V323494</t>
  </si>
  <si>
    <t xml:space="preserve">V320181 </t>
  </si>
  <si>
    <t>Added 13/05</t>
  </si>
  <si>
    <t>Deleted 19/05</t>
  </si>
  <si>
    <t>2020 Jeep Grand Cherokee 6.2 S/C Trackhawk</t>
  </si>
  <si>
    <t>NTBAOH</t>
  </si>
  <si>
    <t>1C4RJFP91KC602984 &amp; KC602984</t>
  </si>
  <si>
    <t>5% min N$ 1,000</t>
  </si>
  <si>
    <t>Added 19/05</t>
  </si>
  <si>
    <t>01/06/2020</t>
  </si>
  <si>
    <t>SI amended 01/06/2020</t>
  </si>
  <si>
    <t>Deleted 01/06/2020</t>
  </si>
  <si>
    <t>LEWCOR PLANT POLICY  - WK CCM 4288253</t>
  </si>
  <si>
    <t>Premium (Calculated with Rate)</t>
  </si>
  <si>
    <t>LEWCOR MULTIMARK POLICY - WK CMM 4288003</t>
  </si>
  <si>
    <t>Amendment Date:</t>
  </si>
  <si>
    <t>Miscellanious</t>
  </si>
  <si>
    <t>Sum Insured</t>
  </si>
  <si>
    <t>Amendment Dates:</t>
  </si>
  <si>
    <t>Item Description/Section:</t>
  </si>
  <si>
    <t>Power Surge Included for N$ 100,000</t>
  </si>
  <si>
    <t>1x Geyser</t>
  </si>
  <si>
    <t>Motor + Non-Motor</t>
  </si>
  <si>
    <t>Motor Only</t>
  </si>
  <si>
    <t>Cancelled 01.08.2020</t>
  </si>
  <si>
    <t>HAWK NA</t>
  </si>
  <si>
    <t>Amend SI 01.08.2020</t>
  </si>
  <si>
    <t>Delete 01.08.2020</t>
  </si>
  <si>
    <t>Deleted 01.08.2020</t>
  </si>
  <si>
    <t>CV002</t>
  </si>
  <si>
    <t>ADT047</t>
  </si>
  <si>
    <t xml:space="preserve">2020 Volvo L150H Dump Front Loader including accessories </t>
  </si>
  <si>
    <t xml:space="preserve">V323589 </t>
  </si>
  <si>
    <t>V14593</t>
  </si>
  <si>
    <t>Added 25.09.2020</t>
  </si>
  <si>
    <t>N$ 2,000,001 – N$ 5,000,000:</t>
  </si>
  <si>
    <t>N$ 1,000,001 – N$ 2,000,000:</t>
  </si>
  <si>
    <t>N$ 0 – N$ 1,000,000:</t>
  </si>
  <si>
    <t xml:space="preserve">2020 Volvo A40G Dump Truck </t>
  </si>
  <si>
    <t>Added 25/09/2020</t>
  </si>
  <si>
    <t>2020 Volvo L150H Dump Front Loader2020 Volvo L150H Dump Front Loader</t>
  </si>
  <si>
    <t>Amended SI 01.08.2020 | Delete 30.10.2020</t>
  </si>
  <si>
    <t>V323495</t>
  </si>
  <si>
    <t>ADT046</t>
  </si>
  <si>
    <t xml:space="preserve">CAT325LM Excavator </t>
  </si>
  <si>
    <t>CAT00325Z2SL00175</t>
  </si>
  <si>
    <t>Added 30/10/2020</t>
  </si>
  <si>
    <r>
      <t xml:space="preserve">01/09/2018 | </t>
    </r>
    <r>
      <rPr>
        <sz val="11"/>
        <rFont val="Calibri"/>
        <family val="2"/>
        <scheme val="minor"/>
      </rPr>
      <t>Add 19.11.2020</t>
    </r>
  </si>
  <si>
    <t>8992009271/AVO14A1234</t>
  </si>
  <si>
    <t xml:space="preserve">2020 Metso Lokotrack ST4.8 Triple Deck Screen C/W IC </t>
  </si>
  <si>
    <t>CS009</t>
  </si>
  <si>
    <t xml:space="preserve">ST4.8-180970 </t>
  </si>
  <si>
    <t xml:space="preserve">2020 Metso Lokotrack ST4.8 Triple Deck Screen C/W IC Control </t>
  </si>
  <si>
    <t>2020 Toyota LandCruiser 79 4.5 Diesel V8 D/C</t>
  </si>
  <si>
    <t>JTEBV71J90B022718 / 1VD0551752</t>
  </si>
  <si>
    <t>5% min N$ 1,500</t>
  </si>
  <si>
    <t>N TBA OH</t>
  </si>
  <si>
    <r>
      <t xml:space="preserve">Amend SI 01.08.2020 | </t>
    </r>
    <r>
      <rPr>
        <b/>
        <sz val="11"/>
        <color theme="1"/>
        <rFont val="Calibri"/>
        <family val="2"/>
        <scheme val="minor"/>
      </rPr>
      <t>Amend SI 21.12.2020</t>
    </r>
  </si>
  <si>
    <t>Amend SI 21.12.2020</t>
  </si>
  <si>
    <t>N 91383 W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</si>
  <si>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</si>
  <si>
    <r>
      <t xml:space="preserve">05/06/2019 </t>
    </r>
    <r>
      <rPr>
        <b/>
        <sz val="11"/>
        <rFont val="Calibri"/>
        <family val="2"/>
        <scheme val="minor"/>
      </rPr>
      <t>| Add item eff 21.12.2020</t>
    </r>
  </si>
  <si>
    <t>Added item 21.12.2020</t>
  </si>
  <si>
    <t>Metso ST 2.8</t>
  </si>
  <si>
    <t>CS007</t>
  </si>
  <si>
    <t>W2304351</t>
  </si>
  <si>
    <t>Added effective 21.12.2020</t>
  </si>
  <si>
    <r>
      <t xml:space="preserve">Amend SI 01.08.2020 </t>
    </r>
    <r>
      <rPr>
        <b/>
        <sz val="11"/>
        <rFont val="Calibri"/>
        <family val="2"/>
        <scheme val="minor"/>
      </rPr>
      <t>| Amend SI 21.12.2020</t>
    </r>
  </si>
  <si>
    <t>Amend SI + Excess 21.12.2020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</si>
  <si>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+ Excess 21.12.2020</t>
    </r>
  </si>
  <si>
    <r>
      <t xml:space="preserve">Amend SI + excess 01.09.2020 </t>
    </r>
    <r>
      <rPr>
        <b/>
        <sz val="11"/>
        <color theme="1"/>
        <rFont val="Calibri"/>
        <family val="2"/>
        <scheme val="minor"/>
      </rPr>
      <t>| Amend SI + Excess 21.12.2020</t>
    </r>
  </si>
  <si>
    <r>
      <t>Amend SI 01.08.2020</t>
    </r>
    <r>
      <rPr>
        <b/>
        <sz val="11"/>
        <color theme="1"/>
        <rFont val="Calibri"/>
        <family val="2"/>
        <scheme val="minor"/>
      </rPr>
      <t xml:space="preserve"> | Amend SI 21.12.2020</t>
    </r>
  </si>
  <si>
    <t>Add to policy 21.12.2020</t>
  </si>
  <si>
    <r>
      <rPr>
        <sz val="11"/>
        <color rgb="FFFF0000"/>
        <rFont val="Calibri"/>
        <family val="2"/>
        <scheme val="minor"/>
      </rPr>
      <t>01/08/2019</t>
    </r>
    <r>
      <rPr>
        <b/>
        <sz val="11"/>
        <rFont val="Calibri"/>
        <family val="2"/>
        <scheme val="minor"/>
      </rPr>
      <t xml:space="preserve"> | Added 21.12.2020</t>
    </r>
  </si>
  <si>
    <r>
      <t xml:space="preserve">27/03/2019 </t>
    </r>
    <r>
      <rPr>
        <b/>
        <sz val="11"/>
        <rFont val="Calibri"/>
        <family val="2"/>
        <scheme val="minor"/>
      </rPr>
      <t>| Amend SI 21.12.2020</t>
    </r>
  </si>
  <si>
    <r>
      <t>01/06/2016</t>
    </r>
    <r>
      <rPr>
        <b/>
        <sz val="11"/>
        <color theme="1"/>
        <rFont val="Calibri"/>
        <family val="2"/>
        <scheme val="minor"/>
      </rPr>
      <t xml:space="preserve"> | Amend SI 21.12.2020</t>
    </r>
  </si>
  <si>
    <r>
      <t xml:space="preserve">02/06/2016 </t>
    </r>
    <r>
      <rPr>
        <b/>
        <sz val="11"/>
        <rFont val="Calibri"/>
        <family val="2"/>
        <scheme val="minor"/>
      </rPr>
      <t>| Amend SI 21.12.2020</t>
    </r>
  </si>
  <si>
    <r>
      <t xml:space="preserve">26/04/2019 </t>
    </r>
    <r>
      <rPr>
        <b/>
        <sz val="11"/>
        <rFont val="Calibri"/>
        <family val="2"/>
        <scheme val="minor"/>
      </rPr>
      <t>| Amend SI 21.12.2020</t>
    </r>
  </si>
  <si>
    <t>RHT017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</si>
  <si>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Amended SI 21.12.2020</t>
    </r>
  </si>
  <si>
    <r>
      <t xml:space="preserve">09/06/2016 </t>
    </r>
    <r>
      <rPr>
        <b/>
        <sz val="11"/>
        <rFont val="Calibri"/>
        <family val="2"/>
        <scheme val="minor"/>
      </rPr>
      <t>|Amend SI 21.12.2020</t>
    </r>
  </si>
  <si>
    <r>
      <t xml:space="preserve">01/08/2019 | </t>
    </r>
    <r>
      <rPr>
        <sz val="11"/>
        <rFont val="Calibri"/>
        <family val="2"/>
        <scheme val="minor"/>
      </rPr>
      <t>Added 30.10.2020</t>
    </r>
    <r>
      <rPr>
        <b/>
        <sz val="11"/>
        <rFont val="Calibri"/>
        <family val="2"/>
        <scheme val="minor"/>
      </rPr>
      <t xml:space="preserve"> | Amend SI 21.12.2020</t>
    </r>
  </si>
  <si>
    <r>
      <t xml:space="preserve">Removed 01.08.2020 </t>
    </r>
    <r>
      <rPr>
        <b/>
        <sz val="11"/>
        <rFont val="Calibri"/>
        <family val="2"/>
        <scheme val="minor"/>
      </rPr>
      <t>| Added 02.02.2021</t>
    </r>
  </si>
  <si>
    <t>Added item 02.02.2021</t>
  </si>
  <si>
    <r>
      <rPr>
        <sz val="11"/>
        <color rgb="FFFF0000"/>
        <rFont val="Calibri"/>
        <family val="2"/>
        <scheme val="minor"/>
      </rPr>
      <t>01/08/2019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| Added 02.02.2021</t>
    </r>
  </si>
  <si>
    <t xml:space="preserve">F400R L6 Verado Mercury </t>
  </si>
  <si>
    <r>
      <t xml:space="preserve">26/04/2019 </t>
    </r>
    <r>
      <rPr>
        <b/>
        <sz val="11"/>
        <rFont val="Calibri"/>
        <family val="2"/>
        <scheme val="minor"/>
      </rPr>
      <t>| Amend Engine Detail 02.02.2021</t>
    </r>
  </si>
  <si>
    <t>Additional Costs</t>
  </si>
  <si>
    <t>Expiditing Costs</t>
  </si>
  <si>
    <t xml:space="preserve">Recovery Costs </t>
  </si>
  <si>
    <t xml:space="preserve">Memo of Extensions </t>
  </si>
  <si>
    <t>Premium - Extensions</t>
  </si>
  <si>
    <t>Total SI of all items (highlighted in yellow)</t>
  </si>
  <si>
    <t>01/06/2016 | Deleted effective 31.03.2021</t>
  </si>
  <si>
    <t>HEX025</t>
  </si>
  <si>
    <t>CAT0390FKGAY2027</t>
  </si>
  <si>
    <t>Added effective 31.03.2021</t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</si>
  <si>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| Deleted 31.03.2021</t>
    </r>
  </si>
  <si>
    <t>ADT048</t>
  </si>
  <si>
    <t>ADT049</t>
  </si>
  <si>
    <t>CAT00745H3F601577</t>
  </si>
  <si>
    <t>Added effective 05.04.2021</t>
  </si>
  <si>
    <t>Volvo A60H Articulated Dump Truck</t>
  </si>
  <si>
    <t>ADT050</t>
  </si>
  <si>
    <t>E00320288</t>
  </si>
  <si>
    <t>Added effective 23.04.2021</t>
  </si>
  <si>
    <r>
      <t xml:space="preserve">17/11/2017 | </t>
    </r>
    <r>
      <rPr>
        <b/>
        <sz val="11"/>
        <color rgb="FFFF0000"/>
        <rFont val="Calibri"/>
        <family val="2"/>
        <scheme val="minor"/>
      </rPr>
      <t>Deleted 30.04.2021 - Total Loss</t>
    </r>
  </si>
  <si>
    <t>ADT051</t>
  </si>
  <si>
    <t>E00320289</t>
  </si>
  <si>
    <t>Added effective 30.04.201</t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</si>
  <si>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| Deleted 30.04.2021 - Total Loss</t>
    </r>
  </si>
  <si>
    <t>Added effective 30.04.2021</t>
  </si>
  <si>
    <r>
      <t xml:space="preserve">01/06/2016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</t>
    </r>
    <r>
      <rPr>
        <b/>
        <sz val="11"/>
        <color rgb="FFFF0000"/>
        <rFont val="Calibri"/>
        <family val="2"/>
        <scheme val="minor"/>
      </rPr>
      <t>Deleted 20.05.2021</t>
    </r>
  </si>
  <si>
    <t>ADT052</t>
  </si>
  <si>
    <t>ADT053</t>
  </si>
  <si>
    <t>CAT00745V3F601557</t>
  </si>
  <si>
    <t>CAT00745C3F601573</t>
  </si>
  <si>
    <t>Added effective 20,05,2021</t>
  </si>
  <si>
    <t xml:space="preserve">2020 Toyota Hiace Ses Fikile 2.5D </t>
  </si>
  <si>
    <t>PV018</t>
  </si>
  <si>
    <t>AHTSS22P107112244 / 2KDB034565</t>
  </si>
  <si>
    <t xml:space="preserve">D6R2 Bulldozer including accessories </t>
  </si>
  <si>
    <t>BD013</t>
  </si>
  <si>
    <t>PPP00263</t>
  </si>
  <si>
    <t>Added effective 22.07.2021</t>
  </si>
  <si>
    <t xml:space="preserve">CAT D6R2 Bulldozer including accessories </t>
  </si>
  <si>
    <t>Added effective 22/07/2021</t>
  </si>
  <si>
    <t>PPP00315</t>
  </si>
  <si>
    <t>BD014</t>
  </si>
  <si>
    <t>Added effecitve 03.08.2021</t>
  </si>
  <si>
    <t xml:space="preserve">2021 CAT 395F Excavator including accessories </t>
  </si>
  <si>
    <t>HEX026</t>
  </si>
  <si>
    <t>CAT00395CSGD00234</t>
  </si>
  <si>
    <t>Added effective 03.08.2021</t>
  </si>
  <si>
    <t>Added effective 03/08/2021</t>
  </si>
  <si>
    <r>
      <t xml:space="preserve">CAT 745 Articulated Dump Truck </t>
    </r>
    <r>
      <rPr>
        <b/>
        <sz val="11"/>
        <color rgb="FFFF0000"/>
        <rFont val="Calibri"/>
        <family val="2"/>
        <scheme val="minor"/>
      </rPr>
      <t>(Interest Noted: See memo)</t>
    </r>
  </si>
  <si>
    <r>
      <t xml:space="preserve">CAT 390FL Excavator </t>
    </r>
    <r>
      <rPr>
        <b/>
        <sz val="11"/>
        <color rgb="FFFF0000"/>
        <rFont val="Calibri"/>
        <family val="2"/>
        <scheme val="minor"/>
      </rPr>
      <t>(Interest Noted: See memo)</t>
    </r>
  </si>
  <si>
    <t>Interest Memo:</t>
  </si>
  <si>
    <t>Interest noted, first loss payee and additional insured in respect of only the specified items financed by Caterpillar Financial Services South Africa Proprietary Limited</t>
  </si>
  <si>
    <t>INTEREST MEMO: Interest noted, first loss payee and additional insured in respect of only the specified items financed by Caterpillar Financial Services South Africa Proprietary Limited</t>
  </si>
  <si>
    <t>C3F601556</t>
  </si>
  <si>
    <t>V3F601459</t>
  </si>
  <si>
    <t>V3F601455</t>
  </si>
  <si>
    <t xml:space="preserve">CAT00745C3F601573 </t>
  </si>
  <si>
    <t xml:space="preserve">CAT00745H3F601577 </t>
  </si>
  <si>
    <t xml:space="preserve">CAT00745J3F601572 </t>
  </si>
  <si>
    <t xml:space="preserve">CAT00745C3F60156 </t>
  </si>
  <si>
    <t>CAT00745J3F60157</t>
  </si>
  <si>
    <t>VOLVO A60H</t>
  </si>
  <si>
    <t>ADT054</t>
  </si>
  <si>
    <t>ADT055</t>
  </si>
  <si>
    <t>ADT056</t>
  </si>
  <si>
    <t>K320166</t>
  </si>
  <si>
    <t>E00320193</t>
  </si>
  <si>
    <t>H00320192</t>
  </si>
  <si>
    <t>Added with RN 2021 - 01/08/2021</t>
  </si>
  <si>
    <t xml:space="preserve">Added effective 01.08.2021 - RENEWAL </t>
  </si>
  <si>
    <t>ADN4080000A020570</t>
  </si>
  <si>
    <t>TMG19SED0024</t>
  </si>
  <si>
    <t>TMG19SED0024/8992011595</t>
  </si>
  <si>
    <t>TMG19SED0025/8992011596</t>
  </si>
  <si>
    <t>TMG15SED099/8992009596</t>
  </si>
  <si>
    <t>Delete with RN 2021 - 01/08/2021</t>
  </si>
  <si>
    <t>01/06/2016 - Delete with RN 2021 - 01/08/2021</t>
  </si>
  <si>
    <t>Deleted with RN 2021 - 01/08/2021</t>
  </si>
  <si>
    <t>CAT 988K</t>
  </si>
  <si>
    <t>FL013</t>
  </si>
  <si>
    <t>L8X00371</t>
  </si>
  <si>
    <t>FL0013</t>
  </si>
  <si>
    <t>CSBE00453</t>
  </si>
  <si>
    <t>HHK0252</t>
  </si>
  <si>
    <t>AHTDR22G05519679</t>
  </si>
  <si>
    <t>AHTDZ29G909303599</t>
  </si>
  <si>
    <t>N 1153 OH</t>
  </si>
  <si>
    <t>N 8539 OH</t>
  </si>
  <si>
    <t>N 1845 OR</t>
  </si>
  <si>
    <t>N 307 OR</t>
  </si>
  <si>
    <t>N 2669 OR</t>
  </si>
  <si>
    <t>N 2581 OR</t>
  </si>
  <si>
    <t>CAT0140HJXZH00721</t>
  </si>
  <si>
    <t>N 8230 OH</t>
  </si>
  <si>
    <t>N 5017 OH</t>
  </si>
  <si>
    <t>FKR002248</t>
  </si>
  <si>
    <t>FKR02078</t>
  </si>
  <si>
    <t>LBZF56GB4EA005871</t>
  </si>
  <si>
    <t>CAT 428C</t>
  </si>
  <si>
    <t>TLB002</t>
  </si>
  <si>
    <t>CAT0428CZ2CR00919</t>
  </si>
  <si>
    <t>LBZFS6GB3FA005049</t>
  </si>
  <si>
    <t>LBZFS6GB6FA005045</t>
  </si>
  <si>
    <r>
      <t xml:space="preserve">01/06/2016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|Delete with RN 2021.</t>
    </r>
  </si>
  <si>
    <t>01/08/2016 | Deleted 30.10.2020 |Deleted with RN 2021</t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</si>
  <si>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Delete with RN 2021</t>
    </r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</si>
  <si>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Deleted with RN 2021</t>
    </r>
  </si>
  <si>
    <t>01/06/2016 | Deleted with RN 2021</t>
  </si>
  <si>
    <t>Amend SI 01.08.2020 | Amend SI 21.12.2020 | Deleted with RN 2021</t>
  </si>
  <si>
    <r>
      <t xml:space="preserve">Added 30.10.2020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Deleted with RN 2021</t>
    </r>
  </si>
  <si>
    <t>Added 30.10.2020 | Amend SI 21.12.2020 | Deleted with RN 2021</t>
  </si>
  <si>
    <t>01/08/2019 | Added 30.10.2020 | Deleted with RN 2021</t>
  </si>
  <si>
    <t>01/08/2016 | Deleted with RN 2021</t>
  </si>
  <si>
    <r>
      <t>Amend SI + excess 01.09.2020</t>
    </r>
    <r>
      <rPr>
        <b/>
        <sz val="11"/>
        <color rgb="FFFF0000"/>
        <rFont val="Calibri"/>
        <family val="2"/>
        <scheme val="minor"/>
      </rPr>
      <t xml:space="preserve"> | Amend SI 21.12.2020 | Deleted with RN 2021</t>
    </r>
  </si>
  <si>
    <t>01/05/2017 | Deleted with RN 2021</t>
  </si>
  <si>
    <r>
      <t xml:space="preserve">Amend SI 01.08.2020 | Deleted 30.10.2020 </t>
    </r>
    <r>
      <rPr>
        <b/>
        <sz val="11"/>
        <color rgb="FFFF0000"/>
        <rFont val="Calibri"/>
        <family val="2"/>
        <scheme val="minor"/>
      </rPr>
      <t>| Added 02.02.2021</t>
    </r>
    <r>
      <rPr>
        <sz val="11"/>
        <color rgb="FFFF0000"/>
        <rFont val="Calibri"/>
        <family val="2"/>
        <scheme val="minor"/>
      </rPr>
      <t xml:space="preserve"> | Deleted with RN 2021</t>
    </r>
  </si>
  <si>
    <r>
      <t xml:space="preserve">01/08/2019 | Added 30.10.2020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Deleted with RN 2021</t>
    </r>
  </si>
  <si>
    <t>Added 25.09.2020 | Delete with RN 2021 - DUPLICATE</t>
  </si>
  <si>
    <r>
      <t>Buildings Combined -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Note Cession of Nedbank</t>
    </r>
  </si>
  <si>
    <t>2021 Toyota Land Cruiser LC300 3.5T V6 ZX DC</t>
  </si>
  <si>
    <t>JTMAB7BJ504010075 / V35A0045963</t>
  </si>
  <si>
    <r>
      <t xml:space="preserve">01/09/2018 | </t>
    </r>
    <r>
      <rPr>
        <b/>
        <sz val="11"/>
        <rFont val="Calibri"/>
        <family val="2"/>
        <scheme val="minor"/>
      </rPr>
      <t>Add item eff 10.09.2021</t>
    </r>
  </si>
  <si>
    <t>Add effective 10.09.2021</t>
  </si>
  <si>
    <r>
      <t>Amend SI 01.08.2020 | Deleted with RN 2021 |</t>
    </r>
    <r>
      <rPr>
        <b/>
        <sz val="11"/>
        <rFont val="Calibri"/>
        <family val="2"/>
        <scheme val="minor"/>
      </rPr>
      <t xml:space="preserve"> Added 28/09/2021</t>
    </r>
  </si>
  <si>
    <r>
      <t xml:space="preserve">01/12/2017 | </t>
    </r>
    <r>
      <rPr>
        <b/>
        <sz val="11"/>
        <rFont val="Calibri"/>
        <family val="2"/>
        <scheme val="minor"/>
      </rPr>
      <t>Re-Added effective 05/10/2021</t>
    </r>
  </si>
  <si>
    <t>DR018</t>
  </si>
  <si>
    <t xml:space="preserve">CNN008140 </t>
  </si>
  <si>
    <t>CCN008167</t>
  </si>
  <si>
    <t>Added effective 05/10/2021</t>
  </si>
  <si>
    <r>
      <t xml:space="preserve">2021 Toyota Hilux 2.8GD6 4x4 LGD MT </t>
    </r>
    <r>
      <rPr>
        <b/>
        <sz val="11"/>
        <color rgb="FFFF0000"/>
        <rFont val="Calibri"/>
        <family val="2"/>
        <scheme val="minor"/>
      </rPr>
      <t>- Note interest of Wesbank</t>
    </r>
  </si>
  <si>
    <t>AHTBA3CC206352655 / 1GD1026454</t>
  </si>
  <si>
    <t>N TBA W</t>
  </si>
  <si>
    <t xml:space="preserve">2021 Jeep Cherokee </t>
  </si>
  <si>
    <r>
      <t xml:space="preserve">Amend Reg Nr 01.08.2020 </t>
    </r>
    <r>
      <rPr>
        <b/>
        <sz val="11"/>
        <color rgb="FFFF0000"/>
        <rFont val="Calibri"/>
        <family val="2"/>
        <scheme val="minor"/>
      </rPr>
      <t>| delete 02,11,2021</t>
    </r>
  </si>
  <si>
    <t>Added effective 01.04.2021 | Amended 05.04.2021 | Amended 23.04.2021 | Amended 30.04.2021 | Amended 20,05,2021 | Amended 22/07/2021 | Amend 03/08/2021 | Amend 10.09.2021 | Amended 28/09/2021 | Amended 01/10/2021 | Amended 05/10/2021 | Amended 12/11/2021</t>
  </si>
  <si>
    <t>item deleted 09/11.2021</t>
  </si>
  <si>
    <t>deleted 09.11.2021</t>
  </si>
  <si>
    <t>item deleted 30.09.2021</t>
  </si>
  <si>
    <t xml:space="preserve">2016 Isuzu KB250 D-Teq LE 4x4 PU SC </t>
  </si>
  <si>
    <t>LDV048</t>
  </si>
  <si>
    <t>LDV049</t>
  </si>
  <si>
    <t>ADMHSRHR8F4775221</t>
  </si>
  <si>
    <t xml:space="preserve">ADMHSRHR6G4791001 </t>
  </si>
  <si>
    <t>Added effective 01.04.2022</t>
  </si>
  <si>
    <t>ADT057</t>
  </si>
  <si>
    <t>ADT058</t>
  </si>
  <si>
    <t>ADT059</t>
  </si>
  <si>
    <t xml:space="preserve">CAT 745C ADT </t>
  </si>
  <si>
    <t>LFK00892</t>
  </si>
  <si>
    <t>LFK01007</t>
  </si>
  <si>
    <t>LFK01044</t>
  </si>
  <si>
    <r>
      <t xml:space="preserve">01/06/2016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| added 01.04.2022</t>
    </r>
  </si>
  <si>
    <t>Added effective 01/04/2022</t>
  </si>
  <si>
    <t>Sold</t>
  </si>
  <si>
    <t>Not Insured</t>
  </si>
  <si>
    <t>CAT D6R2</t>
  </si>
  <si>
    <t>BD015</t>
  </si>
  <si>
    <t>PPP0317</t>
  </si>
  <si>
    <t>2016 Isuzu KB250 D-Teq LE 4x4 PU SC</t>
  </si>
  <si>
    <t>LDV050</t>
  </si>
  <si>
    <t>ADMHSRHR1F4775223</t>
  </si>
  <si>
    <t>TP Only</t>
  </si>
  <si>
    <t>added effective 12.05.2022</t>
  </si>
  <si>
    <t>added effective 12/05/2022</t>
  </si>
  <si>
    <t>Added 23.11.2020/Remove wef 27/05/2022</t>
  </si>
  <si>
    <t>15/08/2019/Remove wef 27/05/2022</t>
  </si>
  <si>
    <t>Added 23/11/2020/Remove wef 27/05/2022</t>
  </si>
  <si>
    <r>
      <t xml:space="preserve">Amend SI 01.08.2020 | </t>
    </r>
    <r>
      <rPr>
        <b/>
        <sz val="11"/>
        <color theme="1"/>
        <rFont val="Calibri"/>
        <family val="2"/>
        <scheme val="minor"/>
      </rPr>
      <t>Amend SI 21.12.2020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Amend SI wef 13/06/2022</t>
    </r>
  </si>
  <si>
    <t>HEX027</t>
  </si>
  <si>
    <t>HCMJBE94POOO50949/ ZX87OLCR-5G</t>
  </si>
  <si>
    <t>HEX 027</t>
  </si>
  <si>
    <t>ADT060</t>
  </si>
  <si>
    <t>ADT061</t>
  </si>
  <si>
    <t>AEBA840EP03008141/ B40E</t>
  </si>
  <si>
    <t>AEBA840EJ03008157 / B40E</t>
  </si>
  <si>
    <r>
      <t>Added Effective 13/06/2022.</t>
    </r>
    <r>
      <rPr>
        <b/>
        <sz val="11"/>
        <color theme="5"/>
        <rFont val="Calibri"/>
        <family val="2"/>
        <scheme val="minor"/>
      </rPr>
      <t xml:space="preserve"> Amend Description WEF 06/07/2022</t>
    </r>
  </si>
  <si>
    <t>Hitachi ZX870 Excavator</t>
  </si>
  <si>
    <r>
      <t xml:space="preserve">Added effective 13.06.2022. </t>
    </r>
    <r>
      <rPr>
        <b/>
        <sz val="11"/>
        <color theme="5"/>
        <rFont val="Calibri"/>
        <family val="2"/>
        <scheme val="minor"/>
      </rPr>
      <t>Amend Description WEF 06/07/2022</t>
    </r>
  </si>
  <si>
    <r>
      <t xml:space="preserve">Amend SI 01.08.2020/ </t>
    </r>
    <r>
      <rPr>
        <b/>
        <sz val="11"/>
        <color theme="1"/>
        <rFont val="Calibri"/>
        <family val="2"/>
        <scheme val="minor"/>
      </rPr>
      <t>Amend SI wef 13/06/2022 /</t>
    </r>
    <r>
      <rPr>
        <b/>
        <sz val="11"/>
        <color theme="5"/>
        <rFont val="Calibri"/>
        <family val="2"/>
        <scheme val="minor"/>
      </rPr>
      <t>Amend SI wef 06/07/2022</t>
    </r>
  </si>
  <si>
    <r>
      <t xml:space="preserve">Add 19.11.2020 </t>
    </r>
    <r>
      <rPr>
        <b/>
        <sz val="11"/>
        <rFont val="Calibri"/>
        <family val="2"/>
        <scheme val="minor"/>
      </rPr>
      <t xml:space="preserve">| Amend SI 21.12.2020 </t>
    </r>
    <r>
      <rPr>
        <b/>
        <sz val="11"/>
        <color theme="5"/>
        <rFont val="Calibri"/>
        <family val="2"/>
        <scheme val="minor"/>
      </rPr>
      <t>| Amend SI 06.07.2022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</si>
  <si>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 xml:space="preserve">| Amend SI 21.12.2020 </t>
    </r>
    <r>
      <rPr>
        <b/>
        <sz val="11"/>
        <color theme="5"/>
        <rFont val="Calibri"/>
        <family val="2"/>
        <scheme val="minor"/>
      </rPr>
      <t>| Amend SI 06.07.2022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</si>
  <si>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 xml:space="preserve">| Amend SI 21.12.2020 </t>
    </r>
    <r>
      <rPr>
        <b/>
        <sz val="11"/>
        <color theme="5"/>
        <rFont val="Calibri"/>
        <family val="2"/>
        <scheme val="minor"/>
      </rPr>
      <t>| Amend SI 21.12.2020</t>
    </r>
  </si>
  <si>
    <t>Volvo A60H</t>
  </si>
  <si>
    <t>Added wef 11/07/2022</t>
  </si>
  <si>
    <t>VCE0A60HKN0320451/ V320451</t>
  </si>
  <si>
    <t>Added  WEF 11/07/2023</t>
  </si>
  <si>
    <t>ADT062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</si>
  <si>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 xml:space="preserve">| Amend SI 21.12.2020 </t>
    </r>
    <r>
      <rPr>
        <b/>
        <sz val="11"/>
        <color theme="5"/>
        <rFont val="Calibri"/>
        <family val="2"/>
        <scheme val="minor"/>
      </rPr>
      <t>| Amend Premium 06.07.2022</t>
    </r>
    <r>
      <rPr>
        <sz val="11"/>
        <color theme="1"/>
        <rFont val="Calibri"/>
        <family val="2"/>
        <scheme val="minor"/>
      </rPr>
      <t>- Deleted wef06/07/2022</t>
    </r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</si>
  <si>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 | Amend  Premium 06/07/2022</t>
    </r>
    <r>
      <rPr>
        <sz val="11"/>
        <color rgb="FFFF0000"/>
        <rFont val="Calibri"/>
        <family val="2"/>
        <scheme val="minor"/>
      </rPr>
      <t>- Deleted wef 06/07/2022</t>
    </r>
  </si>
  <si>
    <t>TPF</t>
  </si>
  <si>
    <t>Added  WEF 06/07/2022- Amend WEF 06/07/2022</t>
  </si>
  <si>
    <t>s</t>
  </si>
  <si>
    <r>
      <t xml:space="preserve">01/06/2016 </t>
    </r>
    <r>
      <rPr>
        <b/>
        <sz val="11"/>
        <color rgb="FFFF0000"/>
        <rFont val="Calibri"/>
        <family val="2"/>
        <scheme val="minor"/>
      </rPr>
      <t>| Amend SI 21.12.2020</t>
    </r>
  </si>
  <si>
    <r>
      <t>Amend SI 01.08.2020</t>
    </r>
    <r>
      <rPr>
        <b/>
        <sz val="11"/>
        <color rgb="FFFF0000"/>
        <rFont val="Calibri"/>
        <family val="2"/>
        <scheme val="minor"/>
      </rPr>
      <t xml:space="preserve"> | Amend SI 21.12.2020</t>
    </r>
    <r>
      <rPr>
        <sz val="11"/>
        <color rgb="FFFF0000"/>
        <rFont val="Calibri"/>
        <family val="2"/>
        <scheme val="minor"/>
      </rPr>
      <t xml:space="preserve"> | Deleted with RN 2021 |</t>
    </r>
    <r>
      <rPr>
        <b/>
        <sz val="11"/>
        <color rgb="FFFF0000"/>
        <rFont val="Calibri"/>
        <family val="2"/>
        <scheme val="minor"/>
      </rPr>
      <t xml:space="preserve"> Added 11.10.2021</t>
    </r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</si>
  <si>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</si>
  <si>
    <r>
      <t xml:space="preserve">07/07/2016 </t>
    </r>
    <r>
      <rPr>
        <b/>
        <sz val="11"/>
        <color rgb="FFFF0000"/>
        <rFont val="Calibri"/>
        <family val="2"/>
        <scheme val="minor"/>
      </rPr>
      <t>| Amend SI 21.12.2020</t>
    </r>
  </si>
  <si>
    <r>
      <t xml:space="preserve">01/08/2016 </t>
    </r>
    <r>
      <rPr>
        <b/>
        <sz val="11"/>
        <color rgb="FFFF0000"/>
        <rFont val="Calibri"/>
        <family val="2"/>
        <scheme val="minor"/>
      </rPr>
      <t>| Amend SI 21.12.2020</t>
    </r>
  </si>
  <si>
    <r>
      <t>01/06/2016</t>
    </r>
    <r>
      <rPr>
        <b/>
        <sz val="11"/>
        <rFont val="Calibri"/>
        <family val="2"/>
        <scheme val="minor"/>
      </rPr>
      <t xml:space="preserve"> amended 06.07.2022</t>
    </r>
  </si>
  <si>
    <r>
      <t xml:space="preserve">Added 30.10.2020 </t>
    </r>
    <r>
      <rPr>
        <b/>
        <sz val="11"/>
        <color rgb="FFFF0000"/>
        <rFont val="Calibri"/>
        <family val="2"/>
        <scheme val="minor"/>
      </rPr>
      <t>| Amend SI 21.12.2020</t>
    </r>
  </si>
  <si>
    <t>HEX028</t>
  </si>
  <si>
    <t>CAT00395ASGD00334</t>
  </si>
  <si>
    <t>Added wef 01/08/2022</t>
  </si>
  <si>
    <t xml:space="preserve">CAT Excavator </t>
  </si>
  <si>
    <t>Bell B40E</t>
  </si>
  <si>
    <r>
      <t xml:space="preserve">Added Effective 20.06.2022. </t>
    </r>
    <r>
      <rPr>
        <b/>
        <sz val="11"/>
        <color rgb="FFFF0000"/>
        <rFont val="Calibri"/>
        <family val="2"/>
        <scheme val="minor"/>
      </rPr>
      <t>Amend Description wef 03/08/2022</t>
    </r>
  </si>
  <si>
    <r>
      <t xml:space="preserve">23/08/2019 </t>
    </r>
    <r>
      <rPr>
        <sz val="11"/>
        <color rgb="FFFF0000"/>
        <rFont val="Calibri"/>
        <family val="2"/>
        <scheme val="minor"/>
      </rPr>
      <t>Remove Item wef 01/07/2022</t>
    </r>
  </si>
  <si>
    <t>2022 Toyota Landcruiser 79 4.5 Diesel V8</t>
  </si>
  <si>
    <t>TW1BV71J404903233</t>
  </si>
  <si>
    <r>
      <t xml:space="preserve">09/06/2016 </t>
    </r>
    <r>
      <rPr>
        <b/>
        <sz val="11"/>
        <rFont val="Calibri"/>
        <family val="2"/>
        <scheme val="minor"/>
      </rPr>
      <t>|Amend SI 21.12.2020</t>
    </r>
    <r>
      <rPr>
        <sz val="11"/>
        <rFont val="Calibri"/>
        <family val="2"/>
        <scheme val="minor"/>
      </rPr>
      <t xml:space="preserve">/Remove wef 27/05/2022/ </t>
    </r>
    <r>
      <rPr>
        <b/>
        <sz val="11"/>
        <color rgb="FFFF0000"/>
        <rFont val="Calibri"/>
        <family val="2"/>
        <scheme val="minor"/>
      </rPr>
      <t>Added 11.08.2022</t>
    </r>
  </si>
  <si>
    <t>BXY05143</t>
  </si>
  <si>
    <t>2013 CAT988 Front End Loader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</si>
  <si>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/Amend SI wef 17/08/2022</t>
    </r>
  </si>
  <si>
    <t>GAY20113</t>
  </si>
  <si>
    <t>AFAGXXMJ2GDA31228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</si>
  <si>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/ Amend SI wef 17/08/2022</t>
    </r>
  </si>
  <si>
    <t>07/02/2020 / Amend 17/08/2022</t>
  </si>
  <si>
    <t>Added wef 17/08/2022</t>
  </si>
  <si>
    <t xml:space="preserve">John Deere 5303 Tractor </t>
  </si>
  <si>
    <t>TM001</t>
  </si>
  <si>
    <t xml:space="preserve">PS 2628 Distribution Truck </t>
  </si>
  <si>
    <t xml:space="preserve">Bell BW27 RH Tyre Roller </t>
  </si>
  <si>
    <t xml:space="preserve">Mobile Bitumen Tanks </t>
  </si>
  <si>
    <t>T019</t>
  </si>
  <si>
    <t>Outstanding</t>
  </si>
  <si>
    <t>T020</t>
  </si>
  <si>
    <t>T021</t>
  </si>
  <si>
    <t xml:space="preserve">Two-behind Mechanical Room </t>
  </si>
  <si>
    <t xml:space="preserve">Dyna Pac CP275 Tyre Roller </t>
  </si>
  <si>
    <t xml:space="preserve">P/Star 10M3 Tipper Truck  </t>
  </si>
  <si>
    <t xml:space="preserve">P/Star Water Bowser 16000L  </t>
  </si>
  <si>
    <t>AFAGXXMJ2GDR23</t>
  </si>
  <si>
    <t xml:space="preserve">CAT D10T Truck Tractor  </t>
  </si>
  <si>
    <t>BD007</t>
  </si>
  <si>
    <t>RJG04223</t>
  </si>
  <si>
    <t xml:space="preserve">CAT 777D Dump Truck  </t>
  </si>
  <si>
    <t>RHT10</t>
  </si>
  <si>
    <t>CAT0777DEFKR01082</t>
  </si>
  <si>
    <t xml:space="preserve">2013 FORD RANGER 3.2TDCi XLS 4x4 PU Sup Cab </t>
  </si>
  <si>
    <t>01/06/2016 / 17/08/2022 / 17/08/2022 amend Serial number</t>
  </si>
  <si>
    <t>Amend SI 21.12.2020 / Add 17/08/2022</t>
  </si>
  <si>
    <t>TT027</t>
  </si>
  <si>
    <t>LBZFS6GB4EA005871</t>
  </si>
  <si>
    <t>HEX009</t>
  </si>
  <si>
    <t xml:space="preserve">CAT 349D Excavator </t>
  </si>
  <si>
    <t>JGB00231</t>
  </si>
  <si>
    <t>HEX007</t>
  </si>
  <si>
    <t>HITACHI EX250 Excavator</t>
  </si>
  <si>
    <t>IDACM18L00P00001151</t>
  </si>
  <si>
    <t>TP Onlu</t>
  </si>
  <si>
    <t>Added 17/08/2022</t>
  </si>
  <si>
    <t>CAT 773 Dump Truck</t>
  </si>
  <si>
    <t>RHT19</t>
  </si>
  <si>
    <t>HEX008</t>
  </si>
  <si>
    <t xml:space="preserve">LIEBEHRR 9250 Excavator </t>
  </si>
  <si>
    <t>437/31210</t>
  </si>
  <si>
    <t>LIEBEHRR 9250 Excavator</t>
  </si>
  <si>
    <t>RHT18</t>
  </si>
  <si>
    <t>CAT 777D Dump Truck</t>
  </si>
  <si>
    <t>CAT0777DCFKR01424</t>
  </si>
  <si>
    <t>ADT036</t>
  </si>
  <si>
    <t>CAT 730C ADT</t>
  </si>
  <si>
    <t>2L700249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</si>
  <si>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 xml:space="preserve">| Amend SI 21.12.2020 | Amend SI 17/08/2022 </t>
    </r>
  </si>
  <si>
    <r>
      <t>Amend SI 01.08.2020</t>
    </r>
    <r>
      <rPr>
        <b/>
        <sz val="11"/>
        <color theme="1"/>
        <rFont val="Calibri"/>
        <family val="2"/>
        <scheme val="minor"/>
      </rPr>
      <t xml:space="preserve"> | Amend SI + Excess 21.12.2020</t>
    </r>
    <r>
      <rPr>
        <sz val="11"/>
        <color theme="1"/>
        <rFont val="Calibri"/>
        <family val="2"/>
        <scheme val="minor"/>
      </rPr>
      <t xml:space="preserve"> | Amend SI 17/08/2022 </t>
    </r>
  </si>
  <si>
    <t xml:space="preserve">Added effective 28/09/2021 | Amend SI 17/08/2022 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</si>
  <si>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| Amend SI 17/08/2022 </t>
    </r>
  </si>
  <si>
    <r>
      <t xml:space="preserve">Added Effective 20/06/2022. </t>
    </r>
    <r>
      <rPr>
        <b/>
        <sz val="11"/>
        <color rgb="FFFF0000"/>
        <rFont val="Calibri"/>
        <family val="2"/>
        <scheme val="minor"/>
      </rPr>
      <t>Amend Description wef 03/08/2022</t>
    </r>
    <r>
      <rPr>
        <b/>
        <sz val="11"/>
        <rFont val="Calibri"/>
        <family val="2"/>
        <scheme val="minor"/>
      </rPr>
      <t xml:space="preserve"> Added wef 17/08/2022</t>
    </r>
  </si>
  <si>
    <t>WB011</t>
  </si>
  <si>
    <t>Powerstar</t>
  </si>
  <si>
    <t>LBZF46FA5DA005014</t>
  </si>
  <si>
    <t>CAT0160KESZM00215</t>
  </si>
  <si>
    <t>2022 John Deere 460E ADT DUMPER TRUCK</t>
  </si>
  <si>
    <t>1DW460ELLNF713485</t>
  </si>
  <si>
    <t>Lewcor Workshop, Oranjemund, Namibia</t>
  </si>
  <si>
    <r>
      <t>05/07/2019</t>
    </r>
    <r>
      <rPr>
        <b/>
        <sz val="11"/>
        <color rgb="FFFF0000"/>
        <rFont val="Calibri"/>
        <family val="2"/>
        <scheme val="minor"/>
      </rPr>
      <t xml:space="preserve"> | Remove 01/09/2022</t>
    </r>
  </si>
  <si>
    <r>
      <t xml:space="preserve">01/04/2019  </t>
    </r>
    <r>
      <rPr>
        <b/>
        <sz val="11"/>
        <color rgb="FFFF0000"/>
        <rFont val="Calibri"/>
        <family val="2"/>
        <scheme val="minor"/>
      </rPr>
      <t>| Remove 01/09/2022</t>
    </r>
  </si>
  <si>
    <r>
      <t xml:space="preserve">06/02/2019  </t>
    </r>
    <r>
      <rPr>
        <b/>
        <sz val="11"/>
        <color rgb="FFFF0000"/>
        <rFont val="Calibri"/>
        <family val="2"/>
        <scheme val="minor"/>
      </rPr>
      <t>| Remove 01/09/2022</t>
    </r>
  </si>
  <si>
    <r>
      <t>06/02/2019</t>
    </r>
    <r>
      <rPr>
        <b/>
        <sz val="11"/>
        <color rgb="FFFF0000"/>
        <rFont val="Calibri"/>
        <family val="2"/>
        <scheme val="minor"/>
      </rPr>
      <t xml:space="preserve">  | Remove 01/09/2022</t>
    </r>
  </si>
  <si>
    <t>CAT 777 Dump Truck</t>
  </si>
  <si>
    <t>Added effective 01/10/2022</t>
  </si>
  <si>
    <t>CAT D9T Bulldozer</t>
  </si>
  <si>
    <t>BD005</t>
  </si>
  <si>
    <t>BD006</t>
  </si>
  <si>
    <t>CAT 740 Water Truck 3800L</t>
  </si>
  <si>
    <t>ADT009</t>
  </si>
  <si>
    <t>ADT010</t>
  </si>
  <si>
    <t>CAT 390 Excavator</t>
  </si>
  <si>
    <t>HEX006</t>
  </si>
  <si>
    <t>CAT 966H Tyre Handler</t>
  </si>
  <si>
    <t>FL005</t>
  </si>
  <si>
    <t>Caterpillar 773G Off Highway Truck</t>
  </si>
  <si>
    <t>2015 FH16 700HP Volvo Truck Tractor</t>
  </si>
  <si>
    <t>MHT004</t>
  </si>
  <si>
    <t>2015 120 Ton Lowbed with Dolly</t>
  </si>
  <si>
    <t>T007</t>
  </si>
  <si>
    <t>2015 Caterpillar 160K Motor    Grader</t>
  </si>
  <si>
    <t>Caterpillar 745C Articulated   Dump Truck</t>
  </si>
  <si>
    <t>ADT014</t>
  </si>
  <si>
    <t>ADT018</t>
  </si>
  <si>
    <t>Caterpillar D7R Track Type</t>
  </si>
  <si>
    <t>BD012</t>
  </si>
  <si>
    <t>R7B00173</t>
  </si>
  <si>
    <t xml:space="preserve">Caterpillar 745C Articulated   Dump Truck </t>
  </si>
  <si>
    <t>Caterpillar D7R Track Type     Tractor</t>
  </si>
  <si>
    <t>Caterpillar 349D2L Hydraulic   Excavator</t>
  </si>
  <si>
    <t>EX2500-6 Excavator 15 CM3      Bucket</t>
  </si>
  <si>
    <t xml:space="preserve">ADT028 </t>
  </si>
  <si>
    <t>ADT029</t>
  </si>
  <si>
    <t>ADT030</t>
  </si>
  <si>
    <t>ADT031</t>
  </si>
  <si>
    <t>LIEBHER R9250 EXCAVATOR</t>
  </si>
  <si>
    <t>HEX021</t>
  </si>
  <si>
    <t>New Metso Mobile ST2.8  Scaling Screen C/W 100MM Grizzly Top &amp; 40MM Mesh Bottom</t>
  </si>
  <si>
    <t>CS006</t>
  </si>
  <si>
    <t>Caterpillar</t>
  </si>
  <si>
    <t>HEX022</t>
  </si>
  <si>
    <t>Catterpillar 777E Articulated  Dump Truck</t>
  </si>
  <si>
    <t>RHT24</t>
  </si>
  <si>
    <t>RHT25</t>
  </si>
  <si>
    <t xml:space="preserve">Caterpillar 777D off Highway   Truck </t>
  </si>
  <si>
    <t xml:space="preserve">Cat CS76 Soil Compactor  </t>
  </si>
  <si>
    <t>SDC004</t>
  </si>
  <si>
    <t xml:space="preserve">CYX00944 </t>
  </si>
  <si>
    <t>Articulated Dump Truck</t>
  </si>
  <si>
    <t>ADT011</t>
  </si>
  <si>
    <t>CAT Grader</t>
  </si>
  <si>
    <t>MG010</t>
  </si>
  <si>
    <t>Caterpillar 777E Articulated   Dump Truck</t>
  </si>
  <si>
    <t>RHT22</t>
  </si>
  <si>
    <t>RHT23</t>
  </si>
  <si>
    <t>Crusher</t>
  </si>
  <si>
    <t>RHT14</t>
  </si>
  <si>
    <t>2016 Toyota Quantum Ses'Fikile 16 Seater</t>
  </si>
  <si>
    <t xml:space="preserve">JTFSS23P900136058 </t>
  </si>
  <si>
    <t>Added WEF 01/10/2022</t>
  </si>
  <si>
    <t>LDV027</t>
  </si>
  <si>
    <t>LDV029</t>
  </si>
  <si>
    <t>LDV024</t>
  </si>
  <si>
    <t>LDV028</t>
  </si>
  <si>
    <t xml:space="preserve">2016 Ford Ranger 2.2 TDCI XL 4x4 6MT SC  </t>
  </si>
  <si>
    <t xml:space="preserve">AFANXXMJ2NGB42556 </t>
  </si>
  <si>
    <t>AFANXXMJ2NFU25138</t>
  </si>
  <si>
    <t>2016 Ford Ranger 2.2 TDCI XL 4x4 6MT SC</t>
  </si>
  <si>
    <t>AFANXXMJ2NGB42495</t>
  </si>
  <si>
    <t xml:space="preserve">2016 Ford Ranger 2.2 TDCI XL 4x4 6MT SC </t>
  </si>
  <si>
    <t>AFANXXMJ2NGB42563</t>
  </si>
  <si>
    <t>2016 Ford Ranger TDCI XL 4x4 6MT SC</t>
  </si>
  <si>
    <t>2016 Mercedes Benz AMG GLS 63 (X166)</t>
  </si>
  <si>
    <t>5% min N$ 5,000</t>
  </si>
  <si>
    <t>LEWCOR5</t>
  </si>
  <si>
    <t>PV003</t>
  </si>
  <si>
    <t>9BM384063AB721752</t>
  </si>
  <si>
    <t>2011 Mercedes Benz Marcopolo Torino</t>
  </si>
  <si>
    <t>N 1647 OH</t>
  </si>
  <si>
    <t>PV012</t>
  </si>
  <si>
    <t>AHTSS22P507022837</t>
  </si>
  <si>
    <t xml:space="preserve">N 4375 OH </t>
  </si>
  <si>
    <t>Toyota Quantum 2.5 D-4D 14Seat</t>
  </si>
  <si>
    <t>PV010</t>
  </si>
  <si>
    <t xml:space="preserve">AHTSS22P207023119 </t>
  </si>
  <si>
    <t>10% min N$ 2,001</t>
  </si>
  <si>
    <t xml:space="preserve">N 7977 OH </t>
  </si>
  <si>
    <t>N 8183 OH</t>
  </si>
  <si>
    <t>LDV041</t>
  </si>
  <si>
    <t>LDV040</t>
  </si>
  <si>
    <t>LDV038</t>
  </si>
  <si>
    <t>LDV039</t>
  </si>
  <si>
    <t>LDV042</t>
  </si>
  <si>
    <t>LDV043</t>
  </si>
  <si>
    <t>LDV037</t>
  </si>
  <si>
    <t>CAT 14m Grader</t>
  </si>
  <si>
    <t xml:space="preserve">AHTHA3CD903414038 </t>
  </si>
  <si>
    <t>2019 TOYOTA HI LUX 2.4 DT 4x4 SURF</t>
  </si>
  <si>
    <t>AHTKB8CB602856814</t>
  </si>
  <si>
    <t>AHTKB8CBX02856265</t>
  </si>
  <si>
    <t>2019 Toyota Hilux 2.4 4x4 S/C</t>
  </si>
  <si>
    <t xml:space="preserve">N 8281 OH   </t>
  </si>
  <si>
    <t>AHTKB8CB802856264</t>
  </si>
  <si>
    <t xml:space="preserve">2019 Toyota Hilux 2.4 4x4 S/C </t>
  </si>
  <si>
    <t>N 8020 OH</t>
  </si>
  <si>
    <t xml:space="preserve">AHTKB8CB902856189  </t>
  </si>
  <si>
    <t xml:space="preserve">2019 Toyota Hikux 2.4 4x4 S/C </t>
  </si>
  <si>
    <t xml:space="preserve">AHTKB8CB602856411 </t>
  </si>
  <si>
    <t xml:space="preserve">2019 Toyota Hilux 2.4 4x4 S/C  </t>
  </si>
  <si>
    <t>AHTKB8CBX02856699</t>
  </si>
  <si>
    <t xml:space="preserve">2019 Toyota Hilux 2.4 4x4 S/C    </t>
  </si>
  <si>
    <t>AHTKB8CB902856483</t>
  </si>
  <si>
    <t xml:space="preserve">JTFEB9CP306003993 </t>
  </si>
  <si>
    <t xml:space="preserve">2019 Toyota Quantam 2.8 GL Bus 14s </t>
  </si>
  <si>
    <t>01/06/2016/Delete wef 01/10/2022</t>
  </si>
  <si>
    <r>
      <t xml:space="preserve">01/08/2019 </t>
    </r>
    <r>
      <rPr>
        <b/>
        <sz val="11"/>
        <color rgb="FFFF0000"/>
        <rFont val="Calibri"/>
        <family val="2"/>
        <scheme val="minor"/>
      </rPr>
      <t>| Added 21.12.2020</t>
    </r>
    <r>
      <rPr>
        <sz val="11"/>
        <color rgb="FFFF0000"/>
        <rFont val="Calibri"/>
        <family val="2"/>
        <scheme val="minor"/>
      </rPr>
      <t>/ Delet wef 01/10/2022</t>
    </r>
  </si>
  <si>
    <r>
      <t xml:space="preserve">01/08/2019 </t>
    </r>
    <r>
      <rPr>
        <b/>
        <sz val="11"/>
        <color rgb="FFFF0000"/>
        <rFont val="Calibri"/>
        <family val="2"/>
        <scheme val="minor"/>
      </rPr>
      <t>| Added 02.02.2021</t>
    </r>
    <r>
      <rPr>
        <sz val="11"/>
        <color rgb="FFFF0000"/>
        <rFont val="Calibri"/>
        <family val="2"/>
        <scheme val="minor"/>
      </rPr>
      <t xml:space="preserve"> |Deleted with RN 2021 | </t>
    </r>
    <r>
      <rPr>
        <b/>
        <sz val="11"/>
        <color rgb="FFFF0000"/>
        <rFont val="Calibri"/>
        <family val="2"/>
        <scheme val="minor"/>
      </rPr>
      <t>Added 01.10.2021</t>
    </r>
    <r>
      <rPr>
        <sz val="11"/>
        <color rgb="FFFF0000"/>
        <rFont val="Calibri"/>
        <family val="2"/>
        <scheme val="minor"/>
      </rPr>
      <t>/ Delete wef 01/10/2022</t>
    </r>
  </si>
  <si>
    <t>Added WEF 01/10/2022/ Amend value wef 01/10/2022</t>
  </si>
  <si>
    <t>CAT0938GJPHN03257</t>
  </si>
  <si>
    <t>UNK</t>
  </si>
  <si>
    <t>938G</t>
  </si>
  <si>
    <t>Toyota Hilux 2.8 GD6 DC 4x4</t>
  </si>
  <si>
    <t>SBIB</t>
  </si>
  <si>
    <t>LDV051</t>
  </si>
  <si>
    <t>AHTHA3CD103422599</t>
  </si>
  <si>
    <t>10.00 MIN 1500</t>
  </si>
  <si>
    <r>
      <rPr>
        <b/>
        <sz val="11"/>
        <color theme="1"/>
        <rFont val="Calibri"/>
        <family val="2"/>
        <scheme val="minor"/>
      </rPr>
      <t xml:space="preserve">Electronic Equipment </t>
    </r>
    <r>
      <rPr>
        <sz val="11"/>
        <color theme="1"/>
        <rFont val="Calibri"/>
        <family val="2"/>
        <scheme val="minor"/>
      </rPr>
      <t>- HP PRO,AMD RYZEN3,8GB,256M.2 W</t>
    </r>
  </si>
  <si>
    <t>Add wef 01/10/2022</t>
  </si>
  <si>
    <t>01/06/2016/ Add wef 01/10/2022</t>
  </si>
  <si>
    <t>Amend SI 01.08.2020 | Amend SI 21.12.2020 | Amend SI 17/08/2022  | Amend SI 10/10/2022</t>
  </si>
  <si>
    <r>
      <rPr>
        <b/>
        <sz val="11"/>
        <color rgb="FFFF0000"/>
        <rFont val="Calibri"/>
        <family val="2"/>
        <scheme val="minor"/>
      </rPr>
      <t>Business All Risk</t>
    </r>
    <r>
      <rPr>
        <sz val="11"/>
        <color rgb="FFFF0000"/>
        <rFont val="Calibri"/>
        <family val="2"/>
        <scheme val="minor"/>
      </rPr>
      <t xml:space="preserve"> - Humbolt Density Guage EZ</t>
    </r>
  </si>
  <si>
    <t>01/06/2016  | Delete 01/10/2022</t>
  </si>
  <si>
    <r>
      <rPr>
        <b/>
        <sz val="11"/>
        <color rgb="FFFF0000"/>
        <rFont val="Calibri"/>
        <family val="2"/>
        <scheme val="minor"/>
      </rPr>
      <t>Business All Risk</t>
    </r>
    <r>
      <rPr>
        <sz val="11"/>
        <color rgb="FFFF0000"/>
        <rFont val="Calibri"/>
        <family val="2"/>
        <scheme val="minor"/>
      </rPr>
      <t xml:space="preserve"> - Trimble</t>
    </r>
  </si>
  <si>
    <t>01/06/2016 | Delete 01/10/2022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</si>
  <si>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  | Amend SI 01/10/2022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</si>
  <si>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 | Amend SI 01/10/2022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</si>
  <si>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| Amend SI 01/10/2022</t>
    </r>
  </si>
  <si>
    <t>| Amend SI 01/10/2022</t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</si>
  <si>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+ Excess 21.12.2020| Amend SI + Excess 07.06.2022</t>
    </r>
    <r>
      <rPr>
        <sz val="11"/>
        <color rgb="FFFF0000"/>
        <rFont val="Calibri"/>
        <family val="2"/>
        <scheme val="minor"/>
      </rPr>
      <t xml:space="preserve"> | Delete 01/10/2022</t>
    </r>
  </si>
  <si>
    <t>11/03/2019 | Delete01/10/2022</t>
  </si>
  <si>
    <t>Added effective 01/10/2022 | Delete 01/10/2022</t>
  </si>
  <si>
    <t>Added 17/08/2022 | Amend SI 01/10/2022</t>
  </si>
  <si>
    <t>ADT063</t>
  </si>
  <si>
    <t>Added wef 23/08/2022 | Amend Plant No 01/10/2022</t>
  </si>
  <si>
    <t xml:space="preserve">FKR01086 </t>
  </si>
  <si>
    <t>Added effective 01/10/2022   | Amend VIN No 01/10/2022</t>
  </si>
  <si>
    <t>RHT011</t>
  </si>
  <si>
    <t>Added effective 01/10/2022   | Amend 01/10/2022</t>
  </si>
  <si>
    <t>Added effective 01/10/2022 | Amend Vin No 01/10/2022</t>
  </si>
  <si>
    <t xml:space="preserve">RJS01726 </t>
  </si>
  <si>
    <t xml:space="preserve">RJS01715 </t>
  </si>
  <si>
    <t xml:space="preserve">B1P06496 </t>
  </si>
  <si>
    <t xml:space="preserve">B1P06498 </t>
  </si>
  <si>
    <t xml:space="preserve">WAP00217 </t>
  </si>
  <si>
    <t>Added effective 01/10/2022 | Added VIN No 01/10/2022</t>
  </si>
  <si>
    <t xml:space="preserve">TAL01010 </t>
  </si>
  <si>
    <t>Added effective 01/10/2022 | Delete  01/10/2022</t>
  </si>
  <si>
    <t>Added effective 01/10/2022  | Delete  01/10/2022</t>
  </si>
  <si>
    <t>Added 17/08/2022   | Amend VIN No 01/10/2022</t>
  </si>
  <si>
    <t>Added effective 01/10/2022 | Deleted 01/10/2022 (move to MMIII)</t>
  </si>
  <si>
    <t>Added 01/10/2022</t>
  </si>
  <si>
    <t xml:space="preserve">AA9H261CAEWAU1012 &amp; AA9H413CAEWAU1013 </t>
  </si>
  <si>
    <t xml:space="preserve">SZM00631  </t>
  </si>
  <si>
    <t>Added effective 01/10/2022 | Added Vin No 01/10/2021</t>
  </si>
  <si>
    <t>01/06/2016 | Added 01/10/2022</t>
  </si>
  <si>
    <t>01/05/2017 | Added 01/10/2022</t>
  </si>
  <si>
    <t>Added effective 01/10/2022  | Amended 01/10/2022</t>
  </si>
  <si>
    <t xml:space="preserve">LFK00493 </t>
  </si>
  <si>
    <t xml:space="preserve">LFK00489 </t>
  </si>
  <si>
    <t xml:space="preserve">LFK00478 </t>
  </si>
  <si>
    <t>Added effective 01/10/2022 | Amended Vin 01/10/2022</t>
  </si>
  <si>
    <t>Added effective 01/10/2022 | Amended Vin and SI 01/10/2022</t>
  </si>
  <si>
    <t>01/06/2017 | Added 01/10/2022</t>
  </si>
  <si>
    <t>Added effective 01/10/2022 | Amended 12/11/2021</t>
  </si>
  <si>
    <t>Added effective 01/10/2022 | Amended 01/10/2022</t>
  </si>
  <si>
    <t xml:space="preserve">3F600677 </t>
  </si>
  <si>
    <t xml:space="preserve">3F600691 </t>
  </si>
  <si>
    <t xml:space="preserve">3F600699 </t>
  </si>
  <si>
    <t xml:space="preserve">3F600697 </t>
  </si>
  <si>
    <t>Added effective 01/10/2022 | Added Vin no 01/10/2022</t>
  </si>
  <si>
    <t>Added effective 01/10/2022  | Added Vin no 01/10/2022</t>
  </si>
  <si>
    <t xml:space="preserve">W2304046 </t>
  </si>
  <si>
    <t>Added effective 01/10/2022 | Added Vin No 01/10/2022</t>
  </si>
  <si>
    <t xml:space="preserve">GAY20004 </t>
  </si>
  <si>
    <t>Added effective 01/10/2022 | Added Vin No 01/10/2022 | Added Vin No 01/10/2022</t>
  </si>
  <si>
    <t xml:space="preserve">GAY20094 </t>
  </si>
  <si>
    <t>Added effective 01/10/2022  | Added Vin No 01/10/2022</t>
  </si>
  <si>
    <t xml:space="preserve">KDP01119 </t>
  </si>
  <si>
    <t xml:space="preserve">KDP01120 </t>
  </si>
  <si>
    <t xml:space="preserve">L4E01036 </t>
  </si>
  <si>
    <t>SZL03213</t>
  </si>
  <si>
    <t xml:space="preserve">KDP01059 </t>
  </si>
  <si>
    <t xml:space="preserve">KDP01060 </t>
  </si>
  <si>
    <t xml:space="preserve">EED01262 </t>
  </si>
  <si>
    <r>
      <t xml:space="preserve">Amend SI 01.08.2020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/Remove wef 27/05/2022 | Added 01/10/2022</t>
    </r>
  </si>
  <si>
    <t>01/06/2016/Remove wef 27/05/2022 | Added 01/10/2022</t>
  </si>
  <si>
    <t>Added WEF 01/10/2022  | Delete 01/10/2022 duplicate</t>
  </si>
  <si>
    <t>ADT064</t>
  </si>
  <si>
    <t>ADT065</t>
  </si>
  <si>
    <t>AEBA850EC03308398</t>
  </si>
  <si>
    <t>AEBA850EC03308395</t>
  </si>
  <si>
    <t>Added effective 15/10/2022</t>
  </si>
  <si>
    <t>B50E bell Truck</t>
  </si>
  <si>
    <t>Add wef 15/10/2022</t>
  </si>
  <si>
    <t xml:space="preserve">2022 Toyota Hilux DC 2.8 GD-6 4x4 legend RS MT </t>
  </si>
  <si>
    <t>AHTBA3CD206232525</t>
  </si>
  <si>
    <t>Add wef 03/11/2022</t>
  </si>
  <si>
    <t>Deleted wef 26/10/2022</t>
  </si>
  <si>
    <t>LDV052</t>
  </si>
  <si>
    <t>MM Code</t>
  </si>
  <si>
    <t>01/06/2016 / Amend 17/08/2022 / Amend MM Code 17/11/2022</t>
  </si>
  <si>
    <t>01/06/2016 / Amend MM Code 17/11/2022</t>
  </si>
  <si>
    <r>
      <t xml:space="preserve">01/06/2016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17/11/2022</t>
    </r>
  </si>
  <si>
    <t>Added effective 20,05,2021 / Amend MM Code 17/11/2022</t>
  </si>
  <si>
    <t>Added WEF 01/10/2022 / Amend MM Code 17/11/2022</t>
  </si>
  <si>
    <t>Added WEF 01/10/2022 / Amend MM Code  and SI 17/11/2022</t>
  </si>
  <si>
    <t>01/08/2016 / Amend MM Code  17/11/2022</t>
  </si>
  <si>
    <r>
      <t xml:space="preserve">15/07/2016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 and SI 17/11/2022</t>
    </r>
  </si>
  <si>
    <r>
      <t xml:space="preserve">01/08/2016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17/11/2022</t>
    </r>
  </si>
  <si>
    <r>
      <t xml:space="preserve">01/08/2016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 and SI 17/11/2022</t>
    </r>
  </si>
  <si>
    <r>
      <t xml:space="preserve">20/11/2018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 and SI 17/11/2022</t>
    </r>
  </si>
  <si>
    <t>05/06/2019 | Amend SI 21.12.2020 / Amend MM Code 17/11/2022</t>
  </si>
  <si>
    <t>Added effective 01.04.2022 / Amend MM Code  and SI 17/11/2022</t>
  </si>
  <si>
    <t>added effective 12.05.2022 / Amend MM Code  and SI 17/11/2022</t>
  </si>
  <si>
    <t>Added WEF 01/10/2022  / Amend MM Code 17/11/2022</t>
  </si>
  <si>
    <r>
      <t xml:space="preserve">21/06/2017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 and SI 17/11/2022</t>
    </r>
  </si>
  <si>
    <t>05/06/2019 / Amend MM Code 17/11/2022</t>
  </si>
  <si>
    <t>Added wef 09/08/2022 / Amend MM Code 17/11/2022</t>
  </si>
  <si>
    <t>PV016</t>
  </si>
  <si>
    <t>Amend SI + Excess 21.12.2020 / Add with effect 21/11/2022</t>
  </si>
  <si>
    <t>8992009419/ AV014A1386</t>
  </si>
  <si>
    <t>ADT066</t>
  </si>
  <si>
    <t>ADT067</t>
  </si>
  <si>
    <t xml:space="preserve">AEBA845EL03308358 </t>
  </si>
  <si>
    <t xml:space="preserve">AEBA845EE03308363 </t>
  </si>
  <si>
    <t xml:space="preserve">2022 Bell B45E ADT Stage 3A WDB </t>
  </si>
  <si>
    <t>Add effective 21/11/2022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</si>
  <si>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  | Add 06/12/2022</t>
    </r>
  </si>
  <si>
    <t>HEX030</t>
  </si>
  <si>
    <t>CAT352HLW00819</t>
  </si>
  <si>
    <t>Add wef 09/12/2022</t>
  </si>
  <si>
    <t>Add 09/12/2022</t>
  </si>
  <si>
    <t xml:space="preserve">CAT 352 Excavator </t>
  </si>
  <si>
    <t xml:space="preserve">CAT 966L Wheel Loader </t>
  </si>
  <si>
    <t>FL014</t>
  </si>
  <si>
    <t>EL900323</t>
  </si>
  <si>
    <t>Added WEF 27/12/2022</t>
  </si>
  <si>
    <t>Added WEF 22/12/2022</t>
  </si>
  <si>
    <t>Added 23/08/2022| Amend Plant No 01/10/2022|Delete 27/11/2022</t>
  </si>
  <si>
    <t>Added WEF 01/10/2022 / Amend MM Code  and SI 17/11/2022 / Delete 11/01/2023</t>
  </si>
  <si>
    <t>5% min N$1,500</t>
  </si>
  <si>
    <t>Add wef 11/01/2023</t>
  </si>
  <si>
    <t xml:space="preserve">2023 Mercedes Benz GLS580 </t>
  </si>
  <si>
    <t>W1N1679862A777523</t>
  </si>
  <si>
    <t>RHT06</t>
  </si>
  <si>
    <t>CAT0777DKFKR01010</t>
  </si>
  <si>
    <t>Add WEF 25/01/2023</t>
  </si>
  <si>
    <t>CAT777</t>
  </si>
  <si>
    <t>T006</t>
  </si>
  <si>
    <t>N 7624 OH</t>
  </si>
  <si>
    <t>N 2193 OH</t>
  </si>
  <si>
    <t>01/06/2016 / Add wef 25/01/2023</t>
  </si>
  <si>
    <t xml:space="preserve">Hitachi ZX870LCR-5G Excavator </t>
  </si>
  <si>
    <t>HEX029</t>
  </si>
  <si>
    <t>Add WEF 28/01/2023</t>
  </si>
  <si>
    <t>Remove 31/01/2023</t>
  </si>
  <si>
    <t>Toyota Hilux 2.8 GD6 DC 4x4 Raider AT</t>
  </si>
  <si>
    <t>LDV053</t>
  </si>
  <si>
    <t>AHTBA3CD206236087</t>
  </si>
  <si>
    <r>
      <t xml:space="preserve">01/06/2016 </t>
    </r>
    <r>
      <rPr>
        <b/>
        <sz val="11"/>
        <rFont val="Calibri"/>
        <family val="2"/>
        <scheme val="minor"/>
      </rPr>
      <t>| Amend SI 21.12.2020 | Add 01/02/2023</t>
    </r>
  </si>
  <si>
    <t>01/08/2019 | Add 01/02/2023</t>
  </si>
  <si>
    <t xml:space="preserve">LEWCOR 9 NA </t>
  </si>
  <si>
    <t>LEWCOR</t>
  </si>
  <si>
    <t>2023 Engineering Top Tech 135Ton Low Bed</t>
  </si>
  <si>
    <t>T022</t>
  </si>
  <si>
    <t>Bell B45E Dump Truck</t>
  </si>
  <si>
    <t>ADT068</t>
  </si>
  <si>
    <t>AEBA845EL03408492</t>
  </si>
  <si>
    <r>
      <t xml:space="preserve">01/08/2016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/ Amend MM Code  and SI 17/11/2022  </t>
    </r>
    <r>
      <rPr>
        <b/>
        <sz val="11"/>
        <color rgb="FFFF0000"/>
        <rFont val="Calibri"/>
        <family val="2"/>
        <scheme val="minor"/>
      </rPr>
      <t>|Delete 01/02/2023</t>
    </r>
  </si>
  <si>
    <t>Triton Bass Boat/Fibreglass</t>
  </si>
  <si>
    <r>
      <t xml:space="preserve">01/07/2018  </t>
    </r>
    <r>
      <rPr>
        <b/>
        <sz val="11"/>
        <rFont val="Calibri"/>
        <family val="2"/>
        <scheme val="minor"/>
      </rPr>
      <t>|Amend name 01/02/2023</t>
    </r>
  </si>
  <si>
    <r>
      <t xml:space="preserve">Added 27/11/2020 / Amend MM Code 17/11/2022 </t>
    </r>
    <r>
      <rPr>
        <b/>
        <sz val="11"/>
        <rFont val="Calibri"/>
        <family val="2"/>
        <scheme val="minor"/>
      </rPr>
      <t>| Correct reg no 01/02/2023</t>
    </r>
  </si>
  <si>
    <r>
      <t>Added effective 02.09.2021 / Amend MM Code 17/11/2022</t>
    </r>
    <r>
      <rPr>
        <b/>
        <sz val="11"/>
        <rFont val="Calibri"/>
        <family val="2"/>
        <scheme val="minor"/>
      </rPr>
      <t xml:space="preserve"> | Correct reg no 01/02/2023</t>
    </r>
  </si>
  <si>
    <t>Added wef 17/08/2022 / Amend MM Code 17/11/2022 |Delete 01/02/2023</t>
  </si>
  <si>
    <t>Added WEF 01/10/2022 / Amend MM Code  and SI 17/11/2022 |Rectify Year MM Code and Value</t>
  </si>
  <si>
    <t>2016 Toyota Hilux D/C 2.8 GD-6 4x4 Raider A/T</t>
  </si>
  <si>
    <t>LDV034</t>
  </si>
  <si>
    <t>MG006</t>
  </si>
  <si>
    <t>CAT0014MJR9J00290</t>
  </si>
  <si>
    <t>Added WEF 01/10/2022  |Add plant No and Vin number</t>
  </si>
  <si>
    <t>Add 01/02/2023</t>
  </si>
  <si>
    <t>1990 M/B 6x6 Horse High-Up (Truck value N$ 350,000) (Incl  high lift accessories N$ 1,650,000)</t>
  </si>
  <si>
    <r>
      <t xml:space="preserve">01/08/2016 </t>
    </r>
    <r>
      <rPr>
        <b/>
        <sz val="11"/>
        <rFont val="Calibri"/>
        <family val="2"/>
        <scheme val="minor"/>
      </rPr>
      <t>|  Increase value @ applicable rate &amp; Excess and description</t>
    </r>
  </si>
  <si>
    <r>
      <t>Amend SI 01.08.2020 |</t>
    </r>
    <r>
      <rPr>
        <b/>
        <sz val="11"/>
        <color rgb="FFFF0000"/>
        <rFont val="Calibri"/>
        <family val="2"/>
        <scheme val="minor"/>
      </rPr>
      <t xml:space="preserve"> Amend SI 21.12.2020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| Delete 01/02/2023</t>
    </r>
  </si>
  <si>
    <r>
      <t>CAT 745 Articulated Dump Truck</t>
    </r>
    <r>
      <rPr>
        <b/>
        <sz val="11"/>
        <rFont val="Calibri"/>
        <family val="2"/>
        <scheme val="minor"/>
      </rPr>
      <t xml:space="preserve"> (Interest Noted: See memo)</t>
    </r>
  </si>
  <si>
    <t>Added effective 05.04.2021 / Delete wef 01/10/2022 | Add 01/02/2023</t>
  </si>
  <si>
    <t>Added effective 01/10/2022 | Add Vin No 01/02/2023</t>
  </si>
  <si>
    <r>
      <t>01/08/2019</t>
    </r>
    <r>
      <rPr>
        <b/>
        <sz val="11"/>
        <color rgb="FFFF0000"/>
        <rFont val="Calibri"/>
        <family val="2"/>
        <scheme val="minor"/>
      </rPr>
      <t xml:space="preserve"> | Delete 01/02/2023</t>
    </r>
  </si>
  <si>
    <r>
      <t xml:space="preserve">Added effective 05.04.2021/ Delete wef 01/10/2022 </t>
    </r>
    <r>
      <rPr>
        <b/>
        <sz val="11"/>
        <rFont val="Calibri"/>
        <family val="2"/>
        <scheme val="minor"/>
      </rPr>
      <t>| Add 01/02/2023</t>
    </r>
  </si>
  <si>
    <t>01/06/2017 | Add 01/02/2023</t>
  </si>
  <si>
    <t xml:space="preserve">John Deere 460E ADT </t>
  </si>
  <si>
    <t>ADT069</t>
  </si>
  <si>
    <t>ADT070</t>
  </si>
  <si>
    <t>ADT071</t>
  </si>
  <si>
    <t>LDW460ELPMD709647</t>
  </si>
  <si>
    <t>LDW460EDKND716348</t>
  </si>
  <si>
    <t>LDW460EBPND716347</t>
  </si>
  <si>
    <t>Add 21/02/2023</t>
  </si>
  <si>
    <t>Added wef 17/08/2022  | Delete 27/02/2023</t>
  </si>
  <si>
    <t>23/05/2019 | Delete 01/03/2023</t>
  </si>
  <si>
    <t>Add to policy again 01.08.2020  | Delete 01/03/2023</t>
  </si>
  <si>
    <t>11/03/2019/ Delete wef 01/10/2022 | Add 01/02/2023  | Delete 01/03/2023</t>
  </si>
  <si>
    <r>
      <t xml:space="preserve">Add 01.08.2020 </t>
    </r>
    <r>
      <rPr>
        <b/>
        <sz val="11"/>
        <color rgb="FFFF0000"/>
        <rFont val="Calibri"/>
        <family val="2"/>
        <scheme val="minor"/>
      </rPr>
      <t>| Amend SI + Excess 21.12.2020 | Amend  Excess 06.07.2022</t>
    </r>
    <r>
      <rPr>
        <sz val="11"/>
        <color rgb="FFFF0000"/>
        <rFont val="Calibri"/>
        <family val="2"/>
        <scheme val="minor"/>
      </rPr>
      <t xml:space="preserve">  | Delete 01/03/2023</t>
    </r>
  </si>
  <si>
    <t>Amend SI 21.12.2020 | Add 01/02/2023  | Delete 01/03/2023</t>
  </si>
  <si>
    <t>Amend SI + Excess 21.12.2020 /Amend SI 06.07.2022  | Delete 01/03/2023</t>
  </si>
  <si>
    <r>
      <t>Amend SI 01.08.2020</t>
    </r>
    <r>
      <rPr>
        <b/>
        <sz val="11"/>
        <color rgb="FFFF0000"/>
        <rFont val="Calibri"/>
        <family val="2"/>
        <scheme val="minor"/>
      </rPr>
      <t xml:space="preserve"> | Amend SI 21.12.2020 | Add 01/09/2022</t>
    </r>
    <r>
      <rPr>
        <sz val="11"/>
        <color rgb="FFFF0000"/>
        <rFont val="Calibri"/>
        <family val="2"/>
        <scheme val="minor"/>
      </rPr>
      <t xml:space="preserve"> / Amend 01/10/2022 | Deleted 31/01/2023 due to TL</t>
    </r>
  </si>
  <si>
    <t>27/03/2019  | Added 23/03/2023</t>
  </si>
  <si>
    <t>Add to policy again 01.08.2020/ Delete wef 1/10/2022 | Add 01/02/2023   |Remove 23/03/22023</t>
  </si>
  <si>
    <t>Add to policy again 01.08.2020/Delete wef 01/10/2022 | Add 01/02/2023   | remove 23/03/2023</t>
  </si>
  <si>
    <r>
      <t xml:space="preserve">01/08/2019 </t>
    </r>
    <r>
      <rPr>
        <b/>
        <sz val="11"/>
        <rFont val="Calibri"/>
        <family val="2"/>
        <scheme val="minor"/>
      </rPr>
      <t>| Added 21.12.2020 | ADD wef 23/08/2022 | Delete 01/02/2023</t>
    </r>
    <r>
      <rPr>
        <sz val="11"/>
        <rFont val="Calibri"/>
        <family val="2"/>
        <scheme val="minor"/>
      </rPr>
      <t xml:space="preserve">   | Added 23/03/2023</t>
    </r>
  </si>
  <si>
    <t xml:space="preserve">2015 Powerstar 2932 10M2 Tipper </t>
  </si>
  <si>
    <t>TT026</t>
  </si>
  <si>
    <t>LBZF46GB0EA005849</t>
  </si>
  <si>
    <t>Add 23/03/2023</t>
  </si>
  <si>
    <t>Add 23/03/2024</t>
  </si>
  <si>
    <t xml:space="preserve">2015 CAT CS78B Compactor </t>
  </si>
  <si>
    <t>CATCS78BKM8M00203</t>
  </si>
  <si>
    <t>TP only</t>
  </si>
  <si>
    <t>ADT072</t>
  </si>
  <si>
    <t xml:space="preserve">1DW460EBKND716236 </t>
  </si>
  <si>
    <t>ADT073</t>
  </si>
  <si>
    <t xml:space="preserve">1DW460EBTND716346 </t>
  </si>
  <si>
    <t>ADT074</t>
  </si>
  <si>
    <t xml:space="preserve">1DW460ELPMD709793 </t>
  </si>
  <si>
    <t xml:space="preserve">2023 Toyota 2.4 GD6 Raider 4x4 PU SC </t>
  </si>
  <si>
    <t>LDV054</t>
  </si>
  <si>
    <t>AHTKB3CB802374980</t>
  </si>
  <si>
    <t>Add WEF 03.04.2023</t>
  </si>
  <si>
    <t>LDV055</t>
  </si>
  <si>
    <t>AHTKB3CB502375648</t>
  </si>
  <si>
    <t>N20337S</t>
  </si>
  <si>
    <t>N19833S</t>
  </si>
  <si>
    <t>01/05/2017 | Added 01/10/2022 Delete 03.04.2023</t>
  </si>
  <si>
    <t>01/05/2017 | Added 01/10/2022Delete 03.04.2023</t>
  </si>
  <si>
    <t>17/11/2017Delete 03.04.2023</t>
  </si>
  <si>
    <t>13/10/2017Delete03.04.2023</t>
  </si>
  <si>
    <t>Added effective 01/10/2022  | Added VIN No 01/10/2022Delete03.04.2023</t>
  </si>
  <si>
    <t>Added effective 01/10/2022 | Amended Vin 01/10/2022Delete 03.04.2023</t>
  </si>
  <si>
    <r>
      <t xml:space="preserve">Amend SI 01.08.2020 </t>
    </r>
    <r>
      <rPr>
        <b/>
        <sz val="11"/>
        <color rgb="FFFF0000"/>
        <rFont val="Calibri"/>
        <family val="2"/>
        <scheme val="minor"/>
      </rPr>
      <t>| Amend SI 21.12.2020</t>
    </r>
    <r>
      <rPr>
        <sz val="11"/>
        <color rgb="FFFF0000"/>
        <rFont val="Calibri"/>
        <family val="2"/>
        <scheme val="minor"/>
      </rPr>
      <t xml:space="preserve"> | Amend SI 01/10/2022Delete 03.04.2023</t>
    </r>
  </si>
  <si>
    <t>Amend SI 01.08.2020 | Amend SI 21.12.2020 | Amend SI 01/10/2022Delete 03.04.2023</t>
  </si>
  <si>
    <t>LDV056</t>
  </si>
  <si>
    <t xml:space="preserve">2023 Toyota Hilux 2.4 GD6 Raider 4x4 PU SC MT </t>
  </si>
  <si>
    <t xml:space="preserve">AHTKB3CB002375816 </t>
  </si>
  <si>
    <t>Add 11/04/2023</t>
  </si>
  <si>
    <t xml:space="preserve">SC010 </t>
  </si>
  <si>
    <t xml:space="preserve">ST2.8-181830 </t>
  </si>
  <si>
    <t>Add 17/04/2023</t>
  </si>
  <si>
    <t xml:space="preserve">Metso Mobile ST2.8 Scalping Screen including accessories </t>
  </si>
  <si>
    <t xml:space="preserve">2023 Toyota Hilux Double Cab DC 2.4 GD6 4x4 RAI MT </t>
  </si>
  <si>
    <t>N680S</t>
  </si>
  <si>
    <t>AHTKBCD002652594</t>
  </si>
  <si>
    <t>Add WEF 26/04/2023</t>
  </si>
  <si>
    <t>HCMJBE94P00051003</t>
  </si>
  <si>
    <t>Add WEF 28/01/2023 - Please correct Vin and add Engine Numbe: 6WG1XQA-04-656393  and note Standard Bank interest</t>
  </si>
  <si>
    <t>Add WEF 28/01/2023 -  Please correct Vin and  add Engine Numbe: 6WG1XQA-04-656393 and note Standard Bank interest</t>
  </si>
  <si>
    <t xml:space="preserve">New John Deere -850J Dozer </t>
  </si>
  <si>
    <t>BD016</t>
  </si>
  <si>
    <t xml:space="preserve">1BZ850JALMC000561 </t>
  </si>
  <si>
    <t>Amend SI 01.08.2020 | Deleted 30.10.2020 | Add 01/09/2022/ Amend wef 01/10/2022/ Delete wef 19/05/2023</t>
  </si>
  <si>
    <r>
      <t>Amend SI 01.08.2020 | Deleted with RN 2021 |</t>
    </r>
    <r>
      <rPr>
        <b/>
        <sz val="11"/>
        <rFont val="Calibri"/>
        <family val="2"/>
        <scheme val="minor"/>
      </rPr>
      <t>Added 12,11,2021</t>
    </r>
    <r>
      <rPr>
        <sz val="11"/>
        <rFont val="Calibri"/>
        <family val="2"/>
        <scheme val="minor"/>
      </rPr>
      <t>/Delete Wef 19/05</t>
    </r>
  </si>
  <si>
    <t>01/06/2016/ Delete wef 19/05</t>
  </si>
  <si>
    <t>27/02/2018/ Delete 19/05</t>
  </si>
  <si>
    <t>01/08/2019/ Delete 19/05</t>
  </si>
  <si>
    <r>
      <t xml:space="preserve">05/06/2019 </t>
    </r>
    <r>
      <rPr>
        <b/>
        <sz val="11"/>
        <rFont val="Calibri"/>
        <family val="2"/>
        <scheme val="minor"/>
      </rPr>
      <t>| Amend SI 21.12.2020</t>
    </r>
    <r>
      <rPr>
        <sz val="11"/>
        <rFont val="Calibri"/>
        <family val="2"/>
        <scheme val="minor"/>
      </rPr>
      <t xml:space="preserve"> / Amend MM Code 17/11/2022/ Delete 19/05</t>
    </r>
  </si>
  <si>
    <t>05/06/2019 | Amend SI 21.12.2020 / Amend MM Code 17/11/2022/ Delete 19/05</t>
  </si>
  <si>
    <t>Added WEF 01/10/2022 / Amend MM Code 17/11/2022/ Delete 19/05</t>
  </si>
  <si>
    <t>Add wef 01/10/2022/ Delete 19/05</t>
  </si>
  <si>
    <r>
      <t>Amend SI 21.12.2020 /</t>
    </r>
    <r>
      <rPr>
        <b/>
        <sz val="11"/>
        <color theme="5"/>
        <rFont val="Calibri"/>
        <family val="2"/>
        <scheme val="minor"/>
      </rPr>
      <t xml:space="preserve">/Amend SI 06.07.2022 </t>
    </r>
    <r>
      <rPr>
        <b/>
        <sz val="11"/>
        <color theme="1"/>
        <rFont val="Calibri"/>
        <family val="2"/>
        <scheme val="minor"/>
      </rPr>
      <t>/ Delete 19/05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</si>
  <si>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>/ Delete 19/05</t>
    </r>
  </si>
  <si>
    <t>Amend SI 01.08.2020 | Amend SI 21.12.2020/ Delete 19/05</t>
  </si>
  <si>
    <t>Added effective 12/11/2021 | Amend SI 17/08/2022/Deleted 19/05</t>
  </si>
  <si>
    <t>Added effective 01/10/2022 | Added Vin no 01/10/2022/ Delete 19/05</t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</si>
  <si>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>/Remove wef 27/05/2022/ Add 29/05</t>
    </r>
  </si>
  <si>
    <r>
      <t xml:space="preserve">Amend SI 01.08.2020 </t>
    </r>
    <r>
      <rPr>
        <b/>
        <sz val="11"/>
        <color theme="1"/>
        <rFont val="Calibri"/>
        <family val="2"/>
        <scheme val="minor"/>
      </rPr>
      <t>| Amend SI 21.12.2020</t>
    </r>
    <r>
      <rPr>
        <sz val="11"/>
        <color theme="1"/>
        <rFont val="Calibri"/>
        <family val="2"/>
        <scheme val="minor"/>
      </rPr>
      <t xml:space="preserve"> /Remove wef 27/05/2022 | Delete 01/10/2022</t>
    </r>
    <r>
      <rPr>
        <sz val="11"/>
        <color theme="1"/>
        <rFont val="Calibri"/>
        <family val="2"/>
        <scheme val="minor"/>
      </rPr>
      <t>/ Add 29/05</t>
    </r>
  </si>
  <si>
    <t>01/06/2016/Remove wef 27/05/2022/Add 29/05</t>
  </si>
  <si>
    <t>08/01/2019/Remove wef 27/05/2022/ Add 29/05</t>
  </si>
  <si>
    <t xml:space="preserve">Added 17/08/2022/ </t>
  </si>
  <si>
    <r>
      <t xml:space="preserve">Added effective 01/10/2022 </t>
    </r>
    <r>
      <rPr>
        <sz val="11"/>
        <rFont val="Calibri"/>
        <family val="2"/>
        <scheme val="minor"/>
      </rPr>
      <t>| Added Vin No 01/10/2022</t>
    </r>
    <r>
      <rPr>
        <b/>
        <sz val="11"/>
        <rFont val="Calibri"/>
        <family val="2"/>
        <scheme val="minor"/>
      </rPr>
      <t>/ Delete 01/10/2022</t>
    </r>
  </si>
  <si>
    <t>01/08/2019 | Added 02.02.2021 |Deleted with RN 2021/ Add wef 01/06</t>
  </si>
  <si>
    <t>Added effective 05/10/2021 / Amend SI  06.07.2022 Please note drill used in SA by Stewardship engineering services 05/06/2023</t>
  </si>
  <si>
    <t>Add 23/03/2023 | Amend SI 09/06/2023</t>
  </si>
  <si>
    <t>Added item 21.12.2020  ADD wef 23/08/2022  | Remove 01/02/2023   | Added 23/03/2023  | Amend SI 09/06/2023</t>
  </si>
  <si>
    <t xml:space="preserve">Crushes Site, Farm Waldau, Okahandja </t>
  </si>
  <si>
    <t>Add 09/06/2023</t>
  </si>
  <si>
    <t xml:space="preserve">Add 23/05/2023 - note the interest of ABSA Bank &amp; Boutique Leasing Services (Pty) Ltd. </t>
  </si>
  <si>
    <t xml:space="preserve">CAT 395 Excavator </t>
  </si>
  <si>
    <t>HEX031</t>
  </si>
  <si>
    <t>CAT 395 Excavator</t>
  </si>
  <si>
    <t>N$ 5,000,001 - N$ 10,000,000:</t>
  </si>
  <si>
    <t>10% min N$ 100,000</t>
  </si>
  <si>
    <t>Claims in respect of Fire:</t>
  </si>
  <si>
    <t>Delete wef 01.07.2023</t>
  </si>
  <si>
    <r>
      <t xml:space="preserve">Amend SI 01.08.2020 | </t>
    </r>
    <r>
      <rPr>
        <b/>
        <sz val="11"/>
        <color rgb="FFFF0000"/>
        <rFont val="Calibri"/>
        <family val="2"/>
        <scheme val="minor"/>
      </rPr>
      <t>Amend SI 21.12.2020</t>
    </r>
    <r>
      <rPr>
        <sz val="11"/>
        <color rgb="FFFF0000"/>
        <rFont val="Calibri"/>
        <family val="2"/>
        <scheme val="minor"/>
      </rPr>
      <t>/ Delete 01/07/2023</t>
    </r>
  </si>
  <si>
    <t xml:space="preserve">Lewcor New Rating Structure </t>
  </si>
  <si>
    <t>Plant</t>
  </si>
  <si>
    <t>Excess</t>
  </si>
  <si>
    <t>Multi-Mark</t>
  </si>
  <si>
    <t>Rate</t>
  </si>
  <si>
    <t>LDV's &amp; Sedans</t>
  </si>
  <si>
    <t>N$ 0 - N$ 250,000.</t>
  </si>
  <si>
    <t>All Plant</t>
  </si>
  <si>
    <t>N$ 250 - N$ 500,000</t>
  </si>
  <si>
    <t>N$ 500 - N$ 1,000,000</t>
  </si>
  <si>
    <t>N$ 1,000,001 - N$ 1.5mil</t>
  </si>
  <si>
    <t>N$ 10,000,001 - N$ 20,000,000:</t>
  </si>
  <si>
    <t>10% min N$ 150,000</t>
  </si>
  <si>
    <t>N$ 1,500,001 and above</t>
  </si>
  <si>
    <t>To be agreed with Marketer</t>
  </si>
  <si>
    <t>Lewis Family</t>
  </si>
  <si>
    <t>All values</t>
  </si>
  <si>
    <t>Windscreen: 25% of claim min N$ 5,000</t>
  </si>
  <si>
    <t>Trucks &amp; Busses</t>
  </si>
  <si>
    <t>N$ 0 - N$ 1 mil</t>
  </si>
  <si>
    <t>N$ 1,000,001 - N$ 2 mil</t>
  </si>
  <si>
    <t>N$ 2,000,001 - N$ 3 mil</t>
  </si>
  <si>
    <t>25% of claim, minimum NAD 500,000 (if there is no Automated fire suppression system present)</t>
  </si>
  <si>
    <t>N$ 3,000,001 and above</t>
  </si>
  <si>
    <t>15% of claim, minimum NAD 250,000 (if there is an Automated fire suppression system present)</t>
  </si>
  <si>
    <t>Trailers</t>
  </si>
  <si>
    <t>N$ 1,000,001 and above</t>
  </si>
  <si>
    <t>Bass boats</t>
  </si>
  <si>
    <t xml:space="preserve">Add WEF 17/07/2023 | Amend SI and SR number 17/07/2023 </t>
  </si>
  <si>
    <t xml:space="preserve">SGD10107 </t>
  </si>
  <si>
    <t xml:space="preserve">Added wef 17/08/2022 SGD10107 </t>
  </si>
  <si>
    <t>Add 17.07.2023  | Amend Serial number</t>
  </si>
  <si>
    <t>HEX032</t>
  </si>
  <si>
    <t>HEX033</t>
  </si>
  <si>
    <t>CAT00395SGD20068</t>
  </si>
  <si>
    <t>Add 01/08/2023</t>
  </si>
  <si>
    <t>Add 01/08/2023 Note interest of CATFIN</t>
  </si>
  <si>
    <t>ADT075</t>
  </si>
  <si>
    <t>ADT076</t>
  </si>
  <si>
    <t>ADT077</t>
  </si>
  <si>
    <t>ADT078</t>
  </si>
  <si>
    <t>ADT079</t>
  </si>
  <si>
    <t>ADT080</t>
  </si>
  <si>
    <t>ADT081</t>
  </si>
  <si>
    <t>CAT745</t>
  </si>
  <si>
    <t>John Deere 460P ADT</t>
  </si>
  <si>
    <t>3F605812</t>
  </si>
  <si>
    <t>3F605810</t>
  </si>
  <si>
    <t>3F605793</t>
  </si>
  <si>
    <t>1DW460PAPPDB06586</t>
  </si>
  <si>
    <t>1DW460PAKPDB06587</t>
  </si>
  <si>
    <t>1DW460PAAPDB06594</t>
  </si>
  <si>
    <t>1DW460PACPDB06603</t>
  </si>
  <si>
    <t xml:space="preserve">Add 01/08/2023 Note interest of Barloworld </t>
  </si>
  <si>
    <t>Added wef 17/08/2022/ Delete wef 01/10/2022 / Add 23/03/2023/ Delete WEF 02.08.2023</t>
  </si>
  <si>
    <t>Added item 02.02.2021 | Deleted with RN 2021 | Added 01.10.2021 | Added 23/03/2023/ Delete WEF 02.08.2023</t>
  </si>
  <si>
    <t xml:space="preserve">Add 01/08/2023  | Amend SI and interest should be ABSA Bank &amp; Boutique Leasings Services (Pty) Ltd </t>
  </si>
  <si>
    <t xml:space="preserve">Add 01/08/2023 Note interest of BLC Real Fleet Solutions | Amend SI and interest should be ABSA Bank &amp; Boutique Leasings Services (Pty) Ltd </t>
  </si>
  <si>
    <t>HEX034</t>
  </si>
  <si>
    <t>CAT00374VRGM20070</t>
  </si>
  <si>
    <t>2023 CAT374 Excavator</t>
  </si>
  <si>
    <t>Add 18/08/2023 Note interest of Barloword</t>
  </si>
  <si>
    <t>HEX34</t>
  </si>
  <si>
    <t>ADT082</t>
  </si>
  <si>
    <t>ADT083</t>
  </si>
  <si>
    <t>2023 Bell B45E ADT</t>
  </si>
  <si>
    <t>2024 Bell B45E ADT</t>
  </si>
  <si>
    <t>BAT33226 &amp; 471.961-C-0819467</t>
  </si>
  <si>
    <t xml:space="preserve">Add 01/09/2023 Note interest of Merchant West Finance Namibia (Pty) Ltd </t>
  </si>
  <si>
    <t>CAT00395ESGD20071</t>
  </si>
  <si>
    <t>Add 01/08/2023 Note interest of CATFIN  | Correct Serial number</t>
  </si>
  <si>
    <t>Add 01/08/2023 | Correct Serial number</t>
  </si>
  <si>
    <t>2023 John Deere E380LC Excavator</t>
  </si>
  <si>
    <t>HEX035</t>
  </si>
  <si>
    <t>1YNE38BLVMC00020</t>
  </si>
  <si>
    <t xml:space="preserve">Add 15/09/2023 - note the interest of ABSA Bank &amp; Boutique Leasing Services (Pty) Ltd. </t>
  </si>
  <si>
    <t xml:space="preserve">Atlas Copco Lighting Plant </t>
  </si>
  <si>
    <t xml:space="preserve">LP005 </t>
  </si>
  <si>
    <t xml:space="preserve">Add 18/09/2023 </t>
  </si>
  <si>
    <t xml:space="preserve">2023 Scania P410 Tipper </t>
  </si>
  <si>
    <t>TT043</t>
  </si>
  <si>
    <t>YSP8X40005699824</t>
  </si>
  <si>
    <t>Add wef 25/09/2023</t>
  </si>
  <si>
    <t>TT044</t>
  </si>
  <si>
    <t>YS2P8X40005700861</t>
  </si>
  <si>
    <t>Amend SI 01.08.2020 | Amend SI 21.12.2020 | Add 01/09/2022 | Amend 01/10/2022 | Delete 01/02/2023</t>
  </si>
  <si>
    <r>
      <rPr>
        <sz val="11"/>
        <color rgb="FFFF0000"/>
        <rFont val="Calibri"/>
        <family val="2"/>
        <scheme val="minor"/>
      </rPr>
      <t>01/08/2019</t>
    </r>
    <r>
      <rPr>
        <sz val="11"/>
        <rFont val="Calibri"/>
        <family val="2"/>
        <scheme val="minor"/>
      </rPr>
      <t xml:space="preserve"> | Added 30.10.2020 | Amend SI 21.12.2020</t>
    </r>
  </si>
  <si>
    <t>Amend SI 01.08.2020 | Amend SI 21.12.2020 | Amend SI 17/08/2022 | Amend SI 01/10/2022</t>
  </si>
  <si>
    <t>Amend SI 01.08.2020 | Amend SI 21.12.2020 | Amend SI 01/10/2022</t>
  </si>
  <si>
    <t>Amend SI 01.08.2020 | Amend SI 21.12.2020 | Amend SI 01/10/2022/ Delete 19/05</t>
  </si>
  <si>
    <t>Amend SI 01.08.2020 | Amend SI 21.12.2020 |Remove 17/08/2022</t>
  </si>
  <si>
    <t>01/06/2016 | Amend SI 21.12.2020</t>
  </si>
  <si>
    <t>01/08/2016 | Deleted with RN 2021 | Added  01/10/2022 |Delete 01/02/2023</t>
  </si>
  <si>
    <t>Add WEF 25.09.2023</t>
  </si>
  <si>
    <t>LDV057</t>
  </si>
  <si>
    <t xml:space="preserve">2023 Toyota Hilux 2.4 GD6 4x4 SRX SC 6MT including - (Towbar N$9,775), </t>
  </si>
  <si>
    <t xml:space="preserve">2023 Toyota Hilux 2.4 GD6 4x4 Raider SC 6MT including - (Towbar N$9,775), </t>
  </si>
  <si>
    <t>LDV058</t>
  </si>
  <si>
    <t>LDV059</t>
  </si>
  <si>
    <t>AHTKB3CB402378721</t>
  </si>
  <si>
    <t>AHTKB3CB702378602</t>
  </si>
  <si>
    <t>ADD 29/09/2023</t>
  </si>
  <si>
    <r>
      <t xml:space="preserve">08/01/2019/ Add 29/05  </t>
    </r>
    <r>
      <rPr>
        <b/>
        <sz val="11"/>
        <color rgb="FFFF0000"/>
        <rFont val="Calibri"/>
        <family val="2"/>
        <scheme val="minor"/>
      </rPr>
      <t>| Delete 30/09/2023</t>
    </r>
  </si>
  <si>
    <r>
      <t>01/09/2018 /Remove wef 27/05/2022/ Add 29/05</t>
    </r>
    <r>
      <rPr>
        <b/>
        <sz val="11"/>
        <color rgb="FFFF0000"/>
        <rFont val="Calibri"/>
        <family val="2"/>
        <scheme val="minor"/>
      </rPr>
      <t xml:space="preserve"> | Delete 30/09/2023</t>
    </r>
  </si>
  <si>
    <r>
      <t>Amend SI 01.08.2020 | Amend SI 21.12.2020/Remove wef 27/05/2022/ Add 29/05</t>
    </r>
    <r>
      <rPr>
        <b/>
        <sz val="11"/>
        <color rgb="FFFF0000"/>
        <rFont val="Calibri"/>
        <family val="2"/>
        <scheme val="minor"/>
      </rPr>
      <t xml:space="preserve"> | Delete 30/09/2023</t>
    </r>
  </si>
  <si>
    <r>
      <t>Amend SI 01.08.2020 |</t>
    </r>
    <r>
      <rPr>
        <b/>
        <sz val="11"/>
        <color rgb="FFFF0000"/>
        <rFont val="Calibri"/>
        <family val="2"/>
        <scheme val="minor"/>
      </rPr>
      <t xml:space="preserve"> Amend SI 21.12.2020</t>
    </r>
    <r>
      <rPr>
        <sz val="11"/>
        <color rgb="FFFF0000"/>
        <rFont val="Calibri"/>
        <family val="2"/>
        <scheme val="minor"/>
      </rPr>
      <t xml:space="preserve">/ </t>
    </r>
    <r>
      <rPr>
        <b/>
        <sz val="11"/>
        <color rgb="FFFF0000"/>
        <rFont val="Calibri"/>
        <family val="2"/>
        <scheme val="minor"/>
      </rPr>
      <t>Remove wef 27/05/2022</t>
    </r>
    <r>
      <rPr>
        <sz val="11"/>
        <color rgb="FFFF0000"/>
        <rFont val="Calibri"/>
        <family val="2"/>
        <scheme val="minor"/>
      </rPr>
      <t xml:space="preserve"> |Deleted 01/10/2022/ Add 29/05 </t>
    </r>
    <r>
      <rPr>
        <b/>
        <sz val="11"/>
        <color rgb="FFFF0000"/>
        <rFont val="Calibri"/>
        <family val="2"/>
        <scheme val="minor"/>
      </rPr>
      <t>| Delete 30/09/2023</t>
    </r>
  </si>
  <si>
    <t>ADT084</t>
  </si>
  <si>
    <t>ADT085</t>
  </si>
  <si>
    <t>ADT086</t>
  </si>
  <si>
    <t>ADT087</t>
  </si>
  <si>
    <t>1DW460PACPDB07105</t>
  </si>
  <si>
    <t>1DW460PAKPDB07173</t>
  </si>
  <si>
    <t>1DW460PAJPDB06655</t>
  </si>
  <si>
    <t>1DW460PAJPDB07174</t>
  </si>
  <si>
    <t>Add 03/10/2023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</si>
</sst>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&quot;#,##0;[Red]\-&quot;R&quot;#,##0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A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2"/>
      <color rgb="FF000000"/>
      <name val="ArialMT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E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32359"/>
        <bgColor indexed="64"/>
      </patternFill>
    </fill>
    <fill>
      <patternFill patternType="solid">
        <fgColor rgb="FFE64E00"/>
        <bgColor indexed="64"/>
      </patternFill>
    </fill>
    <fill>
      <patternFill patternType="solid">
        <fgColor rgb="FF44B4A6"/>
        <bgColor indexed="64"/>
      </patternFill>
    </fill>
    <fill>
      <patternFill patternType="solid">
        <fgColor rgb="FF4423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FFCC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3" fontId="2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4" fillId="0" borderId="0" xfId="1" applyFont="1"/>
    <xf numFmtId="10" fontId="0" fillId="0" borderId="0" xfId="0" applyNumberFormat="1"/>
    <xf numFmtId="43" fontId="2" fillId="0" borderId="0" xfId="1" applyFont="1" applyFill="1"/>
    <xf numFmtId="10" fontId="2" fillId="0" borderId="0" xfId="0" applyNumberFormat="1" applyFont="1"/>
    <xf numFmtId="0" fontId="6" fillId="3" borderId="0" xfId="0" applyFont="1" applyFill="1"/>
    <xf numFmtId="43" fontId="6" fillId="3" borderId="0" xfId="0" applyNumberFormat="1" applyFont="1" applyFill="1"/>
    <xf numFmtId="43" fontId="6" fillId="3" borderId="0" xfId="1" applyFont="1" applyFill="1"/>
    <xf numFmtId="2" fontId="6" fillId="3" borderId="0" xfId="0" applyNumberFormat="1" applyFont="1" applyFill="1"/>
    <xf numFmtId="0" fontId="6" fillId="3" borderId="1" xfId="0" applyFont="1" applyFill="1" applyBorder="1"/>
    <xf numFmtId="43" fontId="6" fillId="3" borderId="1" xfId="0" applyNumberFormat="1" applyFont="1" applyFill="1" applyBorder="1"/>
    <xf numFmtId="43" fontId="6" fillId="3" borderId="1" xfId="1" applyFont="1" applyFill="1" applyBorder="1"/>
    <xf numFmtId="43" fontId="0" fillId="0" borderId="0" xfId="1" applyFont="1" applyFill="1"/>
    <xf numFmtId="43" fontId="4" fillId="0" borderId="0" xfId="1" applyFont="1" applyFill="1"/>
    <xf numFmtId="10" fontId="4" fillId="0" borderId="0" xfId="0" applyNumberFormat="1" applyFont="1"/>
    <xf numFmtId="43" fontId="2" fillId="0" borderId="0" xfId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2" applyNumberFormat="1" applyFont="1"/>
    <xf numFmtId="165" fontId="4" fillId="0" borderId="0" xfId="0" applyNumberFormat="1" applyFont="1"/>
    <xf numFmtId="165" fontId="0" fillId="0" borderId="0" xfId="0" applyNumberFormat="1"/>
    <xf numFmtId="16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/>
    </xf>
    <xf numFmtId="165" fontId="2" fillId="0" borderId="0" xfId="0" applyNumberFormat="1" applyFont="1"/>
    <xf numFmtId="9" fontId="2" fillId="0" borderId="0" xfId="0" applyNumberFormat="1" applyFon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0" fillId="2" borderId="0" xfId="0" applyFill="1"/>
    <xf numFmtId="0" fontId="3" fillId="5" borderId="0" xfId="0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5" fillId="0" borderId="0" xfId="0" applyFont="1"/>
    <xf numFmtId="43" fontId="0" fillId="0" borderId="0" xfId="0" applyNumberFormat="1"/>
    <xf numFmtId="0" fontId="0" fillId="3" borderId="0" xfId="0" applyFill="1"/>
    <xf numFmtId="0" fontId="7" fillId="0" borderId="0" xfId="0" applyFont="1"/>
    <xf numFmtId="43" fontId="0" fillId="3" borderId="0" xfId="1" applyFont="1" applyFill="1"/>
    <xf numFmtId="43" fontId="4" fillId="3" borderId="0" xfId="1" applyFont="1" applyFill="1"/>
    <xf numFmtId="0" fontId="4" fillId="3" borderId="0" xfId="0" applyFont="1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/>
    </xf>
    <xf numFmtId="43" fontId="0" fillId="3" borderId="0" xfId="1" applyFont="1" applyFill="1" applyAlignment="1">
      <alignment horizontal="center" vertical="center"/>
    </xf>
    <xf numFmtId="165" fontId="0" fillId="3" borderId="0" xfId="0" applyNumberFormat="1" applyFill="1"/>
    <xf numFmtId="43" fontId="5" fillId="3" borderId="0" xfId="0" applyNumberFormat="1" applyFont="1" applyFill="1"/>
    <xf numFmtId="43" fontId="5" fillId="3" borderId="0" xfId="1" applyFont="1" applyFill="1"/>
    <xf numFmtId="165" fontId="4" fillId="3" borderId="0" xfId="0" applyNumberFormat="1" applyFont="1" applyFill="1"/>
    <xf numFmtId="0" fontId="0" fillId="4" borderId="0" xfId="0" applyFill="1"/>
    <xf numFmtId="0" fontId="4" fillId="4" borderId="0" xfId="0" applyFont="1" applyFill="1"/>
    <xf numFmtId="0" fontId="3" fillId="3" borderId="0" xfId="0" applyFont="1" applyFill="1" applyAlignment="1">
      <alignment horizontal="center" vertical="center"/>
    </xf>
    <xf numFmtId="43" fontId="8" fillId="3" borderId="0" xfId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" fillId="3" borderId="0" xfId="0" applyFont="1" applyFill="1"/>
    <xf numFmtId="43" fontId="0" fillId="3" borderId="0" xfId="0" applyNumberFormat="1" applyFill="1"/>
    <xf numFmtId="43" fontId="2" fillId="3" borderId="0" xfId="0" applyNumberFormat="1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6" fillId="0" borderId="0" xfId="0" applyFont="1"/>
    <xf numFmtId="43" fontId="6" fillId="0" borderId="0" xfId="1" applyFont="1" applyFill="1"/>
    <xf numFmtId="2" fontId="6" fillId="0" borderId="0" xfId="0" applyNumberFormat="1" applyFont="1"/>
    <xf numFmtId="43" fontId="6" fillId="0" borderId="0" xfId="0" applyNumberFormat="1" applyFont="1"/>
    <xf numFmtId="0" fontId="6" fillId="0" borderId="1" xfId="0" applyFont="1" applyBorder="1"/>
    <xf numFmtId="43" fontId="6" fillId="0" borderId="1" xfId="0" applyNumberFormat="1" applyFont="1" applyBorder="1"/>
    <xf numFmtId="43" fontId="6" fillId="0" borderId="1" xfId="1" applyFont="1" applyFill="1" applyBorder="1"/>
    <xf numFmtId="43" fontId="0" fillId="6" borderId="0" xfId="1" applyFont="1" applyFill="1"/>
    <xf numFmtId="43" fontId="5" fillId="6" borderId="0" xfId="1" applyFont="1" applyFill="1"/>
    <xf numFmtId="43" fontId="8" fillId="0" borderId="0" xfId="0" applyNumberFormat="1" applyFont="1"/>
    <xf numFmtId="0" fontId="8" fillId="0" borderId="0" xfId="0" applyFont="1"/>
    <xf numFmtId="43" fontId="6" fillId="6" borderId="0" xfId="1" applyFont="1" applyFill="1"/>
    <xf numFmtId="43" fontId="6" fillId="6" borderId="1" xfId="1" applyFont="1" applyFill="1" applyBorder="1"/>
    <xf numFmtId="43" fontId="2" fillId="7" borderId="0" xfId="1" applyFont="1" applyFill="1"/>
    <xf numFmtId="43" fontId="0" fillId="7" borderId="0" xfId="0" applyNumberFormat="1" applyFill="1"/>
    <xf numFmtId="43" fontId="0" fillId="7" borderId="0" xfId="1" applyFont="1" applyFill="1"/>
    <xf numFmtId="0" fontId="0" fillId="7" borderId="0" xfId="0" applyFill="1"/>
    <xf numFmtId="43" fontId="2" fillId="7" borderId="0" xfId="0" applyNumberFormat="1" applyFont="1" applyFill="1"/>
    <xf numFmtId="43" fontId="6" fillId="7" borderId="0" xfId="0" applyNumberFormat="1" applyFont="1" applyFill="1"/>
    <xf numFmtId="43" fontId="6" fillId="7" borderId="0" xfId="1" applyFont="1" applyFill="1"/>
    <xf numFmtId="2" fontId="6" fillId="7" borderId="0" xfId="0" applyNumberFormat="1" applyFont="1" applyFill="1"/>
    <xf numFmtId="43" fontId="6" fillId="7" borderId="1" xfId="0" applyNumberFormat="1" applyFont="1" applyFill="1" applyBorder="1"/>
    <xf numFmtId="43" fontId="6" fillId="7" borderId="1" xfId="1" applyFont="1" applyFill="1" applyBorder="1"/>
    <xf numFmtId="0" fontId="6" fillId="4" borderId="0" xfId="0" applyFont="1" applyFill="1" applyAlignment="1">
      <alignment horizontal="center" vertical="center"/>
    </xf>
    <xf numFmtId="0" fontId="0" fillId="6" borderId="0" xfId="0" applyFill="1"/>
    <xf numFmtId="43" fontId="0" fillId="6" borderId="0" xfId="0" applyNumberFormat="1" applyFill="1"/>
    <xf numFmtId="43" fontId="5" fillId="6" borderId="0" xfId="0" applyNumberFormat="1" applyFont="1" applyFill="1"/>
    <xf numFmtId="43" fontId="6" fillId="6" borderId="0" xfId="0" applyNumberFormat="1" applyFont="1" applyFill="1"/>
    <xf numFmtId="43" fontId="6" fillId="6" borderId="1" xfId="0" applyNumberFormat="1" applyFont="1" applyFill="1" applyBorder="1"/>
    <xf numFmtId="0" fontId="0" fillId="8" borderId="0" xfId="0" applyFill="1"/>
    <xf numFmtId="43" fontId="0" fillId="8" borderId="0" xfId="0" applyNumberFormat="1" applyFill="1"/>
    <xf numFmtId="43" fontId="0" fillId="0" borderId="0" xfId="1" applyFont="1" applyFill="1" applyAlignment="1">
      <alignment horizontal="right"/>
    </xf>
    <xf numFmtId="43" fontId="4" fillId="0" borderId="0" xfId="0" applyNumberFormat="1" applyFont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43" fontId="2" fillId="8" borderId="0" xfId="1" applyFont="1" applyFill="1"/>
    <xf numFmtId="165" fontId="2" fillId="8" borderId="0" xfId="0" applyNumberFormat="1" applyFont="1" applyFill="1"/>
    <xf numFmtId="43" fontId="2" fillId="8" borderId="0" xfId="0" applyNumberFormat="1" applyFont="1" applyFill="1"/>
    <xf numFmtId="0" fontId="2" fillId="8" borderId="0" xfId="0" applyFont="1" applyFill="1" applyAlignment="1">
      <alignment horizontal="center" vertical="center"/>
    </xf>
    <xf numFmtId="43" fontId="4" fillId="8" borderId="0" xfId="1" applyFont="1" applyFill="1"/>
    <xf numFmtId="43" fontId="0" fillId="8" borderId="0" xfId="1" applyFont="1" applyFill="1"/>
    <xf numFmtId="0" fontId="4" fillId="8" borderId="0" xfId="0" applyFont="1" applyFill="1"/>
    <xf numFmtId="43" fontId="5" fillId="0" borderId="0" xfId="0" applyNumberFormat="1" applyFont="1"/>
    <xf numFmtId="43" fontId="5" fillId="0" borderId="0" xfId="1" applyFont="1" applyFill="1"/>
    <xf numFmtId="43" fontId="5" fillId="0" borderId="0" xfId="1" applyFont="1" applyFill="1" applyBorder="1" applyAlignment="1"/>
    <xf numFmtId="0" fontId="11" fillId="9" borderId="0" xfId="0" applyFont="1" applyFill="1"/>
    <xf numFmtId="0" fontId="11" fillId="9" borderId="1" xfId="0" applyFont="1" applyFill="1" applyBorder="1"/>
    <xf numFmtId="0" fontId="14" fillId="11" borderId="0" xfId="0" applyFont="1" applyFill="1" applyAlignment="1">
      <alignment horizontal="center" vertical="center"/>
    </xf>
    <xf numFmtId="43" fontId="14" fillId="11" borderId="0" xfId="1" applyFont="1" applyFill="1" applyAlignment="1">
      <alignment horizontal="center" vertical="center"/>
    </xf>
    <xf numFmtId="43" fontId="0" fillId="0" borderId="0" xfId="1" applyFont="1" applyFill="1" applyBorder="1"/>
    <xf numFmtId="43" fontId="2" fillId="0" borderId="0" xfId="0" applyNumberFormat="1" applyFont="1"/>
    <xf numFmtId="43" fontId="6" fillId="0" borderId="3" xfId="0" applyNumberFormat="1" applyFont="1" applyBorder="1"/>
    <xf numFmtId="43" fontId="5" fillId="0" borderId="2" xfId="0" applyNumberFormat="1" applyFont="1" applyBorder="1"/>
    <xf numFmtId="43" fontId="5" fillId="0" borderId="2" xfId="1" applyFont="1" applyFill="1" applyBorder="1"/>
    <xf numFmtId="43" fontId="6" fillId="0" borderId="2" xfId="1" applyFont="1" applyFill="1" applyBorder="1"/>
    <xf numFmtId="43" fontId="6" fillId="0" borderId="4" xfId="1" applyFont="1" applyFill="1" applyBorder="1"/>
    <xf numFmtId="0" fontId="12" fillId="0" borderId="0" xfId="0" applyFont="1"/>
    <xf numFmtId="165" fontId="0" fillId="0" borderId="0" xfId="2" applyNumberFormat="1" applyFont="1" applyFill="1"/>
    <xf numFmtId="0" fontId="13" fillId="0" borderId="0" xfId="0" applyFont="1"/>
    <xf numFmtId="0" fontId="11" fillId="0" borderId="0" xfId="0" applyFont="1"/>
    <xf numFmtId="43" fontId="11" fillId="1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43" fontId="5" fillId="0" borderId="0" xfId="1" applyFont="1"/>
    <xf numFmtId="43" fontId="5" fillId="0" borderId="1" xfId="0" applyNumberFormat="1" applyFont="1" applyBorder="1"/>
    <xf numFmtId="43" fontId="4" fillId="0" borderId="0" xfId="1" applyFont="1" applyFill="1" applyBorder="1"/>
    <xf numFmtId="43" fontId="2" fillId="0" borderId="0" xfId="1" applyFont="1" applyFill="1" applyBorder="1"/>
    <xf numFmtId="0" fontId="5" fillId="11" borderId="9" xfId="0" applyFont="1" applyFill="1" applyBorder="1"/>
    <xf numFmtId="43" fontId="5" fillId="11" borderId="10" xfId="1" applyFont="1" applyFill="1" applyBorder="1"/>
    <xf numFmtId="0" fontId="5" fillId="11" borderId="5" xfId="0" applyFont="1" applyFill="1" applyBorder="1"/>
    <xf numFmtId="43" fontId="5" fillId="11" borderId="11" xfId="1" applyFont="1" applyFill="1" applyBorder="1"/>
    <xf numFmtId="0" fontId="5" fillId="11" borderId="12" xfId="0" applyFont="1" applyFill="1" applyBorder="1"/>
    <xf numFmtId="43" fontId="5" fillId="11" borderId="13" xfId="1" applyFont="1" applyFill="1" applyBorder="1"/>
    <xf numFmtId="43" fontId="5" fillId="11" borderId="0" xfId="1" applyFont="1" applyFill="1"/>
    <xf numFmtId="43" fontId="5" fillId="11" borderId="0" xfId="0" applyNumberFormat="1" applyFont="1" applyFill="1"/>
    <xf numFmtId="0" fontId="6" fillId="11" borderId="0" xfId="0" applyFont="1" applyFill="1"/>
    <xf numFmtId="43" fontId="0" fillId="0" borderId="2" xfId="0" applyNumberFormat="1" applyBorder="1"/>
    <xf numFmtId="0" fontId="0" fillId="13" borderId="0" xfId="0" applyFill="1" applyAlignment="1">
      <alignment horizontal="center" vertical="center"/>
    </xf>
    <xf numFmtId="10" fontId="2" fillId="0" borderId="0" xfId="2" applyNumberFormat="1" applyFont="1" applyFill="1"/>
    <xf numFmtId="10" fontId="2" fillId="0" borderId="0" xfId="2" applyNumberFormat="1" applyFont="1" applyFill="1" applyBorder="1"/>
    <xf numFmtId="2" fontId="0" fillId="0" borderId="0" xfId="0" applyNumberFormat="1"/>
    <xf numFmtId="43" fontId="17" fillId="0" borderId="0" xfId="1" applyFont="1" applyFill="1"/>
    <xf numFmtId="2" fontId="17" fillId="0" borderId="0" xfId="1" applyNumberFormat="1" applyFont="1" applyFill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5" fillId="11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right"/>
    </xf>
    <xf numFmtId="43" fontId="4" fillId="0" borderId="0" xfId="1" applyFont="1" applyFill="1" applyAlignment="1">
      <alignment horizontal="center" vertical="center"/>
    </xf>
    <xf numFmtId="43" fontId="21" fillId="0" borderId="0" xfId="1" applyFont="1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10" fontId="4" fillId="0" borderId="0" xfId="2" applyNumberFormat="1" applyFont="1" applyFill="1"/>
    <xf numFmtId="0" fontId="2" fillId="0" borderId="0" xfId="0" applyFont="1" applyAlignment="1">
      <alignment horizontal="left" vertical="center" indent="1"/>
    </xf>
    <xf numFmtId="0" fontId="24" fillId="0" borderId="0" xfId="0" applyFont="1"/>
    <xf numFmtId="10" fontId="11" fillId="10" borderId="0" xfId="2" applyNumberFormat="1" applyFont="1" applyFill="1" applyAlignment="1">
      <alignment horizontal="center" vertical="center"/>
    </xf>
    <xf numFmtId="10" fontId="0" fillId="0" borderId="0" xfId="2" applyNumberFormat="1" applyFont="1" applyFill="1"/>
    <xf numFmtId="10" fontId="20" fillId="0" borderId="0" xfId="2" applyNumberFormat="1" applyFont="1" applyFill="1"/>
    <xf numFmtId="10" fontId="0" fillId="0" borderId="0" xfId="2" applyNumberFormat="1" applyFont="1" applyFill="1" applyBorder="1"/>
    <xf numFmtId="10" fontId="2" fillId="0" borderId="0" xfId="2" applyNumberFormat="1" applyFont="1"/>
    <xf numFmtId="10" fontId="0" fillId="0" borderId="0" xfId="2" applyNumberFormat="1" applyFont="1"/>
    <xf numFmtId="10" fontId="11" fillId="9" borderId="0" xfId="2" applyNumberFormat="1" applyFont="1" applyFill="1"/>
    <xf numFmtId="10" fontId="11" fillId="9" borderId="0" xfId="2" applyNumberFormat="1" applyFont="1" applyFill="1" applyBorder="1"/>
    <xf numFmtId="10" fontId="11" fillId="10" borderId="0" xfId="2" applyNumberFormat="1" applyFont="1" applyFill="1"/>
    <xf numFmtId="10" fontId="11" fillId="10" borderId="0" xfId="2" applyNumberFormat="1" applyFont="1" applyFill="1" applyBorder="1"/>
    <xf numFmtId="0" fontId="4" fillId="0" borderId="0" xfId="0" applyFont="1" applyAlignment="1">
      <alignment horizontal="left"/>
    </xf>
    <xf numFmtId="0" fontId="25" fillId="0" borderId="0" xfId="0" applyFont="1"/>
    <xf numFmtId="2" fontId="4" fillId="0" borderId="0" xfId="0" applyNumberFormat="1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43" fontId="20" fillId="0" borderId="0" xfId="0" applyNumberFormat="1" applyFont="1"/>
    <xf numFmtId="0" fontId="4" fillId="0" borderId="0" xfId="0" applyFont="1" applyAlignment="1">
      <alignment horizontal="left" vertical="center" indent="1"/>
    </xf>
    <xf numFmtId="2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2" fillId="0" borderId="0" xfId="0" applyFont="1" applyAlignment="1">
      <alignment vertical="center" wrapText="1"/>
    </xf>
    <xf numFmtId="43" fontId="2" fillId="0" borderId="2" xfId="0" applyNumberFormat="1" applyFont="1" applyBorder="1"/>
    <xf numFmtId="43" fontId="4" fillId="0" borderId="2" xfId="0" applyNumberFormat="1" applyFont="1" applyBorder="1"/>
    <xf numFmtId="43" fontId="0" fillId="0" borderId="6" xfId="0" applyNumberFormat="1" applyBorder="1"/>
    <xf numFmtId="43" fontId="2" fillId="0" borderId="6" xfId="0" applyNumberFormat="1" applyFont="1" applyBorder="1"/>
    <xf numFmtId="0" fontId="0" fillId="0" borderId="2" xfId="0" applyBorder="1"/>
    <xf numFmtId="0" fontId="6" fillId="0" borderId="6" xfId="0" applyFont="1" applyBorder="1"/>
    <xf numFmtId="0" fontId="5" fillId="0" borderId="6" xfId="0" applyFont="1" applyBorder="1"/>
    <xf numFmtId="0" fontId="19" fillId="0" borderId="0" xfId="0" applyFont="1"/>
    <xf numFmtId="0" fontId="2" fillId="0" borderId="0" xfId="0" applyFont="1" applyAlignment="1">
      <alignment horizontal="left" vertical="center"/>
    </xf>
    <xf numFmtId="0" fontId="8" fillId="0" borderId="6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3" fillId="0" borderId="0" xfId="0" applyFont="1"/>
    <xf numFmtId="14" fontId="6" fillId="0" borderId="0" xfId="0" applyNumberFormat="1" applyFont="1"/>
    <xf numFmtId="0" fontId="0" fillId="0" borderId="8" xfId="0" applyBorder="1"/>
    <xf numFmtId="0" fontId="5" fillId="14" borderId="18" xfId="0" applyFont="1" applyFill="1" applyBorder="1" applyAlignment="1">
      <alignment horizontal="center"/>
    </xf>
    <xf numFmtId="0" fontId="0" fillId="14" borderId="10" xfId="0" applyFill="1" applyBorder="1"/>
    <xf numFmtId="0" fontId="0" fillId="0" borderId="7" xfId="0" applyBorder="1"/>
    <xf numFmtId="43" fontId="0" fillId="0" borderId="5" xfId="1" applyFont="1" applyBorder="1"/>
    <xf numFmtId="0" fontId="0" fillId="0" borderId="11" xfId="0" applyBorder="1"/>
    <xf numFmtId="0" fontId="5" fillId="0" borderId="9" xfId="0" applyFont="1" applyBorder="1"/>
    <xf numFmtId="0" fontId="0" fillId="0" borderId="18" xfId="0" applyBorder="1"/>
    <xf numFmtId="165" fontId="0" fillId="0" borderId="18" xfId="0" applyNumberFormat="1" applyBorder="1" applyAlignment="1">
      <alignment horizontal="left"/>
    </xf>
    <xf numFmtId="0" fontId="0" fillId="0" borderId="23" xfId="0" applyBorder="1"/>
    <xf numFmtId="0" fontId="5" fillId="0" borderId="24" xfId="0" applyFont="1" applyBorder="1"/>
    <xf numFmtId="9" fontId="0" fillId="0" borderId="24" xfId="0" applyNumberFormat="1" applyBorder="1"/>
    <xf numFmtId="0" fontId="0" fillId="0" borderId="24" xfId="0" applyBorder="1"/>
    <xf numFmtId="10" fontId="0" fillId="0" borderId="25" xfId="0" applyNumberFormat="1" applyBorder="1"/>
    <xf numFmtId="0" fontId="0" fillId="0" borderId="5" xfId="0" applyBorder="1"/>
    <xf numFmtId="0" fontId="5" fillId="0" borderId="5" xfId="0" applyFont="1" applyBorder="1"/>
    <xf numFmtId="9" fontId="0" fillId="0" borderId="0" xfId="0" applyNumberFormat="1" applyAlignment="1">
      <alignment horizontal="left"/>
    </xf>
    <xf numFmtId="0" fontId="0" fillId="0" borderId="26" xfId="0" applyBorder="1"/>
    <xf numFmtId="0" fontId="0" fillId="0" borderId="27" xfId="0" applyBorder="1"/>
    <xf numFmtId="9" fontId="0" fillId="0" borderId="27" xfId="0" applyNumberFormat="1" applyBorder="1"/>
    <xf numFmtId="0" fontId="0" fillId="0" borderId="28" xfId="0" applyBorder="1"/>
    <xf numFmtId="165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43" fontId="2" fillId="0" borderId="5" xfId="1" applyFont="1" applyBorder="1"/>
    <xf numFmtId="0" fontId="2" fillId="0" borderId="11" xfId="0" applyFont="1" applyBorder="1"/>
    <xf numFmtId="0" fontId="6" fillId="0" borderId="5" xfId="0" applyFont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43" fontId="5" fillId="0" borderId="12" xfId="1" applyFont="1" applyBorder="1"/>
    <xf numFmtId="9" fontId="0" fillId="0" borderId="29" xfId="0" applyNumberFormat="1" applyBorder="1"/>
    <xf numFmtId="9" fontId="0" fillId="0" borderId="29" xfId="0" applyNumberForma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43" fontId="1" fillId="0" borderId="0" xfId="1" applyFont="1" applyFill="1"/>
    <xf numFmtId="16" fontId="4" fillId="0" borderId="0" xfId="0" applyNumberFormat="1" applyFont="1"/>
    <xf numFmtId="0" fontId="12" fillId="10" borderId="0" xfId="0" applyFont="1" applyFill="1" applyAlignment="1">
      <alignment horizontal="center" vertical="center"/>
    </xf>
    <xf numFmtId="43" fontId="12" fillId="10" borderId="0" xfId="1" applyFont="1" applyFill="1" applyAlignment="1">
      <alignment horizontal="center" vertical="center"/>
    </xf>
    <xf numFmtId="10" fontId="12" fillId="10" borderId="0" xfId="2" applyNumberFormat="1" applyFont="1" applyFill="1" applyAlignment="1">
      <alignment horizontal="center" vertical="center"/>
    </xf>
    <xf numFmtId="43" fontId="12" fillId="10" borderId="0" xfId="0" applyNumberFormat="1" applyFont="1" applyFill="1" applyAlignment="1">
      <alignment horizontal="center" vertical="center"/>
    </xf>
    <xf numFmtId="43" fontId="1" fillId="0" borderId="0" xfId="1" applyFont="1"/>
    <xf numFmtId="0" fontId="3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43" fontId="5" fillId="6" borderId="0" xfId="1" applyFont="1" applyFill="1" applyAlignment="1">
      <alignment horizontal="center" vertical="center"/>
    </xf>
    <xf numFmtId="43" fontId="5" fillId="6" borderId="0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2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3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/>
    </xf>
    <xf numFmtId="0" fontId="5" fillId="13" borderId="6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11" borderId="0" xfId="0" applyFont="1" applyFill="1" applyAlignment="1">
      <alignment horizontal="center"/>
    </xf>
    <xf numFmtId="43" fontId="15" fillId="11" borderId="0" xfId="1" applyFont="1" applyFill="1" applyAlignment="1">
      <alignment horizontal="center" vertical="center"/>
    </xf>
    <xf numFmtId="0" fontId="5" fillId="14" borderId="7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10" fontId="5" fillId="0" borderId="22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43" fontId="2" fillId="0" borderId="0" xfId="0" applyNumberFormat="1" applyFont="1" applyFill="1"/>
    <xf numFmtId="43" fontId="2" fillId="0" borderId="2" xfId="0" applyNumberFormat="1" applyFont="1" applyFill="1" applyBorder="1"/>
    <xf numFmtId="43" fontId="0" fillId="0" borderId="0" xfId="0" applyNumberForma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4" fillId="15" borderId="0" xfId="0" applyFont="1" applyFill="1"/>
    <xf numFmtId="0" fontId="24" fillId="15" borderId="0" xfId="0" applyFont="1" applyFill="1"/>
    <xf numFmtId="43" fontId="4" fillId="15" borderId="0" xfId="1" applyFont="1" applyFill="1"/>
    <xf numFmtId="10" fontId="4" fillId="15" borderId="0" xfId="2" applyNumberFormat="1" applyFont="1" applyFill="1"/>
    <xf numFmtId="0" fontId="6" fillId="15" borderId="0" xfId="0" applyFont="1" applyFill="1"/>
    <xf numFmtId="0" fontId="0" fillId="15" borderId="0" xfId="0" applyFill="1"/>
    <xf numFmtId="10" fontId="2" fillId="15" borderId="0" xfId="2" applyNumberFormat="1" applyFont="1" applyFill="1" applyBorder="1"/>
    <xf numFmtId="2" fontId="0" fillId="15" borderId="0" xfId="0" applyNumberFormat="1" applyFill="1"/>
    <xf numFmtId="2" fontId="4" fillId="15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CC"/>
      <color rgb="FFFFFF99"/>
      <color rgb="FFFFEBFF"/>
      <color rgb="FFCCFF99"/>
      <color rgb="FFCCFFFF"/>
      <color rgb="FFFF99FF"/>
      <color rgb="FFFFCCFF"/>
      <color rgb="FFE64E00"/>
      <color rgb="FF44B4A6"/>
      <color rgb="FF432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40216</xdr:rowOff>
    </xdr:from>
    <xdr:to>
      <xdr:col>1</xdr:col>
      <xdr:colOff>1349693</xdr:colOff>
      <xdr:row>2</xdr:row>
      <xdr:rowOff>131656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908" r="28378"/>
        <a:stretch/>
      </xdr:blipFill>
      <xdr:spPr>
        <a:xfrm>
          <a:off x="0" y="40216"/>
          <a:ext cx="1821392" cy="486833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cx="http://schemas.microsoft.com/office/drawing/2014/chartex" xmlns:cx1="http://schemas.microsoft.com/office/drawing/2015/9/8/chartex" xmlns:w16se="http://schemas.microsoft.com/office/word/2015/wordml/symex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11</xdr:col>
      <xdr:colOff>53974</xdr:colOff>
      <xdr:row>0</xdr:row>
      <xdr:rowOff>42333</xdr:rowOff>
    </xdr:from>
    <xdr:to>
      <xdr:col>12</xdr:col>
      <xdr:colOff>1009619</xdr:colOff>
      <xdr:row>3</xdr:row>
      <xdr:rowOff>19473</xdr:rowOff>
    </xdr:to>
    <xdr:pic>
      <xdr:nvPicPr>
        <xdr:cNvPr id="3" name="Picture 2" descr="LEWCOR GROUP – NAMIBIA TRADE NETWORK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00" t="40500" r="16500" b="41000"/>
        <a:stretch/>
      </xdr:blipFill>
      <xdr:spPr bwMode="auto">
        <a:xfrm>
          <a:off x="14225057" y="42333"/>
          <a:ext cx="2305050" cy="56303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934403</xdr:colOff>
      <xdr:row>2</xdr:row>
      <xdr:rowOff>168116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908" r="28378"/>
        <a:stretch/>
      </xdr:blipFill>
      <xdr:spPr>
        <a:xfrm>
          <a:off x="0" y="66675"/>
          <a:ext cx="1824038" cy="488156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cx="http://schemas.microsoft.com/office/drawing/2014/chartex" xmlns:cx1="http://schemas.microsoft.com/office/drawing/2015/9/8/chartex" xmlns:w16se="http://schemas.microsoft.com/office/word/2015/wordml/symex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11</xdr:col>
      <xdr:colOff>854075</xdr:colOff>
      <xdr:row>0</xdr:row>
      <xdr:rowOff>114301</xdr:rowOff>
    </xdr:from>
    <xdr:to>
      <xdr:col>11</xdr:col>
      <xdr:colOff>3159125</xdr:colOff>
      <xdr:row>3</xdr:row>
      <xdr:rowOff>93822</xdr:rowOff>
    </xdr:to>
    <xdr:pic>
      <xdr:nvPicPr>
        <xdr:cNvPr id="4" name="Picture 3" descr="LEWCOR GROUP – NAMIBIA TRADE NETWORK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00" t="40500" r="16500" b="41000"/>
        <a:stretch/>
      </xdr:blipFill>
      <xdr:spPr bwMode="auto">
        <a:xfrm>
          <a:off x="15003992" y="114301"/>
          <a:ext cx="2305050" cy="5654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opLeftCell="A105" workbookViewId="0">
      <selection activeCell="C275" sqref="C275"/>
    </sheetView>
  </sheetViews>
  <sheetFormatPr defaultRowHeight="15"/>
  <cols>
    <col min="1" max="1" width="13.5703125" customWidth="1"/>
    <col min="2" max="2" width="59.7109375" bestFit="1" customWidth="1"/>
    <col min="3" max="3" width="15.140625" style="4" customWidth="1"/>
    <col min="4" max="4" width="10.85546875" customWidth="1"/>
    <col min="5" max="5" width="31" bestFit="1" customWidth="1"/>
    <col min="6" max="6" width="19.28515625" customWidth="1"/>
    <col min="7" max="7" width="11.85546875" customWidth="1"/>
    <col min="8" max="8" width="14" customWidth="1"/>
    <col min="9" max="9" width="11.28515625" style="4" customWidth="1"/>
    <col min="10" max="10" width="10.7109375" bestFit="1" customWidth="1"/>
  </cols>
  <sheetData>
    <row r="1" spans="1:10">
      <c r="A1" s="239" t="s">
        <v>296</v>
      </c>
      <c r="B1" s="239"/>
      <c r="C1" s="239"/>
      <c r="D1" s="239"/>
      <c r="E1" s="239"/>
      <c r="F1" s="239"/>
      <c r="G1" s="239"/>
      <c r="H1" s="239"/>
      <c r="I1" s="239"/>
    </row>
    <row r="3" spans="1:10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9</v>
      </c>
      <c r="H3" s="2" t="s">
        <v>10</v>
      </c>
      <c r="I3" s="3" t="s">
        <v>11</v>
      </c>
    </row>
    <row r="4" spans="1:10">
      <c r="A4" s="1"/>
      <c r="B4" s="1"/>
      <c r="C4" s="5"/>
      <c r="D4" s="1"/>
      <c r="E4" s="1"/>
      <c r="F4" s="1"/>
      <c r="G4" s="1"/>
      <c r="H4" s="1"/>
    </row>
    <row r="5" spans="1:10">
      <c r="A5" s="6">
        <v>1</v>
      </c>
      <c r="B5" s="7" t="s">
        <v>6</v>
      </c>
      <c r="C5" s="25">
        <v>4081556</v>
      </c>
      <c r="D5" s="7" t="s">
        <v>292</v>
      </c>
      <c r="E5" s="7" t="s">
        <v>7</v>
      </c>
      <c r="F5" s="7" t="s">
        <v>8</v>
      </c>
      <c r="G5" s="14">
        <v>6.0000000000000001E-3</v>
      </c>
      <c r="H5" s="13">
        <v>0</v>
      </c>
      <c r="I5" s="13">
        <f>H5/12</f>
        <v>0</v>
      </c>
    </row>
    <row r="6" spans="1:10">
      <c r="A6" s="1">
        <v>2</v>
      </c>
      <c r="B6" t="s">
        <v>32</v>
      </c>
      <c r="C6" s="22">
        <v>5520938</v>
      </c>
      <c r="D6" t="s">
        <v>293</v>
      </c>
      <c r="E6" t="s">
        <v>12</v>
      </c>
      <c r="F6" t="s">
        <v>8</v>
      </c>
      <c r="G6" s="12">
        <v>6.0000000000000001E-3</v>
      </c>
      <c r="H6" s="22">
        <f>C6*G6</f>
        <v>33125.628000000004</v>
      </c>
      <c r="I6" s="22">
        <f t="shared" ref="I6:I69" si="0">H6/12</f>
        <v>2760.4690000000005</v>
      </c>
    </row>
    <row r="7" spans="1:10">
      <c r="A7" s="1">
        <v>3</v>
      </c>
      <c r="B7" t="s">
        <v>33</v>
      </c>
      <c r="C7" s="22">
        <v>4100000</v>
      </c>
      <c r="D7" t="s">
        <v>294</v>
      </c>
      <c r="E7" t="s">
        <v>13</v>
      </c>
      <c r="F7" t="s">
        <v>8</v>
      </c>
      <c r="G7" s="12">
        <v>6.0000000000000001E-3</v>
      </c>
      <c r="H7" s="22">
        <f t="shared" ref="H7:H37" si="1">C7*G7</f>
        <v>24600</v>
      </c>
      <c r="I7" s="22">
        <f t="shared" si="0"/>
        <v>2050</v>
      </c>
    </row>
    <row r="8" spans="1:10">
      <c r="A8" s="1">
        <v>4</v>
      </c>
      <c r="B8" t="s">
        <v>34</v>
      </c>
      <c r="C8" s="22">
        <v>3500000</v>
      </c>
      <c r="D8" t="s">
        <v>295</v>
      </c>
      <c r="E8" t="s">
        <v>14</v>
      </c>
      <c r="F8" t="s">
        <v>8</v>
      </c>
      <c r="G8" s="12">
        <v>6.0000000000000001E-3</v>
      </c>
      <c r="H8" s="22">
        <f t="shared" si="1"/>
        <v>21000</v>
      </c>
      <c r="I8" s="22">
        <f t="shared" si="0"/>
        <v>1750</v>
      </c>
    </row>
    <row r="9" spans="1:10">
      <c r="A9" s="6">
        <v>5</v>
      </c>
      <c r="B9" s="7" t="s">
        <v>15</v>
      </c>
      <c r="C9" s="13">
        <v>6362950</v>
      </c>
      <c r="D9" s="7" t="s">
        <v>50</v>
      </c>
      <c r="E9" s="7" t="s">
        <v>16</v>
      </c>
      <c r="F9" s="7" t="s">
        <v>17</v>
      </c>
      <c r="G9" s="14">
        <v>6.0000000000000001E-3</v>
      </c>
      <c r="H9" s="13">
        <v>0</v>
      </c>
      <c r="I9" s="13">
        <f t="shared" si="0"/>
        <v>0</v>
      </c>
    </row>
    <row r="10" spans="1:10">
      <c r="A10" s="1">
        <v>6</v>
      </c>
      <c r="B10" t="s">
        <v>35</v>
      </c>
      <c r="C10" s="22">
        <v>3100000</v>
      </c>
      <c r="D10" t="s">
        <v>19</v>
      </c>
      <c r="E10" t="s">
        <v>20</v>
      </c>
      <c r="F10" t="s">
        <v>8</v>
      </c>
      <c r="G10" s="12">
        <v>6.0000000000000001E-3</v>
      </c>
      <c r="H10" s="22">
        <f>C10*G10</f>
        <v>18600</v>
      </c>
      <c r="I10" s="22">
        <f t="shared" si="0"/>
        <v>1550</v>
      </c>
    </row>
    <row r="11" spans="1:10">
      <c r="A11" s="6">
        <v>7</v>
      </c>
      <c r="B11" s="7" t="s">
        <v>21</v>
      </c>
      <c r="C11" s="13">
        <v>6250000</v>
      </c>
      <c r="D11" s="7" t="s">
        <v>50</v>
      </c>
      <c r="E11" s="7" t="s">
        <v>50</v>
      </c>
      <c r="F11" s="7" t="s">
        <v>17</v>
      </c>
      <c r="G11" s="14">
        <v>6.0000000000000001E-3</v>
      </c>
      <c r="H11" s="13">
        <v>0</v>
      </c>
      <c r="I11" s="13">
        <f t="shared" si="0"/>
        <v>0</v>
      </c>
    </row>
    <row r="12" spans="1:10">
      <c r="A12" s="6">
        <v>8</v>
      </c>
      <c r="B12" s="7" t="s">
        <v>22</v>
      </c>
      <c r="C12" s="13">
        <v>6250000</v>
      </c>
      <c r="D12" s="7" t="s">
        <v>50</v>
      </c>
      <c r="E12" s="7" t="s">
        <v>50</v>
      </c>
      <c r="F12" s="7" t="s">
        <v>8</v>
      </c>
      <c r="G12" s="14">
        <v>6.0000000000000001E-3</v>
      </c>
      <c r="H12" s="13">
        <v>0</v>
      </c>
      <c r="I12" s="13">
        <f t="shared" si="0"/>
        <v>0</v>
      </c>
    </row>
    <row r="13" spans="1:10">
      <c r="A13" s="6">
        <v>9</v>
      </c>
      <c r="B13" s="7" t="s">
        <v>23</v>
      </c>
      <c r="C13" s="13">
        <v>1000</v>
      </c>
      <c r="D13" s="7" t="s">
        <v>50</v>
      </c>
      <c r="E13" s="7" t="s">
        <v>50</v>
      </c>
      <c r="F13" s="7" t="s">
        <v>50</v>
      </c>
      <c r="G13" s="14">
        <v>6.0000000000000001E-3</v>
      </c>
      <c r="H13" s="13">
        <v>0</v>
      </c>
      <c r="I13" s="13">
        <f t="shared" si="0"/>
        <v>0</v>
      </c>
    </row>
    <row r="14" spans="1:10">
      <c r="A14" s="1">
        <v>10</v>
      </c>
      <c r="B14" t="s">
        <v>36</v>
      </c>
      <c r="C14" s="22">
        <v>2312296</v>
      </c>
      <c r="D14" t="s">
        <v>24</v>
      </c>
      <c r="E14" t="s">
        <v>25</v>
      </c>
      <c r="F14" t="s">
        <v>8</v>
      </c>
      <c r="G14" s="12">
        <v>6.0000000000000001E-3</v>
      </c>
      <c r="H14" s="22">
        <f t="shared" si="1"/>
        <v>13873.776</v>
      </c>
      <c r="I14" s="22">
        <f>H14/12</f>
        <v>1156.1479999999999</v>
      </c>
    </row>
    <row r="15" spans="1:10">
      <c r="A15" s="6">
        <v>11</v>
      </c>
      <c r="B15" s="7" t="s">
        <v>36</v>
      </c>
      <c r="C15" s="13">
        <v>2118450</v>
      </c>
      <c r="D15" s="7" t="s">
        <v>26</v>
      </c>
      <c r="E15" s="7" t="s">
        <v>27</v>
      </c>
      <c r="F15" s="7" t="s">
        <v>8</v>
      </c>
      <c r="G15" s="14">
        <v>6.0000000000000001E-3</v>
      </c>
      <c r="H15" s="13">
        <v>0</v>
      </c>
      <c r="I15" s="13">
        <f t="shared" si="0"/>
        <v>0</v>
      </c>
      <c r="J15" s="7" t="s">
        <v>1007</v>
      </c>
    </row>
    <row r="16" spans="1:10">
      <c r="A16" s="6">
        <v>12</v>
      </c>
      <c r="B16" s="7" t="s">
        <v>36</v>
      </c>
      <c r="C16" s="13">
        <v>2030226</v>
      </c>
      <c r="D16" s="7" t="s">
        <v>28</v>
      </c>
      <c r="E16" s="7" t="s">
        <v>29</v>
      </c>
      <c r="F16" s="7" t="s">
        <v>8</v>
      </c>
      <c r="G16" s="14">
        <v>6.0000000000000001E-3</v>
      </c>
      <c r="H16" s="13">
        <v>0</v>
      </c>
      <c r="I16" s="13">
        <f t="shared" si="0"/>
        <v>0</v>
      </c>
      <c r="J16" s="7" t="s">
        <v>1007</v>
      </c>
    </row>
    <row r="17" spans="1:10">
      <c r="A17" s="1">
        <v>13</v>
      </c>
      <c r="B17" t="s">
        <v>37</v>
      </c>
      <c r="C17" s="22">
        <v>1120804</v>
      </c>
      <c r="D17" t="s">
        <v>30</v>
      </c>
      <c r="E17" t="s">
        <v>31</v>
      </c>
      <c r="F17" t="s">
        <v>8</v>
      </c>
      <c r="G17" s="12">
        <v>6.0000000000000001E-3</v>
      </c>
      <c r="H17" s="22">
        <f t="shared" si="1"/>
        <v>6724.8240000000005</v>
      </c>
      <c r="I17" s="22">
        <f t="shared" si="0"/>
        <v>560.40200000000004</v>
      </c>
    </row>
    <row r="18" spans="1:10">
      <c r="A18" s="1">
        <v>14</v>
      </c>
      <c r="B18" t="s">
        <v>39</v>
      </c>
      <c r="C18" s="22">
        <v>743079</v>
      </c>
      <c r="D18" t="s">
        <v>38</v>
      </c>
      <c r="E18" t="s">
        <v>40</v>
      </c>
      <c r="F18" t="s">
        <v>41</v>
      </c>
      <c r="G18" s="12">
        <v>6.0000000000000001E-3</v>
      </c>
      <c r="H18" s="22">
        <f t="shared" si="1"/>
        <v>4458.4740000000002</v>
      </c>
      <c r="I18" s="22">
        <f t="shared" si="0"/>
        <v>371.53950000000003</v>
      </c>
    </row>
    <row r="19" spans="1:10">
      <c r="A19" s="6">
        <v>15</v>
      </c>
      <c r="B19" s="7" t="s">
        <v>43</v>
      </c>
      <c r="C19" s="13">
        <v>5364450</v>
      </c>
      <c r="D19" s="7" t="s">
        <v>42</v>
      </c>
      <c r="E19" s="7" t="s">
        <v>44</v>
      </c>
      <c r="F19" s="7" t="s">
        <v>45</v>
      </c>
      <c r="G19" s="14">
        <v>6.0000000000000001E-3</v>
      </c>
      <c r="H19" s="13">
        <v>0</v>
      </c>
      <c r="I19" s="13">
        <v>0</v>
      </c>
    </row>
    <row r="20" spans="1:10">
      <c r="A20" s="1">
        <v>16</v>
      </c>
      <c r="B20" t="s">
        <v>47</v>
      </c>
      <c r="C20" s="22">
        <v>4484668</v>
      </c>
      <c r="D20" t="s">
        <v>46</v>
      </c>
      <c r="E20" t="s">
        <v>48</v>
      </c>
      <c r="F20" t="s">
        <v>8</v>
      </c>
      <c r="G20" s="12">
        <v>6.0000000000000001E-3</v>
      </c>
      <c r="H20" s="22">
        <f t="shared" si="1"/>
        <v>26908.008000000002</v>
      </c>
      <c r="I20" s="22">
        <f t="shared" si="0"/>
        <v>2242.3340000000003</v>
      </c>
    </row>
    <row r="21" spans="1:10">
      <c r="A21" s="6">
        <v>17</v>
      </c>
      <c r="B21" s="7" t="s">
        <v>49</v>
      </c>
      <c r="C21" s="13">
        <v>8050000</v>
      </c>
      <c r="D21" s="7" t="s">
        <v>50</v>
      </c>
      <c r="E21" s="7" t="s">
        <v>50</v>
      </c>
      <c r="F21" s="7" t="s">
        <v>17</v>
      </c>
      <c r="G21" s="14">
        <v>6.0000000000000001E-3</v>
      </c>
      <c r="H21" s="13">
        <v>0</v>
      </c>
      <c r="I21" s="13">
        <f t="shared" si="0"/>
        <v>0</v>
      </c>
    </row>
    <row r="22" spans="1:10">
      <c r="A22" s="6">
        <v>18</v>
      </c>
      <c r="B22" s="7" t="s">
        <v>51</v>
      </c>
      <c r="C22" s="13">
        <v>8050000</v>
      </c>
      <c r="D22" s="7" t="s">
        <v>50</v>
      </c>
      <c r="E22" s="7" t="s">
        <v>50</v>
      </c>
      <c r="F22" s="7" t="s">
        <v>17</v>
      </c>
      <c r="G22" s="14">
        <v>6.0000000000000001E-3</v>
      </c>
      <c r="H22" s="13">
        <v>0</v>
      </c>
      <c r="I22" s="13">
        <f t="shared" si="0"/>
        <v>0</v>
      </c>
    </row>
    <row r="23" spans="1:10">
      <c r="A23" s="1">
        <v>19</v>
      </c>
      <c r="B23" s="10" t="s">
        <v>51</v>
      </c>
      <c r="C23" s="23">
        <v>1975630</v>
      </c>
      <c r="D23" s="10" t="s">
        <v>52</v>
      </c>
      <c r="E23" s="10" t="s">
        <v>53</v>
      </c>
      <c r="F23" s="10" t="s">
        <v>8</v>
      </c>
      <c r="G23" s="24">
        <v>6.0000000000000001E-3</v>
      </c>
      <c r="H23" s="23">
        <f t="shared" si="1"/>
        <v>11853.78</v>
      </c>
      <c r="I23" s="23">
        <f t="shared" si="0"/>
        <v>987.81500000000005</v>
      </c>
    </row>
    <row r="24" spans="1:10">
      <c r="A24" s="6">
        <v>20</v>
      </c>
      <c r="B24" s="7" t="s">
        <v>55</v>
      </c>
      <c r="C24" s="13">
        <v>1154296</v>
      </c>
      <c r="D24" s="7" t="s">
        <v>54</v>
      </c>
      <c r="E24" s="27">
        <v>3742206</v>
      </c>
      <c r="F24" s="7" t="s">
        <v>56</v>
      </c>
      <c r="G24" s="14">
        <v>6.0000000000000001E-3</v>
      </c>
      <c r="H24" s="13">
        <v>0</v>
      </c>
      <c r="I24" s="13">
        <f t="shared" si="0"/>
        <v>0</v>
      </c>
      <c r="J24" s="7" t="s">
        <v>1007</v>
      </c>
    </row>
    <row r="25" spans="1:10">
      <c r="A25" s="1">
        <v>21</v>
      </c>
      <c r="B25" s="10" t="s">
        <v>58</v>
      </c>
      <c r="C25" s="23">
        <v>4597450</v>
      </c>
      <c r="D25" s="10" t="s">
        <v>57</v>
      </c>
      <c r="E25" s="10" t="s">
        <v>59</v>
      </c>
      <c r="F25" s="10" t="s">
        <v>45</v>
      </c>
      <c r="G25" s="24">
        <v>6.0000000000000001E-3</v>
      </c>
      <c r="H25" s="23">
        <f t="shared" si="1"/>
        <v>27584.7</v>
      </c>
      <c r="I25" s="23">
        <f t="shared" si="0"/>
        <v>2298.7249999999999</v>
      </c>
    </row>
    <row r="26" spans="1:10">
      <c r="A26" s="6">
        <v>22</v>
      </c>
      <c r="B26" s="7" t="s">
        <v>60</v>
      </c>
      <c r="C26" s="13">
        <v>3923067</v>
      </c>
      <c r="D26" s="7" t="s">
        <v>50</v>
      </c>
      <c r="E26" s="7" t="s">
        <v>61</v>
      </c>
      <c r="F26" s="7" t="s">
        <v>8</v>
      </c>
      <c r="G26" s="14">
        <v>6.0000000000000001E-3</v>
      </c>
      <c r="H26" s="13">
        <v>0</v>
      </c>
      <c r="I26" s="13">
        <f t="shared" si="0"/>
        <v>0</v>
      </c>
    </row>
    <row r="27" spans="1:10">
      <c r="A27" s="6">
        <v>23</v>
      </c>
      <c r="B27" s="7" t="s">
        <v>62</v>
      </c>
      <c r="C27" s="13">
        <v>4192000</v>
      </c>
      <c r="D27" s="7" t="s">
        <v>50</v>
      </c>
      <c r="E27" s="7" t="s">
        <v>63</v>
      </c>
      <c r="F27" s="7" t="s">
        <v>8</v>
      </c>
      <c r="G27" s="14">
        <v>6.0000000000000001E-3</v>
      </c>
      <c r="H27" s="13">
        <v>0</v>
      </c>
      <c r="I27" s="13">
        <f t="shared" si="0"/>
        <v>0</v>
      </c>
    </row>
    <row r="28" spans="1:10">
      <c r="A28" s="6">
        <v>24</v>
      </c>
      <c r="B28" s="7" t="s">
        <v>64</v>
      </c>
      <c r="C28" s="13">
        <v>2073547</v>
      </c>
      <c r="D28" s="7" t="s">
        <v>50</v>
      </c>
      <c r="E28" s="7" t="s">
        <v>65</v>
      </c>
      <c r="F28" s="7" t="s">
        <v>8</v>
      </c>
      <c r="G28" s="14">
        <v>6.0000000000000001E-3</v>
      </c>
      <c r="H28" s="13">
        <v>0</v>
      </c>
      <c r="I28" s="13">
        <f t="shared" si="0"/>
        <v>0</v>
      </c>
    </row>
    <row r="29" spans="1:10">
      <c r="A29" s="6">
        <v>25</v>
      </c>
      <c r="B29" s="7" t="s">
        <v>66</v>
      </c>
      <c r="C29" s="13">
        <v>12730736</v>
      </c>
      <c r="D29" s="7" t="s">
        <v>50</v>
      </c>
      <c r="E29" s="7" t="s">
        <v>67</v>
      </c>
      <c r="F29" s="7" t="s">
        <v>17</v>
      </c>
      <c r="G29" s="14">
        <v>6.0000000000000001E-3</v>
      </c>
      <c r="H29" s="13">
        <v>0</v>
      </c>
      <c r="I29" s="13">
        <f t="shared" si="0"/>
        <v>0</v>
      </c>
    </row>
    <row r="30" spans="1:10">
      <c r="A30" s="9">
        <v>26</v>
      </c>
      <c r="B30" s="10" t="s">
        <v>69</v>
      </c>
      <c r="C30" s="23">
        <v>5770927</v>
      </c>
      <c r="D30" s="10" t="s">
        <v>68</v>
      </c>
      <c r="E30" s="10" t="s">
        <v>70</v>
      </c>
      <c r="F30" s="10" t="s">
        <v>17</v>
      </c>
      <c r="G30" s="24">
        <v>6.0000000000000001E-3</v>
      </c>
      <c r="H30" s="23">
        <f t="shared" si="1"/>
        <v>34625.561999999998</v>
      </c>
      <c r="I30" s="23">
        <f t="shared" si="0"/>
        <v>2885.4634999999998</v>
      </c>
    </row>
    <row r="31" spans="1:10">
      <c r="A31" s="9">
        <v>27</v>
      </c>
      <c r="B31" s="10" t="s">
        <v>72</v>
      </c>
      <c r="C31" s="23">
        <v>1013731</v>
      </c>
      <c r="D31" s="10" t="s">
        <v>71</v>
      </c>
      <c r="E31" s="10" t="s">
        <v>73</v>
      </c>
      <c r="F31" s="10" t="s">
        <v>56</v>
      </c>
      <c r="G31" s="24">
        <v>6.0000000000000001E-3</v>
      </c>
      <c r="H31" s="23">
        <f t="shared" si="1"/>
        <v>6082.3860000000004</v>
      </c>
      <c r="I31" s="23">
        <f t="shared" si="0"/>
        <v>506.86550000000005</v>
      </c>
    </row>
    <row r="32" spans="1:10">
      <c r="A32" s="1">
        <v>28</v>
      </c>
      <c r="B32" s="10" t="s">
        <v>75</v>
      </c>
      <c r="C32" s="23">
        <v>603994</v>
      </c>
      <c r="D32" s="10" t="s">
        <v>74</v>
      </c>
      <c r="E32" s="10" t="s">
        <v>76</v>
      </c>
      <c r="F32" s="10" t="s">
        <v>41</v>
      </c>
      <c r="G32" s="24">
        <v>6.0000000000000001E-3</v>
      </c>
      <c r="H32" s="23">
        <f t="shared" si="1"/>
        <v>3623.9639999999999</v>
      </c>
      <c r="I32" s="23">
        <f t="shared" si="0"/>
        <v>301.99700000000001</v>
      </c>
    </row>
    <row r="33" spans="1:10">
      <c r="A33" s="1">
        <v>29</v>
      </c>
      <c r="B33" s="10" t="s">
        <v>78</v>
      </c>
      <c r="C33" s="22">
        <v>1325548</v>
      </c>
      <c r="D33" s="10" t="s">
        <v>77</v>
      </c>
      <c r="E33" t="s">
        <v>79</v>
      </c>
      <c r="F33" s="10" t="s">
        <v>41</v>
      </c>
      <c r="G33" s="12">
        <v>6.0000000000000001E-3</v>
      </c>
      <c r="H33" s="22">
        <f t="shared" si="1"/>
        <v>7953.2880000000005</v>
      </c>
      <c r="I33" s="22">
        <f t="shared" si="0"/>
        <v>662.774</v>
      </c>
    </row>
    <row r="34" spans="1:10">
      <c r="A34" s="1">
        <v>30</v>
      </c>
      <c r="B34" s="10" t="s">
        <v>81</v>
      </c>
      <c r="C34" s="22">
        <v>2514728</v>
      </c>
      <c r="D34" s="10" t="s">
        <v>80</v>
      </c>
      <c r="E34" t="s">
        <v>82</v>
      </c>
      <c r="F34" s="10" t="s">
        <v>56</v>
      </c>
      <c r="G34" s="12">
        <v>6.0000000000000001E-3</v>
      </c>
      <c r="H34" s="22">
        <f t="shared" si="1"/>
        <v>15088.368</v>
      </c>
      <c r="I34" s="22">
        <f t="shared" si="0"/>
        <v>1257.364</v>
      </c>
    </row>
    <row r="35" spans="1:10">
      <c r="A35" s="1">
        <v>31</v>
      </c>
      <c r="B35" s="10" t="s">
        <v>81</v>
      </c>
      <c r="C35" s="22">
        <v>2584636</v>
      </c>
      <c r="D35" s="10" t="s">
        <v>83</v>
      </c>
      <c r="E35" t="s">
        <v>84</v>
      </c>
      <c r="F35" s="10" t="s">
        <v>56</v>
      </c>
      <c r="G35" s="12">
        <v>6.0000000000000001E-3</v>
      </c>
      <c r="H35" s="22">
        <f t="shared" si="1"/>
        <v>15507.816000000001</v>
      </c>
      <c r="I35" s="22">
        <f t="shared" si="0"/>
        <v>1292.318</v>
      </c>
    </row>
    <row r="36" spans="1:10">
      <c r="A36" s="1">
        <v>32</v>
      </c>
      <c r="B36" s="10" t="s">
        <v>86</v>
      </c>
      <c r="C36" s="22">
        <v>1341478</v>
      </c>
      <c r="D36" s="10" t="s">
        <v>85</v>
      </c>
      <c r="E36" t="s">
        <v>87</v>
      </c>
      <c r="F36" s="10" t="s">
        <v>56</v>
      </c>
      <c r="G36" s="12">
        <v>6.0000000000000001E-3</v>
      </c>
      <c r="H36" s="22">
        <f t="shared" si="1"/>
        <v>8048.8680000000004</v>
      </c>
      <c r="I36" s="22">
        <f t="shared" si="0"/>
        <v>670.73900000000003</v>
      </c>
    </row>
    <row r="37" spans="1:10">
      <c r="A37" s="1">
        <v>33</v>
      </c>
      <c r="B37" s="10" t="s">
        <v>89</v>
      </c>
      <c r="C37" s="22">
        <v>803825</v>
      </c>
      <c r="D37" s="10" t="s">
        <v>88</v>
      </c>
      <c r="E37" t="s">
        <v>90</v>
      </c>
      <c r="F37" s="10" t="s">
        <v>41</v>
      </c>
      <c r="G37" s="12">
        <v>6.0000000000000001E-3</v>
      </c>
      <c r="H37" s="22">
        <f t="shared" si="1"/>
        <v>4822.95</v>
      </c>
      <c r="I37" s="22">
        <f t="shared" si="0"/>
        <v>401.91249999999997</v>
      </c>
    </row>
    <row r="38" spans="1:10">
      <c r="A38" s="6">
        <v>34</v>
      </c>
      <c r="B38" s="7" t="s">
        <v>92</v>
      </c>
      <c r="C38" s="13">
        <v>3715820</v>
      </c>
      <c r="D38" s="7" t="s">
        <v>91</v>
      </c>
      <c r="E38" s="7" t="s">
        <v>50</v>
      </c>
      <c r="F38" s="7" t="s">
        <v>8</v>
      </c>
      <c r="G38" s="14">
        <v>6.0000000000000001E-3</v>
      </c>
      <c r="H38" s="13">
        <v>0</v>
      </c>
      <c r="I38" s="13">
        <f t="shared" si="0"/>
        <v>0</v>
      </c>
    </row>
    <row r="39" spans="1:10">
      <c r="A39" s="9">
        <v>35</v>
      </c>
      <c r="B39" s="10" t="s">
        <v>94</v>
      </c>
      <c r="C39" s="23">
        <v>2826720</v>
      </c>
      <c r="D39" s="10" t="s">
        <v>93</v>
      </c>
      <c r="E39" s="10" t="s">
        <v>95</v>
      </c>
      <c r="F39" s="10" t="s">
        <v>8</v>
      </c>
      <c r="G39" s="24">
        <v>6.0000000000000001E-3</v>
      </c>
      <c r="H39" s="23">
        <f t="shared" ref="H39" si="2">C39*G39</f>
        <v>16960.32</v>
      </c>
      <c r="I39" s="23">
        <f t="shared" ref="I39" si="3">H39/12</f>
        <v>1413.36</v>
      </c>
    </row>
    <row r="40" spans="1:10">
      <c r="A40" s="6">
        <v>36</v>
      </c>
      <c r="B40" s="7" t="s">
        <v>94</v>
      </c>
      <c r="C40" s="13">
        <v>4183806</v>
      </c>
      <c r="D40" s="7" t="s">
        <v>96</v>
      </c>
      <c r="E40" s="7" t="s">
        <v>50</v>
      </c>
      <c r="F40" s="7" t="s">
        <v>8</v>
      </c>
      <c r="G40" s="14">
        <v>6.0000000000000001E-3</v>
      </c>
      <c r="H40" s="13">
        <v>0</v>
      </c>
      <c r="I40" s="13">
        <f t="shared" si="0"/>
        <v>0</v>
      </c>
    </row>
    <row r="41" spans="1:10">
      <c r="A41" s="6">
        <v>37</v>
      </c>
      <c r="B41" s="7" t="s">
        <v>97</v>
      </c>
      <c r="C41" s="13">
        <v>11608000</v>
      </c>
      <c r="D41" s="7" t="s">
        <v>50</v>
      </c>
      <c r="E41" s="7" t="s">
        <v>50</v>
      </c>
      <c r="F41" s="7" t="s">
        <v>17</v>
      </c>
      <c r="G41" s="14">
        <v>6.0000000000000001E-3</v>
      </c>
      <c r="H41" s="13">
        <v>0</v>
      </c>
      <c r="I41" s="13">
        <f t="shared" si="0"/>
        <v>0</v>
      </c>
    </row>
    <row r="42" spans="1:10">
      <c r="A42" s="1">
        <v>38</v>
      </c>
      <c r="B42" s="10" t="s">
        <v>98</v>
      </c>
      <c r="C42" s="23">
        <v>997568</v>
      </c>
      <c r="D42" s="10" t="s">
        <v>99</v>
      </c>
      <c r="E42" s="10" t="s">
        <v>100</v>
      </c>
      <c r="F42" s="10" t="s">
        <v>41</v>
      </c>
      <c r="G42" s="24">
        <v>6.0000000000000001E-3</v>
      </c>
      <c r="H42" s="23">
        <f t="shared" ref="H42:H101" si="4">C42*G42</f>
        <v>5985.4080000000004</v>
      </c>
      <c r="I42" s="23">
        <f t="shared" si="0"/>
        <v>498.78400000000005</v>
      </c>
      <c r="J42" s="10"/>
    </row>
    <row r="43" spans="1:10">
      <c r="A43" s="1">
        <v>39</v>
      </c>
      <c r="B43" s="10" t="s">
        <v>101</v>
      </c>
      <c r="C43" s="23">
        <v>4200000</v>
      </c>
      <c r="D43" s="10" t="s">
        <v>102</v>
      </c>
      <c r="E43" s="10" t="s">
        <v>103</v>
      </c>
      <c r="F43" s="10" t="s">
        <v>56</v>
      </c>
      <c r="G43" s="24">
        <v>6.0000000000000001E-3</v>
      </c>
      <c r="H43" s="22">
        <f t="shared" si="4"/>
        <v>25200</v>
      </c>
      <c r="I43" s="22">
        <f t="shared" si="0"/>
        <v>2100</v>
      </c>
    </row>
    <row r="44" spans="1:10">
      <c r="A44" s="9">
        <v>40</v>
      </c>
      <c r="B44" s="10" t="s">
        <v>104</v>
      </c>
      <c r="C44" s="23">
        <v>2723400</v>
      </c>
      <c r="D44" s="10" t="s">
        <v>105</v>
      </c>
      <c r="E44" s="10" t="s">
        <v>106</v>
      </c>
      <c r="F44" s="10" t="s">
        <v>8</v>
      </c>
      <c r="G44" s="24">
        <v>6.0000000000000001E-3</v>
      </c>
      <c r="H44" s="23">
        <f t="shared" si="4"/>
        <v>16340.4</v>
      </c>
      <c r="I44" s="23">
        <f t="shared" si="0"/>
        <v>1361.7</v>
      </c>
    </row>
    <row r="45" spans="1:10">
      <c r="A45" s="1">
        <v>41</v>
      </c>
      <c r="B45" s="10" t="s">
        <v>107</v>
      </c>
      <c r="C45" s="22">
        <v>3306268</v>
      </c>
      <c r="D45" s="10" t="s">
        <v>108</v>
      </c>
      <c r="E45" t="s">
        <v>109</v>
      </c>
      <c r="F45" s="10" t="s">
        <v>8</v>
      </c>
      <c r="G45" s="12">
        <v>6.0000000000000001E-3</v>
      </c>
      <c r="H45" s="22">
        <f t="shared" si="4"/>
        <v>19837.608</v>
      </c>
      <c r="I45" s="22">
        <f t="shared" si="0"/>
        <v>1653.134</v>
      </c>
    </row>
    <row r="46" spans="1:10">
      <c r="A46" s="1">
        <v>42</v>
      </c>
      <c r="B46" s="10" t="s">
        <v>110</v>
      </c>
      <c r="C46" s="22">
        <v>3681440</v>
      </c>
      <c r="D46" s="10" t="s">
        <v>111</v>
      </c>
      <c r="E46" s="26">
        <v>77582</v>
      </c>
      <c r="F46" s="10" t="s">
        <v>8</v>
      </c>
      <c r="G46" s="12">
        <v>6.0000000000000001E-3</v>
      </c>
      <c r="H46" s="22">
        <f t="shared" si="4"/>
        <v>22088.639999999999</v>
      </c>
      <c r="I46" s="22">
        <f t="shared" si="0"/>
        <v>1840.72</v>
      </c>
    </row>
    <row r="47" spans="1:10">
      <c r="A47" s="6">
        <v>43</v>
      </c>
      <c r="B47" s="7" t="s">
        <v>110</v>
      </c>
      <c r="C47" s="13">
        <v>3729320</v>
      </c>
      <c r="D47" s="7" t="s">
        <v>112</v>
      </c>
      <c r="E47" s="7" t="s">
        <v>50</v>
      </c>
      <c r="F47" s="7" t="s">
        <v>8</v>
      </c>
      <c r="G47" s="14">
        <v>6.0000000000000001E-3</v>
      </c>
      <c r="H47" s="13">
        <v>0</v>
      </c>
      <c r="I47" s="13">
        <f t="shared" si="0"/>
        <v>0</v>
      </c>
    </row>
    <row r="48" spans="1:10">
      <c r="A48" s="1">
        <v>44</v>
      </c>
      <c r="B48" s="10" t="s">
        <v>114</v>
      </c>
      <c r="C48" s="22">
        <v>7728160</v>
      </c>
      <c r="D48" s="10" t="s">
        <v>113</v>
      </c>
      <c r="E48" s="26">
        <v>78173</v>
      </c>
      <c r="F48" s="10" t="s">
        <v>17</v>
      </c>
      <c r="G48" s="12">
        <v>6.0000000000000001E-3</v>
      </c>
      <c r="H48" s="22">
        <f t="shared" si="4"/>
        <v>46368.959999999999</v>
      </c>
      <c r="I48" s="22">
        <f t="shared" si="0"/>
        <v>3864.08</v>
      </c>
    </row>
    <row r="49" spans="1:10">
      <c r="A49" s="6">
        <v>45</v>
      </c>
      <c r="B49" s="7" t="s">
        <v>115</v>
      </c>
      <c r="C49" s="13">
        <v>5729300</v>
      </c>
      <c r="D49" s="7" t="s">
        <v>50</v>
      </c>
      <c r="E49" s="27">
        <v>90091</v>
      </c>
      <c r="F49" s="7" t="s">
        <v>17</v>
      </c>
      <c r="G49" s="14">
        <v>6.0000000000000001E-3</v>
      </c>
      <c r="H49" s="13">
        <v>0</v>
      </c>
      <c r="I49" s="13">
        <f t="shared" si="0"/>
        <v>0</v>
      </c>
    </row>
    <row r="50" spans="1:10">
      <c r="A50" s="6">
        <v>46</v>
      </c>
      <c r="B50" s="7" t="s">
        <v>116</v>
      </c>
      <c r="C50" s="13">
        <v>7429000</v>
      </c>
      <c r="D50" s="7" t="s">
        <v>50</v>
      </c>
      <c r="E50" s="27">
        <v>78215</v>
      </c>
      <c r="F50" s="7" t="s">
        <v>17</v>
      </c>
      <c r="G50" s="14">
        <v>6.0000000000000001E-3</v>
      </c>
      <c r="H50" s="13">
        <v>0</v>
      </c>
      <c r="I50" s="13">
        <f t="shared" si="0"/>
        <v>0</v>
      </c>
    </row>
    <row r="51" spans="1:10">
      <c r="A51" s="6">
        <v>47</v>
      </c>
      <c r="B51" s="7" t="s">
        <v>118</v>
      </c>
      <c r="C51" s="13">
        <v>378226</v>
      </c>
      <c r="D51" s="7" t="s">
        <v>117</v>
      </c>
      <c r="E51" s="7" t="s">
        <v>119</v>
      </c>
      <c r="F51" s="7" t="s">
        <v>120</v>
      </c>
      <c r="G51" s="14">
        <v>6.0000000000000001E-3</v>
      </c>
      <c r="H51" s="13">
        <v>0</v>
      </c>
      <c r="I51" s="13">
        <f t="shared" si="0"/>
        <v>0</v>
      </c>
      <c r="J51" s="7" t="s">
        <v>1007</v>
      </c>
    </row>
    <row r="52" spans="1:10">
      <c r="A52" s="9">
        <v>48</v>
      </c>
      <c r="B52" s="10" t="s">
        <v>122</v>
      </c>
      <c r="C52" s="23">
        <v>5200000</v>
      </c>
      <c r="D52" s="10" t="s">
        <v>121</v>
      </c>
      <c r="E52" s="10" t="s">
        <v>123</v>
      </c>
      <c r="F52" s="10" t="s">
        <v>17</v>
      </c>
      <c r="G52" s="24">
        <v>6.0000000000000001E-3</v>
      </c>
      <c r="H52" s="23">
        <f t="shared" si="4"/>
        <v>31200</v>
      </c>
      <c r="I52" s="23">
        <f t="shared" si="0"/>
        <v>2600</v>
      </c>
    </row>
    <row r="53" spans="1:10">
      <c r="A53" s="1">
        <v>49</v>
      </c>
      <c r="B53" t="s">
        <v>124</v>
      </c>
      <c r="C53" s="22">
        <v>10013851</v>
      </c>
      <c r="D53" s="10" t="s">
        <v>291</v>
      </c>
      <c r="E53" t="s">
        <v>125</v>
      </c>
      <c r="F53" s="10" t="s">
        <v>17</v>
      </c>
      <c r="G53" s="12">
        <v>6.0000000000000001E-3</v>
      </c>
      <c r="H53" s="22">
        <f t="shared" si="4"/>
        <v>60083.106</v>
      </c>
      <c r="I53" s="22">
        <f>H53/12</f>
        <v>5006.9255000000003</v>
      </c>
    </row>
    <row r="54" spans="1:10">
      <c r="A54" s="6">
        <v>50</v>
      </c>
      <c r="B54" s="7" t="s">
        <v>128</v>
      </c>
      <c r="C54" s="13">
        <v>4432855</v>
      </c>
      <c r="D54" s="7" t="s">
        <v>126</v>
      </c>
      <c r="E54" s="7" t="s">
        <v>50</v>
      </c>
      <c r="F54" s="7" t="s">
        <v>8</v>
      </c>
      <c r="G54" s="14">
        <v>6.0000000000000001E-3</v>
      </c>
      <c r="H54" s="13">
        <v>0</v>
      </c>
      <c r="I54" s="13">
        <f t="shared" si="0"/>
        <v>0</v>
      </c>
    </row>
    <row r="55" spans="1:10">
      <c r="A55" s="6">
        <v>51</v>
      </c>
      <c r="B55" s="7" t="s">
        <v>128</v>
      </c>
      <c r="C55" s="13">
        <v>4718137</v>
      </c>
      <c r="D55" s="7" t="s">
        <v>127</v>
      </c>
      <c r="E55" s="7" t="s">
        <v>50</v>
      </c>
      <c r="F55" s="7" t="s">
        <v>8</v>
      </c>
      <c r="G55" s="14">
        <v>6.0000000000000001E-3</v>
      </c>
      <c r="H55" s="13">
        <v>0</v>
      </c>
      <c r="I55" s="13">
        <f t="shared" si="0"/>
        <v>0</v>
      </c>
    </row>
    <row r="56" spans="1:10">
      <c r="A56" s="1">
        <v>52</v>
      </c>
      <c r="B56" t="s">
        <v>129</v>
      </c>
      <c r="C56" s="22">
        <v>12569291</v>
      </c>
      <c r="D56" s="10" t="s">
        <v>130</v>
      </c>
      <c r="E56" t="s">
        <v>131</v>
      </c>
      <c r="F56" s="10" t="s">
        <v>17</v>
      </c>
      <c r="G56" s="12">
        <v>6.0000000000000001E-3</v>
      </c>
      <c r="H56" s="22">
        <f t="shared" si="4"/>
        <v>75415.745999999999</v>
      </c>
      <c r="I56" s="22">
        <f t="shared" si="0"/>
        <v>6284.6454999999996</v>
      </c>
    </row>
    <row r="57" spans="1:10">
      <c r="A57" s="1">
        <v>53</v>
      </c>
      <c r="B57" t="s">
        <v>132</v>
      </c>
      <c r="C57" s="22">
        <v>7941287</v>
      </c>
      <c r="D57" s="10" t="s">
        <v>133</v>
      </c>
      <c r="E57" t="s">
        <v>134</v>
      </c>
      <c r="F57" s="10" t="s">
        <v>17</v>
      </c>
      <c r="G57" s="12">
        <v>6.0000000000000001E-3</v>
      </c>
      <c r="H57" s="22">
        <f t="shared" si="4"/>
        <v>47647.722000000002</v>
      </c>
      <c r="I57" s="22">
        <f t="shared" si="0"/>
        <v>3970.6435000000001</v>
      </c>
    </row>
    <row r="58" spans="1:10">
      <c r="A58" s="6">
        <v>54</v>
      </c>
      <c r="B58" s="7" t="s">
        <v>135</v>
      </c>
      <c r="C58" s="13">
        <v>1659850</v>
      </c>
      <c r="D58" s="7" t="s">
        <v>136</v>
      </c>
      <c r="E58" s="7" t="s">
        <v>137</v>
      </c>
      <c r="F58" s="7" t="s">
        <v>8</v>
      </c>
      <c r="G58" s="14">
        <v>6.0000000000000001E-3</v>
      </c>
      <c r="H58" s="13">
        <v>0</v>
      </c>
      <c r="I58" s="13">
        <f t="shared" si="0"/>
        <v>0</v>
      </c>
      <c r="J58" s="7" t="s">
        <v>1007</v>
      </c>
    </row>
    <row r="59" spans="1:10">
      <c r="A59" s="6">
        <v>55</v>
      </c>
      <c r="B59" s="7" t="s">
        <v>138</v>
      </c>
      <c r="C59" s="13">
        <v>1525589</v>
      </c>
      <c r="D59" s="7" t="s">
        <v>139</v>
      </c>
      <c r="E59" s="27">
        <v>90071509</v>
      </c>
      <c r="F59" s="7" t="s">
        <v>56</v>
      </c>
      <c r="G59" s="14">
        <v>6.0000000000000001E-3</v>
      </c>
      <c r="H59" s="13">
        <v>0</v>
      </c>
      <c r="I59" s="13">
        <f t="shared" si="0"/>
        <v>0</v>
      </c>
      <c r="J59" s="7" t="s">
        <v>1007</v>
      </c>
    </row>
    <row r="60" spans="1:10">
      <c r="A60" s="6">
        <v>56</v>
      </c>
      <c r="B60" s="7" t="s">
        <v>140</v>
      </c>
      <c r="C60" s="13">
        <v>1599170</v>
      </c>
      <c r="D60" s="7" t="s">
        <v>141</v>
      </c>
      <c r="E60" s="7" t="s">
        <v>142</v>
      </c>
      <c r="F60" s="7" t="s">
        <v>56</v>
      </c>
      <c r="G60" s="14">
        <v>6.0000000000000001E-3</v>
      </c>
      <c r="H60" s="13">
        <v>0</v>
      </c>
      <c r="I60" s="13">
        <v>0</v>
      </c>
      <c r="J60" s="7" t="s">
        <v>1007</v>
      </c>
    </row>
    <row r="61" spans="1:10">
      <c r="A61" s="1">
        <v>57</v>
      </c>
      <c r="B61" t="s">
        <v>143</v>
      </c>
      <c r="C61" s="22">
        <v>3303825</v>
      </c>
      <c r="D61" s="10" t="s">
        <v>144</v>
      </c>
      <c r="E61" t="s">
        <v>145</v>
      </c>
      <c r="F61" s="10" t="s">
        <v>8</v>
      </c>
      <c r="G61" s="12">
        <v>6.0000000000000001E-3</v>
      </c>
      <c r="H61" s="22">
        <f t="shared" si="4"/>
        <v>19822.95</v>
      </c>
      <c r="I61" s="22">
        <f t="shared" si="0"/>
        <v>1651.9125000000001</v>
      </c>
    </row>
    <row r="62" spans="1:10">
      <c r="A62" s="1">
        <v>58</v>
      </c>
      <c r="B62" t="s">
        <v>146</v>
      </c>
      <c r="C62" s="22">
        <v>3584858</v>
      </c>
      <c r="D62" s="10" t="s">
        <v>147</v>
      </c>
      <c r="E62" t="s">
        <v>148</v>
      </c>
      <c r="F62" s="10" t="s">
        <v>8</v>
      </c>
      <c r="G62" s="12">
        <v>6.0000000000000001E-3</v>
      </c>
      <c r="H62" s="22">
        <f t="shared" si="4"/>
        <v>21509.148000000001</v>
      </c>
      <c r="I62" s="22">
        <f t="shared" si="0"/>
        <v>1792.4290000000001</v>
      </c>
    </row>
    <row r="63" spans="1:10">
      <c r="A63" s="6">
        <v>59</v>
      </c>
      <c r="B63" s="7" t="s">
        <v>149</v>
      </c>
      <c r="C63" s="13">
        <v>7283860</v>
      </c>
      <c r="D63" s="7" t="s">
        <v>50</v>
      </c>
      <c r="E63" s="7" t="s">
        <v>150</v>
      </c>
      <c r="F63" s="7" t="s">
        <v>17</v>
      </c>
      <c r="G63" s="14">
        <v>6.0000000000000001E-3</v>
      </c>
      <c r="H63" s="13">
        <v>0</v>
      </c>
      <c r="I63" s="13">
        <f t="shared" si="0"/>
        <v>0</v>
      </c>
    </row>
    <row r="64" spans="1:10">
      <c r="A64" s="6">
        <v>60</v>
      </c>
      <c r="B64" s="7" t="s">
        <v>149</v>
      </c>
      <c r="C64" s="13">
        <v>7283860</v>
      </c>
      <c r="D64" s="7" t="s">
        <v>50</v>
      </c>
      <c r="E64" s="7" t="s">
        <v>151</v>
      </c>
      <c r="F64" s="7" t="s">
        <v>17</v>
      </c>
      <c r="G64" s="14">
        <v>6.0000000000000001E-3</v>
      </c>
      <c r="H64" s="13">
        <v>0</v>
      </c>
      <c r="I64" s="13">
        <f t="shared" si="0"/>
        <v>0</v>
      </c>
    </row>
    <row r="65" spans="1:10">
      <c r="A65" s="6">
        <v>61</v>
      </c>
      <c r="B65" s="7" t="s">
        <v>149</v>
      </c>
      <c r="C65" s="13">
        <v>7283860</v>
      </c>
      <c r="D65" s="7" t="s">
        <v>50</v>
      </c>
      <c r="E65" s="7" t="s">
        <v>152</v>
      </c>
      <c r="F65" s="7" t="s">
        <v>17</v>
      </c>
      <c r="G65" s="14">
        <v>6.0000000000000001E-3</v>
      </c>
      <c r="H65" s="13">
        <v>0</v>
      </c>
      <c r="I65" s="13">
        <f t="shared" si="0"/>
        <v>0</v>
      </c>
    </row>
    <row r="66" spans="1:10">
      <c r="A66" s="6">
        <v>62</v>
      </c>
      <c r="B66" s="7" t="s">
        <v>149</v>
      </c>
      <c r="C66" s="13">
        <v>7283860</v>
      </c>
      <c r="D66" s="7" t="s">
        <v>50</v>
      </c>
      <c r="E66" s="7" t="s">
        <v>153</v>
      </c>
      <c r="F66" s="7" t="s">
        <v>17</v>
      </c>
      <c r="G66" s="14">
        <v>6.0000000000000001E-3</v>
      </c>
      <c r="H66" s="13">
        <v>0</v>
      </c>
      <c r="I66" s="13">
        <f t="shared" si="0"/>
        <v>0</v>
      </c>
    </row>
    <row r="67" spans="1:10">
      <c r="A67" s="6">
        <v>63</v>
      </c>
      <c r="B67" s="7" t="s">
        <v>149</v>
      </c>
      <c r="C67" s="13">
        <v>7283860</v>
      </c>
      <c r="D67" s="7" t="s">
        <v>50</v>
      </c>
      <c r="E67" s="7" t="s">
        <v>154</v>
      </c>
      <c r="F67" s="7" t="s">
        <v>17</v>
      </c>
      <c r="G67" s="14">
        <v>6.0000000000000001E-3</v>
      </c>
      <c r="H67" s="13">
        <v>0</v>
      </c>
      <c r="I67" s="13">
        <f t="shared" si="0"/>
        <v>0</v>
      </c>
    </row>
    <row r="68" spans="1:10">
      <c r="A68" s="6">
        <v>64</v>
      </c>
      <c r="B68" s="7" t="s">
        <v>149</v>
      </c>
      <c r="C68" s="13">
        <v>7283860</v>
      </c>
      <c r="D68" s="7" t="s">
        <v>50</v>
      </c>
      <c r="E68" s="7" t="s">
        <v>155</v>
      </c>
      <c r="F68" s="7" t="s">
        <v>17</v>
      </c>
      <c r="G68" s="14">
        <v>6.0000000000000001E-3</v>
      </c>
      <c r="H68" s="13">
        <v>0</v>
      </c>
      <c r="I68" s="13">
        <f t="shared" si="0"/>
        <v>0</v>
      </c>
    </row>
    <row r="69" spans="1:10">
      <c r="A69" s="6">
        <v>65</v>
      </c>
      <c r="B69" s="7" t="s">
        <v>149</v>
      </c>
      <c r="C69" s="13">
        <v>7283860</v>
      </c>
      <c r="D69" s="7" t="s">
        <v>50</v>
      </c>
      <c r="E69" s="7" t="s">
        <v>156</v>
      </c>
      <c r="F69" s="7" t="s">
        <v>17</v>
      </c>
      <c r="G69" s="14">
        <v>6.0000000000000001E-3</v>
      </c>
      <c r="H69" s="13">
        <v>0</v>
      </c>
      <c r="I69" s="13">
        <f t="shared" si="0"/>
        <v>0</v>
      </c>
    </row>
    <row r="70" spans="1:10">
      <c r="A70" s="6">
        <v>66</v>
      </c>
      <c r="B70" s="7" t="s">
        <v>157</v>
      </c>
      <c r="C70" s="13">
        <v>4565000</v>
      </c>
      <c r="D70" s="7" t="s">
        <v>158</v>
      </c>
      <c r="E70" s="7" t="s">
        <v>159</v>
      </c>
      <c r="F70" s="7" t="s">
        <v>8</v>
      </c>
      <c r="G70" s="14">
        <v>6.0000000000000001E-3</v>
      </c>
      <c r="H70" s="13">
        <v>0</v>
      </c>
      <c r="I70" s="13">
        <f t="shared" ref="I70:I120" si="5">H70/12</f>
        <v>0</v>
      </c>
    </row>
    <row r="71" spans="1:10">
      <c r="A71" s="6">
        <v>67</v>
      </c>
      <c r="B71" s="7" t="s">
        <v>157</v>
      </c>
      <c r="C71" s="13">
        <v>5654689</v>
      </c>
      <c r="D71" s="7" t="s">
        <v>160</v>
      </c>
      <c r="E71" s="7" t="s">
        <v>161</v>
      </c>
      <c r="F71" s="7" t="s">
        <v>17</v>
      </c>
      <c r="G71" s="14">
        <v>6.0000000000000001E-3</v>
      </c>
      <c r="H71" s="13">
        <v>0</v>
      </c>
      <c r="I71" s="13">
        <f t="shared" si="5"/>
        <v>0</v>
      </c>
    </row>
    <row r="72" spans="1:10">
      <c r="A72" s="6">
        <v>68</v>
      </c>
      <c r="B72" s="7" t="s">
        <v>162</v>
      </c>
      <c r="C72" s="13">
        <v>5714538</v>
      </c>
      <c r="D72" s="7" t="s">
        <v>163</v>
      </c>
      <c r="E72" s="7" t="s">
        <v>164</v>
      </c>
      <c r="F72" s="7" t="s">
        <v>17</v>
      </c>
      <c r="G72" s="14">
        <v>6.0000000000000001E-3</v>
      </c>
      <c r="H72" s="13">
        <v>0</v>
      </c>
      <c r="I72" s="13">
        <f t="shared" si="5"/>
        <v>0</v>
      </c>
    </row>
    <row r="73" spans="1:10">
      <c r="A73" s="6">
        <v>69</v>
      </c>
      <c r="B73" s="7" t="s">
        <v>162</v>
      </c>
      <c r="C73" s="13">
        <v>5714538</v>
      </c>
      <c r="D73" s="7" t="s">
        <v>165</v>
      </c>
      <c r="E73" s="7" t="s">
        <v>166</v>
      </c>
      <c r="F73" s="7" t="s">
        <v>17</v>
      </c>
      <c r="G73" s="14">
        <v>6.0000000000000001E-3</v>
      </c>
      <c r="H73" s="13">
        <v>0</v>
      </c>
      <c r="I73" s="13">
        <f t="shared" si="5"/>
        <v>0</v>
      </c>
    </row>
    <row r="74" spans="1:10">
      <c r="A74" s="6">
        <v>70</v>
      </c>
      <c r="B74" s="7" t="s">
        <v>167</v>
      </c>
      <c r="C74" s="13">
        <v>4859872</v>
      </c>
      <c r="D74" s="7" t="s">
        <v>168</v>
      </c>
      <c r="E74" s="7" t="s">
        <v>169</v>
      </c>
      <c r="F74" s="7" t="s">
        <v>17</v>
      </c>
      <c r="G74" s="14">
        <v>6.0000000000000001E-3</v>
      </c>
      <c r="H74" s="13">
        <v>0</v>
      </c>
      <c r="I74" s="13">
        <v>0</v>
      </c>
      <c r="J74" s="7" t="s">
        <v>988</v>
      </c>
    </row>
    <row r="75" spans="1:10">
      <c r="A75" s="9">
        <v>71</v>
      </c>
      <c r="B75" s="10" t="s">
        <v>170</v>
      </c>
      <c r="C75" s="23">
        <v>580000</v>
      </c>
      <c r="D75" s="10" t="s">
        <v>171</v>
      </c>
      <c r="E75" s="10" t="s">
        <v>172</v>
      </c>
      <c r="F75" s="10" t="s">
        <v>120</v>
      </c>
      <c r="G75" s="24">
        <v>6.0000000000000001E-3</v>
      </c>
      <c r="H75" s="23">
        <f t="shared" si="4"/>
        <v>3480</v>
      </c>
      <c r="I75" s="23">
        <f t="shared" si="5"/>
        <v>290</v>
      </c>
    </row>
    <row r="76" spans="1:10">
      <c r="A76" s="6">
        <v>72</v>
      </c>
      <c r="B76" s="7" t="s">
        <v>173</v>
      </c>
      <c r="C76" s="13">
        <v>4853000</v>
      </c>
      <c r="D76" s="7" t="s">
        <v>174</v>
      </c>
      <c r="E76" s="7" t="s">
        <v>175</v>
      </c>
      <c r="F76" s="7" t="s">
        <v>8</v>
      </c>
      <c r="G76" s="14">
        <v>6.0000000000000001E-3</v>
      </c>
      <c r="H76" s="13">
        <v>0</v>
      </c>
      <c r="I76" s="13">
        <f t="shared" si="5"/>
        <v>0</v>
      </c>
    </row>
    <row r="77" spans="1:10">
      <c r="A77" s="6">
        <v>73</v>
      </c>
      <c r="B77" s="7" t="s">
        <v>173</v>
      </c>
      <c r="C77" s="13">
        <v>4853000</v>
      </c>
      <c r="D77" s="7" t="s">
        <v>176</v>
      </c>
      <c r="E77" s="7" t="s">
        <v>177</v>
      </c>
      <c r="F77" s="7" t="s">
        <v>8</v>
      </c>
      <c r="G77" s="14">
        <v>6.0000000000000001E-3</v>
      </c>
      <c r="H77" s="13">
        <v>0</v>
      </c>
      <c r="I77" s="13">
        <f t="shared" si="5"/>
        <v>0</v>
      </c>
    </row>
    <row r="78" spans="1:10">
      <c r="A78" s="6">
        <v>74</v>
      </c>
      <c r="B78" s="7" t="s">
        <v>178</v>
      </c>
      <c r="C78" s="13">
        <v>5665073</v>
      </c>
      <c r="D78" s="7" t="s">
        <v>179</v>
      </c>
      <c r="E78" s="7" t="s">
        <v>180</v>
      </c>
      <c r="F78" s="7" t="s">
        <v>17</v>
      </c>
      <c r="G78" s="14">
        <v>6.0000000000000001E-3</v>
      </c>
      <c r="H78" s="13">
        <v>0</v>
      </c>
      <c r="I78" s="13">
        <f t="shared" si="5"/>
        <v>0</v>
      </c>
    </row>
    <row r="79" spans="1:10">
      <c r="A79" s="9">
        <v>75</v>
      </c>
      <c r="B79" s="10" t="s">
        <v>181</v>
      </c>
      <c r="C79" s="23">
        <v>2668906</v>
      </c>
      <c r="D79" s="10" t="s">
        <v>182</v>
      </c>
      <c r="E79" s="10" t="s">
        <v>183</v>
      </c>
      <c r="F79" s="10" t="s">
        <v>56</v>
      </c>
      <c r="G79" s="24">
        <v>6.0000000000000001E-3</v>
      </c>
      <c r="H79" s="23">
        <f t="shared" si="4"/>
        <v>16013.436</v>
      </c>
      <c r="I79" s="23">
        <f t="shared" si="5"/>
        <v>1334.453</v>
      </c>
    </row>
    <row r="80" spans="1:10">
      <c r="A80" s="9">
        <v>76</v>
      </c>
      <c r="B80" s="10" t="s">
        <v>181</v>
      </c>
      <c r="C80" s="23">
        <v>2260083</v>
      </c>
      <c r="D80" s="10" t="s">
        <v>184</v>
      </c>
      <c r="E80" s="10" t="s">
        <v>185</v>
      </c>
      <c r="F80" s="10" t="s">
        <v>56</v>
      </c>
      <c r="G80" s="24">
        <v>6.0000000000000001E-3</v>
      </c>
      <c r="H80" s="23">
        <f t="shared" si="4"/>
        <v>13560.498</v>
      </c>
      <c r="I80" s="23">
        <f t="shared" si="5"/>
        <v>1130.0415</v>
      </c>
    </row>
    <row r="81" spans="1:10">
      <c r="A81" s="9">
        <v>77</v>
      </c>
      <c r="B81" s="10" t="s">
        <v>186</v>
      </c>
      <c r="C81" s="23">
        <v>1100000</v>
      </c>
      <c r="D81" s="10" t="s">
        <v>187</v>
      </c>
      <c r="E81" s="10" t="s">
        <v>188</v>
      </c>
      <c r="F81" s="10" t="s">
        <v>56</v>
      </c>
      <c r="G81" s="24">
        <v>6.0000000000000001E-3</v>
      </c>
      <c r="H81" s="23">
        <f t="shared" si="4"/>
        <v>6600</v>
      </c>
      <c r="I81" s="23">
        <f t="shared" si="5"/>
        <v>550</v>
      </c>
    </row>
    <row r="82" spans="1:10">
      <c r="A82" s="1">
        <v>78</v>
      </c>
      <c r="B82" s="10" t="s">
        <v>189</v>
      </c>
      <c r="C82" s="22">
        <v>788894</v>
      </c>
      <c r="D82" s="10" t="s">
        <v>190</v>
      </c>
      <c r="E82" s="10" t="s">
        <v>191</v>
      </c>
      <c r="F82" s="10" t="s">
        <v>56</v>
      </c>
      <c r="G82" s="12">
        <v>6.0000000000000001E-3</v>
      </c>
      <c r="H82" s="22">
        <f t="shared" si="4"/>
        <v>4733.3640000000005</v>
      </c>
      <c r="I82" s="22">
        <f t="shared" si="5"/>
        <v>394.44700000000006</v>
      </c>
    </row>
    <row r="83" spans="1:10">
      <c r="A83" s="6">
        <v>79</v>
      </c>
      <c r="B83" s="7" t="s">
        <v>192</v>
      </c>
      <c r="C83" s="13">
        <v>1698667</v>
      </c>
      <c r="D83" s="7" t="s">
        <v>193</v>
      </c>
      <c r="E83" s="7" t="s">
        <v>194</v>
      </c>
      <c r="F83" s="7" t="s">
        <v>56</v>
      </c>
      <c r="G83" s="14">
        <v>6.0000000000000001E-3</v>
      </c>
      <c r="H83" s="13">
        <v>0</v>
      </c>
      <c r="I83" s="13">
        <f t="shared" si="5"/>
        <v>0</v>
      </c>
    </row>
    <row r="84" spans="1:10">
      <c r="A84" s="1">
        <v>80</v>
      </c>
      <c r="B84" s="10" t="s">
        <v>192</v>
      </c>
      <c r="C84" s="22">
        <v>3013333</v>
      </c>
      <c r="D84" s="10" t="s">
        <v>195</v>
      </c>
      <c r="E84" t="s">
        <v>196</v>
      </c>
      <c r="F84" s="10" t="s">
        <v>8</v>
      </c>
      <c r="G84" s="12">
        <v>6.0000000000000001E-3</v>
      </c>
      <c r="H84" s="22">
        <f t="shared" si="4"/>
        <v>18079.998</v>
      </c>
      <c r="I84" s="22">
        <f t="shared" si="5"/>
        <v>1506.6665</v>
      </c>
    </row>
    <row r="85" spans="1:10">
      <c r="A85" s="6">
        <v>81</v>
      </c>
      <c r="B85" s="7" t="s">
        <v>197</v>
      </c>
      <c r="C85" s="13">
        <v>2260111</v>
      </c>
      <c r="D85" s="7" t="s">
        <v>198</v>
      </c>
      <c r="E85" s="7" t="s">
        <v>199</v>
      </c>
      <c r="F85" s="7" t="s">
        <v>8</v>
      </c>
      <c r="G85" s="14">
        <v>6.0000000000000001E-3</v>
      </c>
      <c r="H85" s="13">
        <v>0</v>
      </c>
      <c r="I85" s="13">
        <f t="shared" si="5"/>
        <v>0</v>
      </c>
    </row>
    <row r="86" spans="1:10">
      <c r="A86" s="6">
        <v>82</v>
      </c>
      <c r="B86" s="7" t="s">
        <v>200</v>
      </c>
      <c r="C86" s="13">
        <v>2137638</v>
      </c>
      <c r="D86" s="7" t="s">
        <v>201</v>
      </c>
      <c r="E86" s="7" t="s">
        <v>202</v>
      </c>
      <c r="F86" s="7" t="s">
        <v>8</v>
      </c>
      <c r="G86" s="14">
        <v>6.0000000000000001E-3</v>
      </c>
      <c r="H86" s="13">
        <v>0</v>
      </c>
      <c r="I86" s="13">
        <f t="shared" si="5"/>
        <v>0</v>
      </c>
    </row>
    <row r="87" spans="1:10">
      <c r="A87" s="6">
        <v>83</v>
      </c>
      <c r="B87" s="7" t="s">
        <v>203</v>
      </c>
      <c r="C87" s="13">
        <v>617625</v>
      </c>
      <c r="D87" s="7" t="s">
        <v>204</v>
      </c>
      <c r="E87" s="7" t="s">
        <v>205</v>
      </c>
      <c r="F87" s="7" t="s">
        <v>41</v>
      </c>
      <c r="G87" s="14">
        <v>6.0000000000000001E-3</v>
      </c>
      <c r="H87" s="13">
        <v>0</v>
      </c>
      <c r="I87" s="13">
        <f t="shared" si="5"/>
        <v>0</v>
      </c>
    </row>
    <row r="88" spans="1:10">
      <c r="A88" s="6">
        <v>84</v>
      </c>
      <c r="B88" s="7" t="s">
        <v>206</v>
      </c>
      <c r="C88" s="13">
        <v>616929</v>
      </c>
      <c r="D88" s="7" t="s">
        <v>207</v>
      </c>
      <c r="E88" s="7" t="s">
        <v>208</v>
      </c>
      <c r="F88" s="7" t="s">
        <v>41</v>
      </c>
      <c r="G88" s="14">
        <v>6.0000000000000001E-3</v>
      </c>
      <c r="H88" s="13">
        <v>0</v>
      </c>
      <c r="I88" s="13">
        <f t="shared" si="5"/>
        <v>0</v>
      </c>
      <c r="J88" s="7" t="s">
        <v>1007</v>
      </c>
    </row>
    <row r="89" spans="1:10">
      <c r="A89" s="6">
        <v>85</v>
      </c>
      <c r="B89" s="7" t="s">
        <v>209</v>
      </c>
      <c r="C89" s="13">
        <v>871149</v>
      </c>
      <c r="D89" s="7" t="s">
        <v>210</v>
      </c>
      <c r="E89" s="7" t="s">
        <v>211</v>
      </c>
      <c r="F89" s="7" t="s">
        <v>41</v>
      </c>
      <c r="G89" s="14">
        <v>6.0000000000000001E-3</v>
      </c>
      <c r="H89" s="13">
        <v>0</v>
      </c>
      <c r="I89" s="13">
        <f t="shared" si="5"/>
        <v>0</v>
      </c>
      <c r="J89" s="7" t="s">
        <v>1007</v>
      </c>
    </row>
    <row r="90" spans="1:10">
      <c r="A90" s="9">
        <v>86</v>
      </c>
      <c r="B90" s="10" t="s">
        <v>212</v>
      </c>
      <c r="C90" s="23">
        <v>715857</v>
      </c>
      <c r="D90" s="10" t="s">
        <v>213</v>
      </c>
      <c r="E90" s="10" t="s">
        <v>50</v>
      </c>
      <c r="F90" s="10" t="s">
        <v>41</v>
      </c>
      <c r="G90" s="24">
        <v>6.0000000000000001E-3</v>
      </c>
      <c r="H90" s="23">
        <f t="shared" si="4"/>
        <v>4295.1419999999998</v>
      </c>
      <c r="I90" s="23">
        <f t="shared" si="5"/>
        <v>357.92849999999999</v>
      </c>
    </row>
    <row r="91" spans="1:10">
      <c r="A91" s="6">
        <v>87</v>
      </c>
      <c r="B91" s="7" t="s">
        <v>214</v>
      </c>
      <c r="C91" s="13">
        <v>1886000</v>
      </c>
      <c r="D91" s="7" t="s">
        <v>215</v>
      </c>
      <c r="E91" s="7" t="s">
        <v>50</v>
      </c>
      <c r="F91" s="7" t="s">
        <v>56</v>
      </c>
      <c r="G91" s="14">
        <v>6.0000000000000001E-3</v>
      </c>
      <c r="H91" s="13">
        <v>0</v>
      </c>
      <c r="I91" s="13">
        <f t="shared" si="5"/>
        <v>0</v>
      </c>
    </row>
    <row r="92" spans="1:10">
      <c r="A92" s="6">
        <v>88</v>
      </c>
      <c r="B92" s="7" t="s">
        <v>214</v>
      </c>
      <c r="C92" s="13">
        <v>1886000</v>
      </c>
      <c r="D92" s="7" t="s">
        <v>216</v>
      </c>
      <c r="E92" s="7" t="s">
        <v>50</v>
      </c>
      <c r="F92" s="7" t="s">
        <v>56</v>
      </c>
      <c r="G92" s="14">
        <v>6.0000000000000001E-3</v>
      </c>
      <c r="H92" s="13">
        <v>0</v>
      </c>
      <c r="I92" s="13">
        <f t="shared" si="5"/>
        <v>0</v>
      </c>
    </row>
    <row r="93" spans="1:10">
      <c r="A93" s="1">
        <v>89</v>
      </c>
      <c r="B93" s="10" t="s">
        <v>217</v>
      </c>
      <c r="C93" s="22">
        <v>1530144</v>
      </c>
      <c r="D93" s="10" t="s">
        <v>218</v>
      </c>
      <c r="E93" s="10" t="s">
        <v>50</v>
      </c>
      <c r="F93" s="10" t="s">
        <v>56</v>
      </c>
      <c r="G93" s="12">
        <v>6.0000000000000001E-3</v>
      </c>
      <c r="H93" s="22">
        <f t="shared" si="4"/>
        <v>9180.8639999999996</v>
      </c>
      <c r="I93" s="22">
        <f t="shared" si="5"/>
        <v>765.072</v>
      </c>
    </row>
    <row r="94" spans="1:10">
      <c r="A94" s="1">
        <v>90</v>
      </c>
      <c r="B94" s="10" t="s">
        <v>219</v>
      </c>
      <c r="C94" s="22">
        <v>679245</v>
      </c>
      <c r="D94" s="10" t="s">
        <v>220</v>
      </c>
      <c r="E94" t="s">
        <v>221</v>
      </c>
      <c r="F94" s="10" t="s">
        <v>41</v>
      </c>
      <c r="G94" s="12">
        <v>6.0000000000000001E-3</v>
      </c>
      <c r="H94" s="22">
        <f t="shared" si="4"/>
        <v>4075.4700000000003</v>
      </c>
      <c r="I94" s="22">
        <f t="shared" si="5"/>
        <v>339.6225</v>
      </c>
    </row>
    <row r="95" spans="1:10">
      <c r="A95" s="1">
        <v>91</v>
      </c>
      <c r="B95" s="10" t="s">
        <v>222</v>
      </c>
      <c r="C95" s="22">
        <v>759527</v>
      </c>
      <c r="D95" s="10" t="s">
        <v>223</v>
      </c>
      <c r="E95" t="s">
        <v>224</v>
      </c>
      <c r="F95" s="10" t="s">
        <v>41</v>
      </c>
      <c r="G95" s="12">
        <v>6.0000000000000001E-3</v>
      </c>
      <c r="H95" s="22">
        <f t="shared" si="4"/>
        <v>4557.1620000000003</v>
      </c>
      <c r="I95" s="22">
        <f t="shared" si="5"/>
        <v>379.76350000000002</v>
      </c>
    </row>
    <row r="96" spans="1:10">
      <c r="A96" s="1">
        <v>92</v>
      </c>
      <c r="B96" s="10" t="s">
        <v>225</v>
      </c>
      <c r="C96" s="22">
        <v>1880406</v>
      </c>
      <c r="D96" s="10" t="s">
        <v>226</v>
      </c>
      <c r="E96" t="s">
        <v>50</v>
      </c>
      <c r="F96" s="10" t="s">
        <v>41</v>
      </c>
      <c r="G96" s="12">
        <v>6.0000000000000001E-3</v>
      </c>
      <c r="H96" s="22">
        <f t="shared" si="4"/>
        <v>11282.436</v>
      </c>
      <c r="I96" s="22">
        <f t="shared" si="5"/>
        <v>940.20299999999997</v>
      </c>
    </row>
    <row r="97" spans="1:10">
      <c r="A97" s="1">
        <v>93</v>
      </c>
      <c r="B97" s="10" t="s">
        <v>227</v>
      </c>
      <c r="C97" s="22">
        <v>1714813</v>
      </c>
      <c r="D97" s="10" t="s">
        <v>228</v>
      </c>
      <c r="E97" t="s">
        <v>50</v>
      </c>
      <c r="F97" s="10" t="s">
        <v>41</v>
      </c>
      <c r="G97" s="12">
        <v>6.0000000000000001E-3</v>
      </c>
      <c r="H97" s="22">
        <f t="shared" si="4"/>
        <v>10288.878000000001</v>
      </c>
      <c r="I97" s="22">
        <f t="shared" si="5"/>
        <v>857.40650000000005</v>
      </c>
    </row>
    <row r="98" spans="1:10">
      <c r="A98" s="1">
        <v>94</v>
      </c>
      <c r="B98" s="10" t="s">
        <v>229</v>
      </c>
      <c r="C98" s="22">
        <v>6216623</v>
      </c>
      <c r="D98" s="10" t="s">
        <v>230</v>
      </c>
      <c r="E98" t="s">
        <v>231</v>
      </c>
      <c r="F98" s="10" t="s">
        <v>17</v>
      </c>
      <c r="G98" s="12">
        <v>6.0000000000000001E-3</v>
      </c>
      <c r="H98" s="22">
        <f t="shared" si="4"/>
        <v>37299.737999999998</v>
      </c>
      <c r="I98" s="22">
        <f t="shared" si="5"/>
        <v>3108.3114999999998</v>
      </c>
    </row>
    <row r="99" spans="1:10">
      <c r="A99" s="1">
        <v>95</v>
      </c>
      <c r="B99" s="10" t="s">
        <v>229</v>
      </c>
      <c r="C99" s="22">
        <v>6356031</v>
      </c>
      <c r="D99" s="10" t="s">
        <v>232</v>
      </c>
      <c r="E99" t="s">
        <v>233</v>
      </c>
      <c r="F99" s="10" t="s">
        <v>17</v>
      </c>
      <c r="G99" s="12">
        <v>6.0000000000000001E-3</v>
      </c>
      <c r="H99" s="22">
        <f t="shared" si="4"/>
        <v>38136.186000000002</v>
      </c>
      <c r="I99" s="22">
        <f t="shared" si="5"/>
        <v>3178.0155</v>
      </c>
    </row>
    <row r="100" spans="1:10">
      <c r="A100" s="1">
        <v>96</v>
      </c>
      <c r="B100" s="10" t="s">
        <v>229</v>
      </c>
      <c r="C100" s="22">
        <v>6470380</v>
      </c>
      <c r="D100" s="10" t="s">
        <v>234</v>
      </c>
      <c r="E100" t="s">
        <v>235</v>
      </c>
      <c r="F100" s="10" t="s">
        <v>17</v>
      </c>
      <c r="G100" s="12">
        <v>6.0000000000000001E-3</v>
      </c>
      <c r="H100" s="22">
        <f t="shared" si="4"/>
        <v>38822.28</v>
      </c>
      <c r="I100" s="22">
        <f t="shared" si="5"/>
        <v>3235.19</v>
      </c>
    </row>
    <row r="101" spans="1:10">
      <c r="A101" s="1">
        <v>97</v>
      </c>
      <c r="B101" s="10" t="s">
        <v>236</v>
      </c>
      <c r="C101" s="22">
        <v>2486006</v>
      </c>
      <c r="D101" s="10" t="s">
        <v>237</v>
      </c>
      <c r="E101" t="s">
        <v>238</v>
      </c>
      <c r="F101" s="10" t="s">
        <v>8</v>
      </c>
      <c r="G101" s="12">
        <v>6.0000000000000001E-3</v>
      </c>
      <c r="H101" s="22">
        <f t="shared" si="4"/>
        <v>14916.036</v>
      </c>
      <c r="I101" s="22">
        <f t="shared" si="5"/>
        <v>1243.0029999999999</v>
      </c>
    </row>
    <row r="102" spans="1:10">
      <c r="A102" s="1">
        <v>98</v>
      </c>
      <c r="B102" s="10" t="s">
        <v>236</v>
      </c>
      <c r="C102" s="22">
        <v>2539658</v>
      </c>
      <c r="D102" s="10" t="s">
        <v>239</v>
      </c>
      <c r="E102" t="s">
        <v>240</v>
      </c>
      <c r="F102" s="10" t="s">
        <v>8</v>
      </c>
      <c r="G102" s="12">
        <v>6.0000000000000001E-3</v>
      </c>
      <c r="H102" s="22">
        <f t="shared" ref="H102:H119" si="6">C102*G102</f>
        <v>15237.948</v>
      </c>
      <c r="I102" s="22">
        <f t="shared" si="5"/>
        <v>1269.829</v>
      </c>
    </row>
    <row r="103" spans="1:10">
      <c r="A103" s="1">
        <v>99</v>
      </c>
      <c r="B103" s="10" t="s">
        <v>241</v>
      </c>
      <c r="C103" s="22">
        <v>7092820</v>
      </c>
      <c r="D103" s="10" t="s">
        <v>242</v>
      </c>
      <c r="E103" t="s">
        <v>243</v>
      </c>
      <c r="F103" s="10" t="s">
        <v>246</v>
      </c>
      <c r="G103" s="12">
        <v>6.0000000000000001E-3</v>
      </c>
      <c r="H103" s="22">
        <f t="shared" si="6"/>
        <v>42556.92</v>
      </c>
      <c r="I103" s="22">
        <f t="shared" si="5"/>
        <v>3546.41</v>
      </c>
    </row>
    <row r="104" spans="1:10">
      <c r="A104" s="1">
        <v>100</v>
      </c>
      <c r="B104" s="10" t="s">
        <v>241</v>
      </c>
      <c r="C104" s="22">
        <v>7021964</v>
      </c>
      <c r="D104" s="10" t="s">
        <v>244</v>
      </c>
      <c r="E104" t="s">
        <v>245</v>
      </c>
      <c r="F104" s="10" t="s">
        <v>246</v>
      </c>
      <c r="G104" s="12">
        <v>6.0000000000000001E-3</v>
      </c>
      <c r="H104" s="22">
        <f t="shared" si="6"/>
        <v>42131.784</v>
      </c>
      <c r="I104" s="22">
        <f t="shared" si="5"/>
        <v>3510.982</v>
      </c>
    </row>
    <row r="105" spans="1:10">
      <c r="A105" s="1">
        <v>101</v>
      </c>
      <c r="B105" s="10" t="s">
        <v>192</v>
      </c>
      <c r="C105" s="22">
        <v>2778000</v>
      </c>
      <c r="D105" s="10" t="s">
        <v>193</v>
      </c>
      <c r="E105" t="s">
        <v>247</v>
      </c>
      <c r="F105" s="10" t="s">
        <v>8</v>
      </c>
      <c r="G105" s="12">
        <v>6.0000000000000001E-3</v>
      </c>
      <c r="H105" s="22">
        <f t="shared" si="6"/>
        <v>16668</v>
      </c>
      <c r="I105" s="22">
        <f t="shared" si="5"/>
        <v>1389</v>
      </c>
    </row>
    <row r="106" spans="1:10">
      <c r="A106" s="6">
        <v>102</v>
      </c>
      <c r="B106" s="7" t="s">
        <v>248</v>
      </c>
      <c r="C106" s="13">
        <v>1268326</v>
      </c>
      <c r="D106" s="7" t="s">
        <v>249</v>
      </c>
      <c r="E106" s="7" t="s">
        <v>50</v>
      </c>
      <c r="F106" s="7" t="s">
        <v>8</v>
      </c>
      <c r="G106" s="14">
        <v>6.0000000000000001E-3</v>
      </c>
      <c r="H106" s="13">
        <v>0</v>
      </c>
      <c r="I106" s="13">
        <v>0</v>
      </c>
      <c r="J106" s="7" t="s">
        <v>1007</v>
      </c>
    </row>
    <row r="107" spans="1:10">
      <c r="A107" s="1">
        <v>103</v>
      </c>
      <c r="B107" s="10" t="s">
        <v>115</v>
      </c>
      <c r="C107" s="22">
        <v>8044373</v>
      </c>
      <c r="D107" s="10" t="s">
        <v>250</v>
      </c>
      <c r="E107" t="s">
        <v>50</v>
      </c>
      <c r="F107" s="10" t="s">
        <v>8</v>
      </c>
      <c r="G107" s="12">
        <v>6.0000000000000001E-3</v>
      </c>
      <c r="H107" s="22">
        <f t="shared" si="6"/>
        <v>48266.237999999998</v>
      </c>
      <c r="I107" s="22">
        <f t="shared" si="5"/>
        <v>4022.1864999999998</v>
      </c>
    </row>
    <row r="108" spans="1:10">
      <c r="A108" s="1">
        <v>104</v>
      </c>
      <c r="B108" s="10" t="s">
        <v>251</v>
      </c>
      <c r="C108" s="22">
        <v>890000</v>
      </c>
      <c r="D108" s="10" t="s">
        <v>252</v>
      </c>
      <c r="E108" t="s">
        <v>50</v>
      </c>
      <c r="F108" s="10" t="s">
        <v>8</v>
      </c>
      <c r="G108" s="12">
        <v>6.0000000000000001E-3</v>
      </c>
      <c r="H108" s="22">
        <f t="shared" si="6"/>
        <v>5340</v>
      </c>
      <c r="I108" s="22">
        <f t="shared" si="5"/>
        <v>445</v>
      </c>
    </row>
    <row r="109" spans="1:10">
      <c r="A109" s="6">
        <v>105</v>
      </c>
      <c r="B109" s="7" t="s">
        <v>253</v>
      </c>
      <c r="C109" s="13">
        <v>230000</v>
      </c>
      <c r="D109" s="7" t="s">
        <v>254</v>
      </c>
      <c r="E109" s="7" t="s">
        <v>50</v>
      </c>
      <c r="F109" s="7" t="s">
        <v>8</v>
      </c>
      <c r="G109" s="14">
        <v>6.0000000000000001E-3</v>
      </c>
      <c r="H109" s="13">
        <v>0</v>
      </c>
      <c r="I109" s="13">
        <v>0</v>
      </c>
      <c r="J109" s="7" t="s">
        <v>988</v>
      </c>
    </row>
    <row r="110" spans="1:10">
      <c r="A110" s="1">
        <v>106</v>
      </c>
      <c r="B110" s="10" t="s">
        <v>255</v>
      </c>
      <c r="C110" s="22">
        <v>253000</v>
      </c>
      <c r="D110" s="10" t="s">
        <v>256</v>
      </c>
      <c r="E110" t="s">
        <v>50</v>
      </c>
      <c r="F110" s="10" t="s">
        <v>8</v>
      </c>
      <c r="G110" s="12">
        <v>6.0000000000000001E-3</v>
      </c>
      <c r="H110" s="22">
        <f t="shared" si="6"/>
        <v>1518</v>
      </c>
      <c r="I110" s="22">
        <f t="shared" si="5"/>
        <v>126.5</v>
      </c>
    </row>
    <row r="111" spans="1:10">
      <c r="A111" s="1">
        <v>107</v>
      </c>
      <c r="B111" s="10" t="s">
        <v>257</v>
      </c>
      <c r="C111" s="22">
        <v>8321859</v>
      </c>
      <c r="D111" s="10" t="s">
        <v>259</v>
      </c>
      <c r="E111" t="s">
        <v>258</v>
      </c>
      <c r="F111" s="10" t="s">
        <v>8</v>
      </c>
      <c r="G111" s="12">
        <v>6.0000000000000001E-3</v>
      </c>
      <c r="H111" s="22">
        <f t="shared" si="6"/>
        <v>49931.154000000002</v>
      </c>
      <c r="I111" s="22">
        <f t="shared" si="5"/>
        <v>4160.9295000000002</v>
      </c>
    </row>
    <row r="112" spans="1:10">
      <c r="A112" s="1">
        <v>108</v>
      </c>
      <c r="B112" s="10" t="s">
        <v>257</v>
      </c>
      <c r="C112" s="22">
        <v>8015956</v>
      </c>
      <c r="D112" s="10" t="s">
        <v>261</v>
      </c>
      <c r="E112" t="s">
        <v>260</v>
      </c>
      <c r="F112" s="10" t="s">
        <v>8</v>
      </c>
      <c r="G112" s="12">
        <v>6.0000000000000001E-3</v>
      </c>
      <c r="H112" s="22">
        <f t="shared" si="6"/>
        <v>48095.736000000004</v>
      </c>
      <c r="I112" s="22">
        <f t="shared" si="5"/>
        <v>4007.9780000000005</v>
      </c>
    </row>
    <row r="113" spans="1:9">
      <c r="A113" s="1">
        <v>109</v>
      </c>
      <c r="B113" s="10" t="s">
        <v>262</v>
      </c>
      <c r="C113" s="22">
        <v>7099000</v>
      </c>
      <c r="D113" s="10" t="s">
        <v>263</v>
      </c>
      <c r="E113" s="26">
        <v>78215</v>
      </c>
      <c r="F113" s="10" t="s">
        <v>17</v>
      </c>
      <c r="G113" s="12">
        <v>6.0000000000000001E-3</v>
      </c>
      <c r="H113" s="22">
        <f t="shared" si="6"/>
        <v>42594</v>
      </c>
      <c r="I113" s="22">
        <f t="shared" si="5"/>
        <v>3549.5</v>
      </c>
    </row>
    <row r="114" spans="1:9">
      <c r="A114" s="1">
        <v>110</v>
      </c>
      <c r="B114" s="10" t="s">
        <v>257</v>
      </c>
      <c r="C114" s="22">
        <v>8897516</v>
      </c>
      <c r="D114" s="10" t="s">
        <v>265</v>
      </c>
      <c r="E114" t="s">
        <v>264</v>
      </c>
      <c r="F114" s="10" t="s">
        <v>8</v>
      </c>
      <c r="G114" s="12">
        <v>6.0000000000000001E-3</v>
      </c>
      <c r="H114" s="22">
        <f t="shared" si="6"/>
        <v>53385.095999999998</v>
      </c>
      <c r="I114" s="22">
        <f t="shared" si="5"/>
        <v>4448.7579999999998</v>
      </c>
    </row>
    <row r="115" spans="1:9">
      <c r="A115" s="1">
        <v>111</v>
      </c>
      <c r="B115" s="10" t="s">
        <v>266</v>
      </c>
      <c r="C115" s="22">
        <v>14165000</v>
      </c>
      <c r="D115" s="10" t="s">
        <v>268</v>
      </c>
      <c r="E115" t="s">
        <v>267</v>
      </c>
      <c r="F115" s="10" t="s">
        <v>8</v>
      </c>
      <c r="G115" s="12">
        <v>6.0000000000000001E-3</v>
      </c>
      <c r="H115" s="22">
        <f t="shared" si="6"/>
        <v>84990</v>
      </c>
      <c r="I115" s="22">
        <f t="shared" si="5"/>
        <v>7082.5</v>
      </c>
    </row>
    <row r="116" spans="1:9">
      <c r="A116" s="1">
        <v>112</v>
      </c>
      <c r="B116" s="10" t="s">
        <v>269</v>
      </c>
      <c r="C116" s="22">
        <v>5736272</v>
      </c>
      <c r="D116" t="s">
        <v>179</v>
      </c>
      <c r="E116" t="s">
        <v>270</v>
      </c>
      <c r="F116" s="10" t="s">
        <v>8</v>
      </c>
      <c r="G116" s="12">
        <v>6.0000000000000001E-3</v>
      </c>
      <c r="H116" s="22">
        <f t="shared" si="6"/>
        <v>34417.631999999998</v>
      </c>
      <c r="I116" s="22">
        <f t="shared" si="5"/>
        <v>2868.136</v>
      </c>
    </row>
    <row r="117" spans="1:9">
      <c r="A117" s="1">
        <v>113</v>
      </c>
      <c r="B117" s="10" t="s">
        <v>257</v>
      </c>
      <c r="C117" s="22">
        <v>8899000</v>
      </c>
      <c r="D117" s="10" t="s">
        <v>271</v>
      </c>
      <c r="E117" t="s">
        <v>272</v>
      </c>
      <c r="F117" s="10" t="s">
        <v>8</v>
      </c>
      <c r="G117" s="12">
        <v>6.0000000000000001E-3</v>
      </c>
      <c r="H117" s="22">
        <f t="shared" si="6"/>
        <v>53394</v>
      </c>
      <c r="I117" s="22">
        <f t="shared" si="5"/>
        <v>4449.5</v>
      </c>
    </row>
    <row r="118" spans="1:9">
      <c r="A118" s="1">
        <v>114</v>
      </c>
      <c r="B118" s="10" t="s">
        <v>273</v>
      </c>
      <c r="C118" s="22">
        <v>3345888</v>
      </c>
      <c r="D118" s="10" t="s">
        <v>91</v>
      </c>
      <c r="E118" t="s">
        <v>274</v>
      </c>
      <c r="F118" s="10" t="s">
        <v>8</v>
      </c>
      <c r="G118" s="12">
        <v>6.0000000000000001E-3</v>
      </c>
      <c r="H118" s="22">
        <f t="shared" si="6"/>
        <v>20075.328000000001</v>
      </c>
      <c r="I118" s="22">
        <f t="shared" si="5"/>
        <v>1672.9440000000002</v>
      </c>
    </row>
    <row r="119" spans="1:9">
      <c r="A119" s="1">
        <v>115</v>
      </c>
      <c r="B119" s="10" t="s">
        <v>275</v>
      </c>
      <c r="C119" s="22">
        <v>4135456</v>
      </c>
      <c r="D119" s="10" t="s">
        <v>127</v>
      </c>
      <c r="E119" t="s">
        <v>276</v>
      </c>
      <c r="F119" s="10" t="s">
        <v>8</v>
      </c>
      <c r="G119" s="12">
        <v>6.0000000000000001E-3</v>
      </c>
      <c r="H119" s="22">
        <f t="shared" si="6"/>
        <v>24812.736000000001</v>
      </c>
      <c r="I119" s="22">
        <f t="shared" si="5"/>
        <v>2067.7280000000001</v>
      </c>
    </row>
    <row r="120" spans="1:9">
      <c r="A120" s="6">
        <v>116</v>
      </c>
      <c r="B120" s="7" t="s">
        <v>277</v>
      </c>
      <c r="C120" s="13">
        <v>5736272</v>
      </c>
      <c r="D120" s="7" t="s">
        <v>50</v>
      </c>
      <c r="E120" s="7" t="s">
        <v>270</v>
      </c>
      <c r="F120" s="7" t="s">
        <v>8</v>
      </c>
      <c r="G120" s="14">
        <v>6.0000000000000001E-3</v>
      </c>
      <c r="H120" s="13">
        <v>0</v>
      </c>
      <c r="I120" s="13">
        <f t="shared" si="5"/>
        <v>0</v>
      </c>
    </row>
    <row r="121" spans="1:9">
      <c r="A121" s="1">
        <v>117</v>
      </c>
      <c r="B121" s="10" t="s">
        <v>278</v>
      </c>
      <c r="C121" s="22">
        <v>4666902</v>
      </c>
      <c r="D121" t="s">
        <v>279</v>
      </c>
      <c r="E121" t="s">
        <v>50</v>
      </c>
      <c r="F121" s="10" t="s">
        <v>8</v>
      </c>
      <c r="G121" s="12">
        <v>6.0000000000000001E-3</v>
      </c>
      <c r="H121" s="22">
        <f t="shared" ref="H121:H125" si="7">C121*G121</f>
        <v>28001.412</v>
      </c>
      <c r="I121" s="22">
        <f t="shared" ref="I121:I125" si="8">H121/12</f>
        <v>2333.451</v>
      </c>
    </row>
    <row r="122" spans="1:9">
      <c r="A122" s="1">
        <v>118</v>
      </c>
      <c r="B122" s="10" t="s">
        <v>280</v>
      </c>
      <c r="C122" s="22">
        <v>4300000</v>
      </c>
      <c r="D122" s="10" t="s">
        <v>281</v>
      </c>
      <c r="E122" t="s">
        <v>7</v>
      </c>
      <c r="F122" s="10" t="s">
        <v>8</v>
      </c>
      <c r="G122" s="12">
        <v>6.0000000000000001E-3</v>
      </c>
      <c r="H122" s="22">
        <f t="shared" si="7"/>
        <v>25800</v>
      </c>
      <c r="I122" s="22">
        <f t="shared" si="8"/>
        <v>2150</v>
      </c>
    </row>
    <row r="123" spans="1:9">
      <c r="A123" s="1">
        <v>119</v>
      </c>
      <c r="B123" t="s">
        <v>282</v>
      </c>
      <c r="C123" s="22">
        <v>12850000</v>
      </c>
      <c r="D123" t="s">
        <v>284</v>
      </c>
      <c r="E123" t="s">
        <v>283</v>
      </c>
      <c r="F123" s="10" t="s">
        <v>285</v>
      </c>
      <c r="G123" s="12">
        <v>6.0000000000000001E-3</v>
      </c>
      <c r="H123" s="22">
        <f t="shared" si="7"/>
        <v>77100</v>
      </c>
      <c r="I123" s="22">
        <f t="shared" si="8"/>
        <v>6425</v>
      </c>
    </row>
    <row r="124" spans="1:9">
      <c r="A124" s="1">
        <v>120</v>
      </c>
      <c r="B124" s="10" t="s">
        <v>716</v>
      </c>
      <c r="C124" s="4">
        <v>12850000</v>
      </c>
      <c r="D124" t="s">
        <v>715</v>
      </c>
      <c r="E124" t="s">
        <v>717</v>
      </c>
      <c r="F124" s="10" t="s">
        <v>8</v>
      </c>
      <c r="G124" s="12">
        <v>6.0000000000000001E-3</v>
      </c>
      <c r="H124" s="4">
        <f t="shared" si="7"/>
        <v>77100</v>
      </c>
      <c r="I124" s="4">
        <f t="shared" si="8"/>
        <v>6425</v>
      </c>
    </row>
    <row r="125" spans="1:9">
      <c r="A125" s="1">
        <v>121</v>
      </c>
      <c r="B125" s="10" t="s">
        <v>718</v>
      </c>
      <c r="C125" s="4">
        <v>3400213</v>
      </c>
      <c r="D125" t="s">
        <v>96</v>
      </c>
      <c r="E125" t="s">
        <v>719</v>
      </c>
      <c r="F125" s="10" t="s">
        <v>8</v>
      </c>
      <c r="G125" s="12">
        <v>6.0000000000000001E-3</v>
      </c>
      <c r="H125" s="4">
        <f t="shared" si="7"/>
        <v>20401.278000000002</v>
      </c>
      <c r="I125" s="4">
        <f t="shared" si="8"/>
        <v>1700.1065000000001</v>
      </c>
    </row>
    <row r="126" spans="1:9">
      <c r="A126" s="1"/>
      <c r="F126" s="10"/>
      <c r="G126" s="12"/>
      <c r="H126" s="4"/>
    </row>
    <row r="127" spans="1:9">
      <c r="A127" s="1"/>
      <c r="F127" s="10"/>
      <c r="G127" s="12"/>
      <c r="H127" s="4"/>
    </row>
    <row r="128" spans="1:9">
      <c r="G128" s="12"/>
      <c r="H128" s="4"/>
    </row>
    <row r="129" spans="7:9">
      <c r="G129" s="15" t="s">
        <v>286</v>
      </c>
      <c r="H129" s="16">
        <f>SUM(H5:H125)</f>
        <v>1740081.15</v>
      </c>
      <c r="I129" s="17">
        <f>SUM(I5:I125)</f>
        <v>145006.76249999998</v>
      </c>
    </row>
    <row r="130" spans="7:9">
      <c r="G130" s="15" t="s">
        <v>287</v>
      </c>
      <c r="H130" s="18">
        <v>250</v>
      </c>
      <c r="I130" s="17">
        <v>250</v>
      </c>
    </row>
    <row r="131" spans="7:9">
      <c r="G131" s="15" t="s">
        <v>288</v>
      </c>
      <c r="H131" s="16">
        <f>I131*12</f>
        <v>15131.140434782606</v>
      </c>
      <c r="I131" s="17">
        <f>I129/1.15*1%</f>
        <v>1260.9283695652173</v>
      </c>
    </row>
    <row r="132" spans="7:9" ht="15.75" thickBot="1">
      <c r="G132" s="19" t="s">
        <v>289</v>
      </c>
      <c r="H132" s="20">
        <f>I132*12</f>
        <v>1758212.2904347824</v>
      </c>
      <c r="I132" s="21">
        <f>SUM(I129:I131)</f>
        <v>146517.69086956521</v>
      </c>
    </row>
    <row r="133" spans="7:9" ht="15.75" thickTop="1">
      <c r="G133" s="15" t="s">
        <v>290</v>
      </c>
      <c r="H133" s="16">
        <f>I133*12</f>
        <v>226967.1065217391</v>
      </c>
      <c r="I133" s="17">
        <f>I129/1.15*15%</f>
        <v>18913.925543478257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6"/>
  <sheetViews>
    <sheetView topLeftCell="B248" workbookViewId="0">
      <selection activeCell="C275" sqref="C275"/>
    </sheetView>
  </sheetViews>
  <sheetFormatPr defaultRowHeight="15"/>
  <cols>
    <col min="2" max="2" width="53.140625" bestFit="1" customWidth="1"/>
    <col min="3" max="3" width="15.28515625" customWidth="1"/>
    <col min="4" max="4" width="13.140625" customWidth="1"/>
    <col min="5" max="5" width="36.42578125" customWidth="1"/>
    <col min="6" max="6" width="14" bestFit="1" customWidth="1"/>
    <col min="7" max="7" width="18.5703125" customWidth="1"/>
    <col min="8" max="8" width="15.140625" bestFit="1" customWidth="1"/>
    <col min="9" max="9" width="9.7109375" bestFit="1" customWidth="1"/>
    <col min="10" max="11" width="13" customWidth="1"/>
    <col min="12" max="12" width="13.28515625" customWidth="1"/>
    <col min="13" max="13" width="10.7109375" bestFit="1" customWidth="1"/>
  </cols>
  <sheetData>
    <row r="1" spans="1:12">
      <c r="A1" s="240" t="s">
        <v>297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4" spans="1:12">
      <c r="A4" s="244" t="s">
        <v>303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</row>
    <row r="5" spans="1:12">
      <c r="A5" s="241" t="s">
        <v>298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</row>
    <row r="7" spans="1:12">
      <c r="A7" s="2" t="s">
        <v>314</v>
      </c>
      <c r="B7" s="2" t="s">
        <v>1</v>
      </c>
      <c r="C7" s="2" t="s">
        <v>320</v>
      </c>
      <c r="D7" s="2" t="s">
        <v>321</v>
      </c>
      <c r="E7" s="2" t="s">
        <v>323</v>
      </c>
      <c r="F7" s="2" t="s">
        <v>2</v>
      </c>
      <c r="G7" s="2" t="s">
        <v>5</v>
      </c>
      <c r="H7" s="2" t="s">
        <v>300</v>
      </c>
      <c r="I7" s="2" t="s">
        <v>9</v>
      </c>
      <c r="J7" s="2" t="s">
        <v>10</v>
      </c>
      <c r="K7" s="2" t="s">
        <v>299</v>
      </c>
      <c r="L7" s="2" t="s">
        <v>325</v>
      </c>
    </row>
    <row r="8" spans="1:12">
      <c r="F8" s="4"/>
    </row>
    <row r="9" spans="1:12">
      <c r="A9" s="1">
        <v>142</v>
      </c>
      <c r="B9" s="7" t="s">
        <v>253</v>
      </c>
      <c r="C9" s="7"/>
      <c r="D9" s="7" t="s">
        <v>254</v>
      </c>
      <c r="E9" s="7" t="s">
        <v>301</v>
      </c>
      <c r="F9" s="8"/>
      <c r="G9" s="7"/>
      <c r="H9" s="7" t="s">
        <v>302</v>
      </c>
      <c r="I9" s="7"/>
      <c r="J9" s="8">
        <v>0</v>
      </c>
      <c r="K9" s="8">
        <v>0</v>
      </c>
      <c r="L9" s="7" t="s">
        <v>988</v>
      </c>
    </row>
    <row r="10" spans="1:12">
      <c r="A10" s="1">
        <v>142</v>
      </c>
      <c r="B10" t="s">
        <v>305</v>
      </c>
      <c r="D10" t="s">
        <v>256</v>
      </c>
      <c r="E10" t="s">
        <v>304</v>
      </c>
      <c r="F10" s="4"/>
      <c r="H10" t="s">
        <v>302</v>
      </c>
      <c r="J10" s="4">
        <f t="shared" ref="J10:J11" si="0">SUM(K10*12)</f>
        <v>750</v>
      </c>
      <c r="K10" s="4">
        <v>62.5</v>
      </c>
      <c r="L10" t="s">
        <v>326</v>
      </c>
    </row>
    <row r="11" spans="1:12">
      <c r="A11" s="1">
        <v>142</v>
      </c>
      <c r="B11" t="s">
        <v>307</v>
      </c>
      <c r="D11" t="s">
        <v>252</v>
      </c>
      <c r="E11" t="s">
        <v>306</v>
      </c>
      <c r="F11" s="4"/>
      <c r="H11" t="s">
        <v>302</v>
      </c>
      <c r="J11" s="4">
        <f t="shared" si="0"/>
        <v>750</v>
      </c>
      <c r="K11" s="4">
        <v>62.5</v>
      </c>
      <c r="L11" t="s">
        <v>326</v>
      </c>
    </row>
    <row r="12" spans="1:12">
      <c r="A12" s="1">
        <v>142</v>
      </c>
      <c r="B12" t="s">
        <v>310</v>
      </c>
      <c r="C12" t="s">
        <v>308</v>
      </c>
      <c r="D12" t="s">
        <v>322</v>
      </c>
      <c r="E12" t="s">
        <v>309</v>
      </c>
      <c r="F12" s="4">
        <v>301875</v>
      </c>
      <c r="G12" t="s">
        <v>41</v>
      </c>
      <c r="H12" t="s">
        <v>334</v>
      </c>
      <c r="I12" s="28">
        <v>3.39999E-2</v>
      </c>
      <c r="J12" s="4">
        <f>F12*I12</f>
        <v>10263.7198125</v>
      </c>
      <c r="K12" s="4">
        <f>F12*I12/12</f>
        <v>855.309984375</v>
      </c>
      <c r="L12" t="s">
        <v>326</v>
      </c>
    </row>
    <row r="13" spans="1:12">
      <c r="A13" s="6">
        <v>112</v>
      </c>
      <c r="B13" s="7" t="s">
        <v>313</v>
      </c>
      <c r="C13" s="7" t="s">
        <v>311</v>
      </c>
      <c r="D13" s="7"/>
      <c r="E13" s="7" t="s">
        <v>50</v>
      </c>
      <c r="F13" s="8">
        <v>80500</v>
      </c>
      <c r="G13" s="7" t="s">
        <v>312</v>
      </c>
      <c r="H13" s="7" t="s">
        <v>334</v>
      </c>
      <c r="I13" s="7"/>
      <c r="J13" s="8">
        <v>0</v>
      </c>
      <c r="K13" s="8">
        <v>0</v>
      </c>
      <c r="L13" s="7" t="s">
        <v>327</v>
      </c>
    </row>
    <row r="14" spans="1:12">
      <c r="A14" s="6">
        <v>112</v>
      </c>
      <c r="B14" s="7" t="s">
        <v>317</v>
      </c>
      <c r="C14" s="7"/>
      <c r="D14" s="7" t="s">
        <v>315</v>
      </c>
      <c r="E14" s="7" t="s">
        <v>316</v>
      </c>
      <c r="F14" s="8">
        <v>90000</v>
      </c>
      <c r="G14" s="7" t="s">
        <v>312</v>
      </c>
      <c r="H14" s="7" t="s">
        <v>334</v>
      </c>
      <c r="I14" s="7"/>
      <c r="J14" s="8">
        <v>0</v>
      </c>
      <c r="K14" s="8">
        <v>0</v>
      </c>
      <c r="L14" s="7" t="s">
        <v>328</v>
      </c>
    </row>
    <row r="15" spans="1:12">
      <c r="A15" s="6">
        <v>142</v>
      </c>
      <c r="B15" s="7" t="s">
        <v>319</v>
      </c>
      <c r="C15" s="7" t="s">
        <v>318</v>
      </c>
      <c r="D15" s="7" t="s">
        <v>26</v>
      </c>
      <c r="E15" s="7" t="s">
        <v>27</v>
      </c>
      <c r="F15" s="8"/>
      <c r="G15" s="7"/>
      <c r="H15" s="7" t="s">
        <v>302</v>
      </c>
      <c r="I15" s="7"/>
      <c r="J15" s="8">
        <v>0</v>
      </c>
      <c r="K15" s="8">
        <v>0</v>
      </c>
      <c r="L15" s="7" t="s">
        <v>1007</v>
      </c>
    </row>
    <row r="16" spans="1:12">
      <c r="A16" s="6">
        <v>142</v>
      </c>
      <c r="B16" s="7" t="s">
        <v>324</v>
      </c>
      <c r="C16" s="7"/>
      <c r="D16" s="7" t="s">
        <v>292</v>
      </c>
      <c r="E16" s="7" t="s">
        <v>7</v>
      </c>
      <c r="F16" s="8"/>
      <c r="G16" s="7"/>
      <c r="H16" s="7" t="s">
        <v>302</v>
      </c>
      <c r="I16" s="7"/>
      <c r="J16" s="8">
        <v>0</v>
      </c>
      <c r="K16" s="4">
        <v>0</v>
      </c>
      <c r="L16" s="7" t="s">
        <v>329</v>
      </c>
    </row>
    <row r="17" spans="1:12">
      <c r="A17" s="9">
        <v>142</v>
      </c>
      <c r="B17" s="10" t="s">
        <v>324</v>
      </c>
      <c r="C17" s="10"/>
      <c r="D17" s="10" t="s">
        <v>293</v>
      </c>
      <c r="E17" s="10" t="s">
        <v>12</v>
      </c>
      <c r="F17" s="11"/>
      <c r="G17" s="10"/>
      <c r="H17" s="10" t="s">
        <v>302</v>
      </c>
      <c r="I17" s="10"/>
      <c r="J17" s="11">
        <f>SUM(K17*12)</f>
        <v>750</v>
      </c>
      <c r="K17" s="11">
        <v>62.5</v>
      </c>
      <c r="L17" t="s">
        <v>326</v>
      </c>
    </row>
    <row r="18" spans="1:12">
      <c r="A18" s="9">
        <v>142</v>
      </c>
      <c r="B18" s="10" t="s">
        <v>330</v>
      </c>
      <c r="C18" s="10"/>
      <c r="D18" s="10" t="s">
        <v>294</v>
      </c>
      <c r="E18" s="10" t="s">
        <v>13</v>
      </c>
      <c r="F18" s="11"/>
      <c r="G18" s="10"/>
      <c r="H18" s="10" t="s">
        <v>302</v>
      </c>
      <c r="I18" s="10"/>
      <c r="J18" s="11">
        <f>SUM(K18*12)</f>
        <v>750</v>
      </c>
      <c r="K18" s="11">
        <v>62.5</v>
      </c>
      <c r="L18" s="10" t="s">
        <v>326</v>
      </c>
    </row>
    <row r="19" spans="1:12">
      <c r="A19" s="6">
        <v>192</v>
      </c>
      <c r="B19" s="7" t="s">
        <v>335</v>
      </c>
      <c r="C19" s="7" t="s">
        <v>331</v>
      </c>
      <c r="D19" s="7"/>
      <c r="E19" s="7" t="s">
        <v>332</v>
      </c>
      <c r="F19" s="8">
        <v>226896</v>
      </c>
      <c r="G19" s="7" t="s">
        <v>333</v>
      </c>
      <c r="H19" s="7" t="s">
        <v>334</v>
      </c>
      <c r="I19" s="7"/>
      <c r="J19" s="8">
        <v>0</v>
      </c>
      <c r="K19" s="8">
        <v>0</v>
      </c>
      <c r="L19" s="7" t="s">
        <v>326</v>
      </c>
    </row>
    <row r="20" spans="1:12">
      <c r="A20" s="1">
        <v>142</v>
      </c>
      <c r="B20" t="s">
        <v>34</v>
      </c>
      <c r="D20" t="s">
        <v>295</v>
      </c>
      <c r="E20" t="s">
        <v>14</v>
      </c>
      <c r="F20" s="4"/>
      <c r="H20" t="s">
        <v>302</v>
      </c>
      <c r="J20" s="11">
        <f>SUM(K20*12)</f>
        <v>750</v>
      </c>
      <c r="K20" s="4">
        <v>62.5</v>
      </c>
      <c r="L20" t="s">
        <v>326</v>
      </c>
    </row>
    <row r="21" spans="1:12">
      <c r="A21" s="1">
        <v>172</v>
      </c>
      <c r="B21" t="s">
        <v>337</v>
      </c>
      <c r="C21" t="s">
        <v>338</v>
      </c>
      <c r="D21" t="s">
        <v>336</v>
      </c>
      <c r="E21" s="26">
        <v>7250210021</v>
      </c>
      <c r="F21" s="4">
        <v>74750</v>
      </c>
      <c r="G21" t="s">
        <v>312</v>
      </c>
      <c r="H21" t="s">
        <v>334</v>
      </c>
      <c r="I21" s="28">
        <v>3.39999E-2</v>
      </c>
      <c r="J21" s="4">
        <f>F21*I21</f>
        <v>2541.4925250000001</v>
      </c>
      <c r="K21" s="4">
        <f>F21*I21/12</f>
        <v>211.79104375</v>
      </c>
      <c r="L21" t="s">
        <v>326</v>
      </c>
    </row>
    <row r="22" spans="1:12">
      <c r="A22" s="1">
        <v>172</v>
      </c>
      <c r="B22" t="s">
        <v>341</v>
      </c>
      <c r="C22" t="s">
        <v>339</v>
      </c>
      <c r="D22" t="s">
        <v>342</v>
      </c>
      <c r="E22" t="s">
        <v>340</v>
      </c>
      <c r="F22" s="4">
        <v>1200000</v>
      </c>
      <c r="G22" t="s">
        <v>246</v>
      </c>
      <c r="H22" t="s">
        <v>334</v>
      </c>
      <c r="I22" s="28">
        <v>3.2000000000000001E-2</v>
      </c>
      <c r="J22" s="4">
        <f>F22*I22</f>
        <v>38400</v>
      </c>
      <c r="K22" s="4">
        <f>F22*I22/12</f>
        <v>3200</v>
      </c>
      <c r="L22" t="s">
        <v>326</v>
      </c>
    </row>
    <row r="23" spans="1:12">
      <c r="A23" s="6">
        <v>803</v>
      </c>
      <c r="B23" s="7" t="s">
        <v>343</v>
      </c>
      <c r="C23" s="7"/>
      <c r="D23" s="7"/>
      <c r="E23" s="7"/>
      <c r="F23" s="8">
        <v>450000</v>
      </c>
      <c r="G23" s="7" t="s">
        <v>348</v>
      </c>
      <c r="H23" s="7" t="s">
        <v>334</v>
      </c>
      <c r="I23" s="7"/>
      <c r="J23" s="8">
        <v>0</v>
      </c>
      <c r="K23" s="8">
        <v>0</v>
      </c>
      <c r="L23" s="7" t="s">
        <v>344</v>
      </c>
    </row>
    <row r="24" spans="1:12">
      <c r="A24" s="6">
        <v>142</v>
      </c>
      <c r="B24" s="7" t="s">
        <v>346</v>
      </c>
      <c r="C24" s="7" t="s">
        <v>345</v>
      </c>
      <c r="D24" s="7" t="s">
        <v>347</v>
      </c>
      <c r="E24" s="7" t="s">
        <v>16</v>
      </c>
      <c r="F24" s="8"/>
      <c r="G24" s="7"/>
      <c r="H24" s="7" t="s">
        <v>302</v>
      </c>
      <c r="I24" s="7"/>
      <c r="J24" s="8">
        <v>0</v>
      </c>
      <c r="K24" s="8">
        <v>0</v>
      </c>
      <c r="L24" s="7" t="s">
        <v>329</v>
      </c>
    </row>
    <row r="25" spans="1:12">
      <c r="A25" s="6">
        <v>102</v>
      </c>
      <c r="B25" s="7" t="s">
        <v>351</v>
      </c>
      <c r="C25" s="7" t="s">
        <v>349</v>
      </c>
      <c r="D25" s="7"/>
      <c r="E25" s="7" t="s">
        <v>350</v>
      </c>
      <c r="F25" s="8">
        <v>1597200</v>
      </c>
      <c r="G25" s="7" t="s">
        <v>333</v>
      </c>
      <c r="H25" s="7" t="s">
        <v>334</v>
      </c>
      <c r="I25" s="7"/>
      <c r="J25" s="8">
        <v>0</v>
      </c>
      <c r="K25" s="8">
        <v>0</v>
      </c>
      <c r="L25" s="7" t="s">
        <v>326</v>
      </c>
    </row>
    <row r="26" spans="1:12">
      <c r="A26" s="6">
        <v>102</v>
      </c>
      <c r="B26" s="7" t="s">
        <v>355</v>
      </c>
      <c r="C26" s="7" t="s">
        <v>352</v>
      </c>
      <c r="D26" s="7"/>
      <c r="E26" s="7" t="s">
        <v>353</v>
      </c>
      <c r="F26" s="8">
        <v>880000</v>
      </c>
      <c r="G26" s="7" t="s">
        <v>333</v>
      </c>
      <c r="H26" s="7" t="s">
        <v>334</v>
      </c>
      <c r="I26" s="7"/>
      <c r="J26" s="8">
        <v>0</v>
      </c>
      <c r="K26" s="8">
        <v>0</v>
      </c>
      <c r="L26" s="7" t="s">
        <v>354</v>
      </c>
    </row>
    <row r="27" spans="1:12">
      <c r="A27" s="9">
        <v>142</v>
      </c>
      <c r="B27" s="10" t="s">
        <v>357</v>
      </c>
      <c r="C27" s="10"/>
      <c r="D27" s="10" t="s">
        <v>19</v>
      </c>
      <c r="E27" s="10" t="s">
        <v>20</v>
      </c>
      <c r="F27" s="11"/>
      <c r="G27" s="10"/>
      <c r="H27" s="10" t="s">
        <v>302</v>
      </c>
      <c r="I27" s="10"/>
      <c r="J27" s="11">
        <f>SUM(K27*12)</f>
        <v>750</v>
      </c>
      <c r="K27" s="11">
        <v>62.5</v>
      </c>
      <c r="L27" s="10" t="s">
        <v>326</v>
      </c>
    </row>
    <row r="28" spans="1:12">
      <c r="A28" s="6">
        <v>102</v>
      </c>
      <c r="B28" s="7" t="s">
        <v>359</v>
      </c>
      <c r="C28" s="7" t="s">
        <v>349</v>
      </c>
      <c r="D28" s="7"/>
      <c r="E28" s="7" t="s">
        <v>358</v>
      </c>
      <c r="F28" s="8">
        <v>803000</v>
      </c>
      <c r="G28" s="7" t="s">
        <v>333</v>
      </c>
      <c r="H28" s="7" t="s">
        <v>334</v>
      </c>
      <c r="I28" s="7"/>
      <c r="J28" s="8">
        <v>0</v>
      </c>
      <c r="K28" s="8">
        <v>0</v>
      </c>
      <c r="L28" s="7" t="s">
        <v>326</v>
      </c>
    </row>
    <row r="29" spans="1:12">
      <c r="A29" s="6">
        <v>142</v>
      </c>
      <c r="B29" s="7" t="s">
        <v>21</v>
      </c>
      <c r="C29" s="7" t="s">
        <v>360</v>
      </c>
      <c r="D29" s="7" t="s">
        <v>361</v>
      </c>
      <c r="E29" s="7" t="s">
        <v>362</v>
      </c>
      <c r="F29" s="8"/>
      <c r="G29" s="7"/>
      <c r="H29" s="7" t="s">
        <v>302</v>
      </c>
      <c r="I29" s="7"/>
      <c r="J29" s="8">
        <v>0</v>
      </c>
      <c r="K29" s="8">
        <v>0</v>
      </c>
      <c r="L29" s="7" t="s">
        <v>329</v>
      </c>
    </row>
    <row r="30" spans="1:12">
      <c r="A30" s="6">
        <v>102</v>
      </c>
      <c r="B30" s="7" t="s">
        <v>365</v>
      </c>
      <c r="C30" s="7" t="s">
        <v>18</v>
      </c>
      <c r="D30" s="7"/>
      <c r="E30" s="7" t="s">
        <v>363</v>
      </c>
      <c r="F30" s="8">
        <v>506000</v>
      </c>
      <c r="G30" s="7" t="s">
        <v>364</v>
      </c>
      <c r="H30" s="7" t="s">
        <v>334</v>
      </c>
      <c r="I30" s="7"/>
      <c r="J30" s="8">
        <v>0</v>
      </c>
      <c r="K30" s="8">
        <v>0</v>
      </c>
      <c r="L30" s="7" t="s">
        <v>326</v>
      </c>
    </row>
    <row r="31" spans="1:12">
      <c r="A31" s="6">
        <v>142</v>
      </c>
      <c r="B31" s="7" t="s">
        <v>366</v>
      </c>
      <c r="C31" s="7" t="s">
        <v>360</v>
      </c>
      <c r="D31" s="7" t="s">
        <v>367</v>
      </c>
      <c r="E31" s="7" t="s">
        <v>368</v>
      </c>
      <c r="F31" s="8"/>
      <c r="G31" s="7"/>
      <c r="H31" s="7" t="s">
        <v>302</v>
      </c>
      <c r="I31" s="7"/>
      <c r="J31" s="8">
        <v>0</v>
      </c>
      <c r="K31" s="8">
        <v>0</v>
      </c>
      <c r="L31" s="7" t="s">
        <v>329</v>
      </c>
    </row>
    <row r="32" spans="1:12">
      <c r="A32" s="9">
        <v>112</v>
      </c>
      <c r="B32" s="10" t="s">
        <v>371</v>
      </c>
      <c r="C32" s="10" t="s">
        <v>369</v>
      </c>
      <c r="D32" s="10" t="s">
        <v>372</v>
      </c>
      <c r="E32" s="10" t="s">
        <v>370</v>
      </c>
      <c r="F32" s="11">
        <v>792700</v>
      </c>
      <c r="G32" s="10" t="s">
        <v>246</v>
      </c>
      <c r="H32" s="10" t="s">
        <v>334</v>
      </c>
      <c r="I32" s="29">
        <v>3.2000000000000001E-2</v>
      </c>
      <c r="J32" s="11">
        <f>F32*I32</f>
        <v>25366.400000000001</v>
      </c>
      <c r="K32" s="11">
        <f>F32*I32/12</f>
        <v>2113.8666666666668</v>
      </c>
      <c r="L32" s="10" t="s">
        <v>326</v>
      </c>
    </row>
    <row r="33" spans="1:12">
      <c r="A33" s="9">
        <v>112</v>
      </c>
      <c r="B33" s="10" t="s">
        <v>375</v>
      </c>
      <c r="C33" s="10" t="s">
        <v>373</v>
      </c>
      <c r="D33" s="10" t="s">
        <v>376</v>
      </c>
      <c r="E33" s="10" t="s">
        <v>374</v>
      </c>
      <c r="F33" s="11">
        <v>792700</v>
      </c>
      <c r="G33" s="10" t="s">
        <v>246</v>
      </c>
      <c r="H33" s="10" t="s">
        <v>334</v>
      </c>
      <c r="I33" s="29">
        <v>3.2000000000000001E-2</v>
      </c>
      <c r="J33" s="11">
        <f>F33*I33</f>
        <v>25366.400000000001</v>
      </c>
      <c r="K33" s="11">
        <f>F33*I33/12</f>
        <v>2113.8666666666668</v>
      </c>
      <c r="L33" s="10" t="s">
        <v>326</v>
      </c>
    </row>
    <row r="34" spans="1:12">
      <c r="A34" s="6">
        <v>192</v>
      </c>
      <c r="B34" s="7" t="s">
        <v>380</v>
      </c>
      <c r="C34" s="7" t="s">
        <v>377</v>
      </c>
      <c r="D34" s="7"/>
      <c r="E34" s="7" t="s">
        <v>378</v>
      </c>
      <c r="F34" s="8">
        <v>950000</v>
      </c>
      <c r="G34" s="7" t="s">
        <v>333</v>
      </c>
      <c r="H34" s="7" t="s">
        <v>334</v>
      </c>
      <c r="I34" s="7"/>
      <c r="J34" s="8">
        <v>0</v>
      </c>
      <c r="K34" s="8">
        <v>0</v>
      </c>
      <c r="L34" s="7" t="s">
        <v>379</v>
      </c>
    </row>
    <row r="35" spans="1:12">
      <c r="A35" s="9">
        <v>142</v>
      </c>
      <c r="B35" s="10" t="s">
        <v>36</v>
      </c>
      <c r="C35" s="10" t="s">
        <v>381</v>
      </c>
      <c r="D35" s="10" t="s">
        <v>24</v>
      </c>
      <c r="E35" s="10" t="s">
        <v>25</v>
      </c>
      <c r="F35" s="11"/>
      <c r="G35" s="10"/>
      <c r="H35" s="10" t="s">
        <v>302</v>
      </c>
      <c r="I35" s="10"/>
      <c r="J35" s="11">
        <f>SUM(K35*12)</f>
        <v>750</v>
      </c>
      <c r="K35" s="11">
        <v>62.5</v>
      </c>
      <c r="L35" s="10" t="s">
        <v>326</v>
      </c>
    </row>
    <row r="36" spans="1:12">
      <c r="A36" s="6">
        <v>142</v>
      </c>
      <c r="B36" s="7" t="s">
        <v>383</v>
      </c>
      <c r="C36" s="7" t="s">
        <v>382</v>
      </c>
      <c r="D36" s="7" t="s">
        <v>28</v>
      </c>
      <c r="E36" s="7" t="s">
        <v>29</v>
      </c>
      <c r="F36" s="8"/>
      <c r="G36" s="7"/>
      <c r="H36" s="7" t="s">
        <v>302</v>
      </c>
      <c r="I36" s="7"/>
      <c r="J36" s="8">
        <v>0</v>
      </c>
      <c r="K36" s="8">
        <v>0</v>
      </c>
      <c r="L36" s="7" t="s">
        <v>1007</v>
      </c>
    </row>
    <row r="37" spans="1:12">
      <c r="A37" s="1">
        <v>142</v>
      </c>
      <c r="B37" s="10" t="s">
        <v>383</v>
      </c>
      <c r="D37" s="10" t="s">
        <v>30</v>
      </c>
      <c r="E37" t="s">
        <v>31</v>
      </c>
      <c r="F37" s="4"/>
      <c r="H37" s="10" t="s">
        <v>302</v>
      </c>
      <c r="J37" s="11">
        <f>SUM(K37*12)</f>
        <v>750</v>
      </c>
      <c r="K37" s="4">
        <v>62.5</v>
      </c>
      <c r="L37" s="10" t="s">
        <v>326</v>
      </c>
    </row>
    <row r="38" spans="1:12">
      <c r="A38" s="1">
        <v>142</v>
      </c>
      <c r="B38" s="10" t="s">
        <v>384</v>
      </c>
      <c r="D38" s="10" t="s">
        <v>38</v>
      </c>
      <c r="E38" t="s">
        <v>385</v>
      </c>
      <c r="F38" s="4"/>
      <c r="H38" s="10" t="s">
        <v>302</v>
      </c>
      <c r="J38" s="11">
        <f>SUM(K38*12)</f>
        <v>750</v>
      </c>
      <c r="K38" s="4">
        <v>62.5</v>
      </c>
      <c r="L38" s="10" t="s">
        <v>326</v>
      </c>
    </row>
    <row r="39" spans="1:12">
      <c r="A39" s="6">
        <v>142</v>
      </c>
      <c r="B39" s="7" t="s">
        <v>386</v>
      </c>
      <c r="C39" s="7" t="s">
        <v>356</v>
      </c>
      <c r="D39" s="7" t="s">
        <v>19</v>
      </c>
      <c r="E39" s="7" t="s">
        <v>387</v>
      </c>
      <c r="F39" s="8"/>
      <c r="G39" s="7"/>
      <c r="H39" s="7" t="s">
        <v>302</v>
      </c>
      <c r="I39" s="7"/>
      <c r="J39" s="8">
        <v>0</v>
      </c>
      <c r="K39" s="8">
        <v>0</v>
      </c>
      <c r="L39" s="7" t="s">
        <v>326</v>
      </c>
    </row>
    <row r="40" spans="1:12">
      <c r="A40" s="6">
        <v>142</v>
      </c>
      <c r="B40" s="7" t="s">
        <v>389</v>
      </c>
      <c r="C40" s="7"/>
      <c r="D40" s="7" t="s">
        <v>42</v>
      </c>
      <c r="E40" s="7" t="s">
        <v>388</v>
      </c>
      <c r="F40" s="8"/>
      <c r="G40" s="7"/>
      <c r="H40" s="7" t="s">
        <v>302</v>
      </c>
      <c r="I40" s="7"/>
      <c r="J40" s="8">
        <v>0</v>
      </c>
      <c r="K40" s="8">
        <v>0</v>
      </c>
      <c r="L40" s="7" t="s">
        <v>328</v>
      </c>
    </row>
    <row r="41" spans="1:12">
      <c r="A41" s="1">
        <v>142</v>
      </c>
      <c r="B41" s="10" t="s">
        <v>390</v>
      </c>
      <c r="D41" s="10" t="s">
        <v>46</v>
      </c>
      <c r="E41" t="s">
        <v>48</v>
      </c>
      <c r="F41" s="4"/>
      <c r="H41" s="10" t="s">
        <v>302</v>
      </c>
      <c r="J41" s="11">
        <f>SUM(K41*12)</f>
        <v>750</v>
      </c>
      <c r="K41" s="4">
        <v>62.5</v>
      </c>
      <c r="L41" s="10" t="s">
        <v>326</v>
      </c>
    </row>
    <row r="42" spans="1:12">
      <c r="A42" s="6">
        <v>142</v>
      </c>
      <c r="B42" s="7" t="s">
        <v>391</v>
      </c>
      <c r="C42" s="7" t="s">
        <v>360</v>
      </c>
      <c r="D42" s="7" t="s">
        <v>393</v>
      </c>
      <c r="E42" s="7" t="s">
        <v>392</v>
      </c>
      <c r="F42" s="8"/>
      <c r="G42" s="7"/>
      <c r="H42" s="7" t="s">
        <v>302</v>
      </c>
      <c r="I42" s="7"/>
      <c r="J42" s="8">
        <v>0</v>
      </c>
      <c r="K42" s="8">
        <v>0</v>
      </c>
      <c r="L42" s="7" t="s">
        <v>329</v>
      </c>
    </row>
    <row r="43" spans="1:12">
      <c r="A43" s="6">
        <v>102</v>
      </c>
      <c r="B43" s="7" t="s">
        <v>397</v>
      </c>
      <c r="C43" s="7" t="s">
        <v>394</v>
      </c>
      <c r="D43" s="7" t="s">
        <v>398</v>
      </c>
      <c r="E43" s="7" t="s">
        <v>395</v>
      </c>
      <c r="F43" s="8">
        <v>332400</v>
      </c>
      <c r="G43" s="7" t="s">
        <v>364</v>
      </c>
      <c r="H43" s="7" t="s">
        <v>334</v>
      </c>
      <c r="I43" s="7"/>
      <c r="J43" s="8">
        <v>0</v>
      </c>
      <c r="K43" s="8">
        <v>0</v>
      </c>
      <c r="L43" s="7" t="s">
        <v>396</v>
      </c>
    </row>
    <row r="44" spans="1:12">
      <c r="A44" s="9">
        <v>192</v>
      </c>
      <c r="B44" s="10" t="s">
        <v>402</v>
      </c>
      <c r="C44" s="10" t="s">
        <v>399</v>
      </c>
      <c r="D44" s="10" t="s">
        <v>401</v>
      </c>
      <c r="E44" s="10" t="s">
        <v>400</v>
      </c>
      <c r="F44" s="11">
        <v>175000</v>
      </c>
      <c r="G44" s="10" t="s">
        <v>333</v>
      </c>
      <c r="H44" s="10" t="s">
        <v>334</v>
      </c>
      <c r="I44" s="29">
        <v>3.5000000000000003E-2</v>
      </c>
      <c r="J44" s="11">
        <f>F44*I44</f>
        <v>6125.0000000000009</v>
      </c>
      <c r="K44" s="11">
        <f>F44*I44/12</f>
        <v>510.41666666666674</v>
      </c>
      <c r="L44" s="10" t="s">
        <v>326</v>
      </c>
    </row>
    <row r="45" spans="1:12">
      <c r="A45" s="9">
        <v>102</v>
      </c>
      <c r="B45" s="10" t="s">
        <v>405</v>
      </c>
      <c r="C45" s="10" t="s">
        <v>403</v>
      </c>
      <c r="D45" s="10"/>
      <c r="E45" s="10" t="s">
        <v>404</v>
      </c>
      <c r="F45" s="11">
        <v>236000</v>
      </c>
      <c r="G45" s="10" t="s">
        <v>364</v>
      </c>
      <c r="H45" s="10" t="s">
        <v>334</v>
      </c>
      <c r="I45" s="29">
        <v>3.5000000000000003E-2</v>
      </c>
      <c r="J45" s="11">
        <f>F45*I45</f>
        <v>8260</v>
      </c>
      <c r="K45" s="11">
        <f>F45*I45/12</f>
        <v>688.33333333333337</v>
      </c>
      <c r="L45" s="10" t="s">
        <v>326</v>
      </c>
    </row>
    <row r="46" spans="1:12">
      <c r="A46" s="6">
        <v>142</v>
      </c>
      <c r="B46" s="7" t="s">
        <v>407</v>
      </c>
      <c r="C46" s="7" t="s">
        <v>406</v>
      </c>
      <c r="D46" s="7" t="s">
        <v>409</v>
      </c>
      <c r="E46" s="7" t="s">
        <v>408</v>
      </c>
      <c r="F46" s="8"/>
      <c r="G46" s="7"/>
      <c r="H46" s="7" t="s">
        <v>302</v>
      </c>
      <c r="I46" s="7"/>
      <c r="J46" s="8">
        <v>0</v>
      </c>
      <c r="K46" s="8">
        <v>0</v>
      </c>
      <c r="L46" s="7" t="s">
        <v>329</v>
      </c>
    </row>
    <row r="47" spans="1:12">
      <c r="A47" s="9">
        <v>142</v>
      </c>
      <c r="B47" s="10" t="s">
        <v>407</v>
      </c>
      <c r="C47" s="10"/>
      <c r="D47" s="10" t="s">
        <v>52</v>
      </c>
      <c r="E47" s="10" t="s">
        <v>410</v>
      </c>
      <c r="F47" s="11"/>
      <c r="G47" s="10"/>
      <c r="H47" s="10" t="s">
        <v>302</v>
      </c>
      <c r="I47" s="10"/>
      <c r="J47" s="11">
        <f>SUM(K47*12)</f>
        <v>750</v>
      </c>
      <c r="K47" s="11">
        <v>62.5</v>
      </c>
      <c r="L47" s="10" t="s">
        <v>326</v>
      </c>
    </row>
    <row r="48" spans="1:12">
      <c r="A48" s="6">
        <v>142</v>
      </c>
      <c r="B48" s="7" t="s">
        <v>412</v>
      </c>
      <c r="C48" s="7" t="s">
        <v>411</v>
      </c>
      <c r="D48" s="7" t="s">
        <v>54</v>
      </c>
      <c r="E48" s="27">
        <v>3742206</v>
      </c>
      <c r="F48" s="8"/>
      <c r="G48" s="7"/>
      <c r="H48" s="7" t="s">
        <v>302</v>
      </c>
      <c r="I48" s="7"/>
      <c r="J48" s="8">
        <v>0</v>
      </c>
      <c r="K48" s="8">
        <v>0</v>
      </c>
      <c r="L48" s="7" t="s">
        <v>1007</v>
      </c>
    </row>
    <row r="49" spans="1:12">
      <c r="A49" s="1">
        <v>142</v>
      </c>
      <c r="B49" s="10" t="s">
        <v>413</v>
      </c>
      <c r="D49" s="10" t="s">
        <v>57</v>
      </c>
      <c r="E49" t="s">
        <v>59</v>
      </c>
      <c r="F49" s="4"/>
      <c r="H49" s="10" t="s">
        <v>302</v>
      </c>
      <c r="J49" s="11">
        <f>SUM(K49*12)</f>
        <v>750</v>
      </c>
      <c r="K49" s="4">
        <v>62.5</v>
      </c>
      <c r="L49" s="10" t="s">
        <v>326</v>
      </c>
    </row>
    <row r="50" spans="1:12">
      <c r="A50" s="1">
        <v>112</v>
      </c>
      <c r="B50" s="10" t="s">
        <v>982</v>
      </c>
      <c r="C50" s="10" t="s">
        <v>414</v>
      </c>
      <c r="D50" s="10" t="s">
        <v>416</v>
      </c>
      <c r="E50" t="s">
        <v>415</v>
      </c>
      <c r="F50" s="4">
        <v>558700</v>
      </c>
      <c r="G50" s="10" t="s">
        <v>41</v>
      </c>
      <c r="H50" s="10" t="s">
        <v>334</v>
      </c>
      <c r="I50" s="30">
        <v>3.4000000000000002E-2</v>
      </c>
      <c r="J50" s="11">
        <f t="shared" ref="J50:J55" si="1">F50*I50</f>
        <v>18995.800000000003</v>
      </c>
      <c r="K50" s="11">
        <f t="shared" ref="K50:K55" si="2">F50*I50/12</f>
        <v>1582.9833333333336</v>
      </c>
      <c r="L50" s="10" t="s">
        <v>326</v>
      </c>
    </row>
    <row r="51" spans="1:12">
      <c r="A51" s="1">
        <v>112</v>
      </c>
      <c r="B51" s="10" t="s">
        <v>982</v>
      </c>
      <c r="C51" s="10" t="s">
        <v>417</v>
      </c>
      <c r="D51" s="10" t="s">
        <v>419</v>
      </c>
      <c r="E51" t="s">
        <v>418</v>
      </c>
      <c r="F51" s="4">
        <v>558700</v>
      </c>
      <c r="G51" t="s">
        <v>41</v>
      </c>
      <c r="H51" s="10" t="s">
        <v>334</v>
      </c>
      <c r="I51" s="30">
        <v>3.4000000000000002E-2</v>
      </c>
      <c r="J51" s="11">
        <f t="shared" si="1"/>
        <v>18995.800000000003</v>
      </c>
      <c r="K51" s="11">
        <f t="shared" si="2"/>
        <v>1582.9833333333336</v>
      </c>
      <c r="L51" s="10" t="s">
        <v>326</v>
      </c>
    </row>
    <row r="52" spans="1:12">
      <c r="A52" s="1">
        <v>112</v>
      </c>
      <c r="B52" t="s">
        <v>982</v>
      </c>
      <c r="C52" s="10" t="s">
        <v>420</v>
      </c>
      <c r="D52" s="10" t="s">
        <v>422</v>
      </c>
      <c r="E52" t="s">
        <v>421</v>
      </c>
      <c r="F52" s="4">
        <v>558700</v>
      </c>
      <c r="G52" t="s">
        <v>41</v>
      </c>
      <c r="H52" s="10" t="s">
        <v>334</v>
      </c>
      <c r="I52" s="30">
        <v>3.4000000000000002E-2</v>
      </c>
      <c r="J52" s="11">
        <f t="shared" si="1"/>
        <v>18995.800000000003</v>
      </c>
      <c r="K52" s="11">
        <f t="shared" si="2"/>
        <v>1582.9833333333336</v>
      </c>
      <c r="L52" s="10" t="s">
        <v>326</v>
      </c>
    </row>
    <row r="53" spans="1:12">
      <c r="A53" s="1">
        <v>112</v>
      </c>
      <c r="B53" s="10" t="s">
        <v>983</v>
      </c>
      <c r="C53" s="10" t="s">
        <v>423</v>
      </c>
      <c r="D53" s="10" t="s">
        <v>425</v>
      </c>
      <c r="E53" t="s">
        <v>424</v>
      </c>
      <c r="F53" s="4">
        <v>558700</v>
      </c>
      <c r="G53" t="s">
        <v>41</v>
      </c>
      <c r="H53" s="10" t="s">
        <v>334</v>
      </c>
      <c r="I53" s="30">
        <v>3.4000000000000002E-2</v>
      </c>
      <c r="J53" s="11">
        <f t="shared" si="1"/>
        <v>18995.800000000003</v>
      </c>
      <c r="K53" s="11">
        <f t="shared" si="2"/>
        <v>1582.9833333333336</v>
      </c>
      <c r="L53" s="10" t="s">
        <v>326</v>
      </c>
    </row>
    <row r="54" spans="1:12">
      <c r="A54" s="1">
        <v>112</v>
      </c>
      <c r="B54" s="10" t="s">
        <v>983</v>
      </c>
      <c r="C54" s="10" t="s">
        <v>426</v>
      </c>
      <c r="D54" s="10" t="s">
        <v>428</v>
      </c>
      <c r="E54" t="s">
        <v>427</v>
      </c>
      <c r="F54" s="4">
        <v>558700</v>
      </c>
      <c r="G54" t="s">
        <v>41</v>
      </c>
      <c r="H54" s="10" t="s">
        <v>334</v>
      </c>
      <c r="I54" s="30">
        <v>3.4000000000000002E-2</v>
      </c>
      <c r="J54" s="4">
        <f t="shared" si="1"/>
        <v>18995.800000000003</v>
      </c>
      <c r="K54" s="4">
        <f t="shared" si="2"/>
        <v>1582.9833333333336</v>
      </c>
      <c r="L54" s="10" t="s">
        <v>326</v>
      </c>
    </row>
    <row r="55" spans="1:12">
      <c r="A55" s="1">
        <v>112</v>
      </c>
      <c r="B55" s="10" t="s">
        <v>432</v>
      </c>
      <c r="C55" s="10" t="s">
        <v>429</v>
      </c>
      <c r="D55" s="10" t="s">
        <v>433</v>
      </c>
      <c r="E55" t="s">
        <v>430</v>
      </c>
      <c r="F55" s="4">
        <v>856425</v>
      </c>
      <c r="G55" t="s">
        <v>246</v>
      </c>
      <c r="H55" s="10" t="s">
        <v>334</v>
      </c>
      <c r="I55" s="30">
        <v>3.2000000000000001E-2</v>
      </c>
      <c r="J55" s="4">
        <f t="shared" si="1"/>
        <v>27405.600000000002</v>
      </c>
      <c r="K55" s="4">
        <f t="shared" si="2"/>
        <v>2283.8000000000002</v>
      </c>
      <c r="L55" s="10" t="s">
        <v>431</v>
      </c>
    </row>
    <row r="56" spans="1:12">
      <c r="A56" s="6">
        <v>803</v>
      </c>
      <c r="B56" s="7" t="s">
        <v>434</v>
      </c>
      <c r="C56" s="7"/>
      <c r="D56" s="7"/>
      <c r="E56" s="7"/>
      <c r="F56" s="8">
        <v>650000</v>
      </c>
      <c r="G56" s="7" t="s">
        <v>348</v>
      </c>
      <c r="H56" s="7" t="s">
        <v>334</v>
      </c>
      <c r="I56" s="7"/>
      <c r="J56" s="8">
        <v>0</v>
      </c>
      <c r="K56" s="8">
        <v>0</v>
      </c>
      <c r="L56" s="7" t="s">
        <v>344</v>
      </c>
    </row>
    <row r="57" spans="1:12">
      <c r="A57" s="6">
        <v>142</v>
      </c>
      <c r="B57" s="7" t="s">
        <v>437</v>
      </c>
      <c r="C57" s="7" t="s">
        <v>435</v>
      </c>
      <c r="D57" s="7" t="s">
        <v>438</v>
      </c>
      <c r="E57" s="7" t="s">
        <v>436</v>
      </c>
      <c r="F57" s="8">
        <v>603980</v>
      </c>
      <c r="G57" s="7" t="s">
        <v>41</v>
      </c>
      <c r="H57" s="7" t="s">
        <v>334</v>
      </c>
      <c r="I57" s="34">
        <v>3.4000000000000002E-2</v>
      </c>
      <c r="J57" s="8">
        <v>0</v>
      </c>
      <c r="K57" s="8">
        <v>0</v>
      </c>
      <c r="L57" s="7" t="s">
        <v>1007</v>
      </c>
    </row>
    <row r="58" spans="1:12">
      <c r="A58" s="1">
        <v>142</v>
      </c>
      <c r="B58" s="10" t="s">
        <v>441</v>
      </c>
      <c r="C58" s="10" t="s">
        <v>439</v>
      </c>
      <c r="D58" s="10" t="s">
        <v>442</v>
      </c>
      <c r="E58" t="s">
        <v>440</v>
      </c>
      <c r="F58" s="4">
        <v>603980</v>
      </c>
      <c r="G58" t="s">
        <v>41</v>
      </c>
      <c r="H58" s="10" t="s">
        <v>334</v>
      </c>
      <c r="I58" s="30">
        <v>3.4000000000000002E-2</v>
      </c>
      <c r="J58" s="4">
        <f>F58*I58</f>
        <v>20535.32</v>
      </c>
      <c r="K58" s="4">
        <f>F58*I58/12</f>
        <v>1711.2766666666666</v>
      </c>
      <c r="L58" s="10" t="s">
        <v>326</v>
      </c>
    </row>
    <row r="59" spans="1:12">
      <c r="A59" s="6">
        <v>142</v>
      </c>
      <c r="B59" s="7" t="s">
        <v>37</v>
      </c>
      <c r="C59" s="7" t="s">
        <v>37</v>
      </c>
      <c r="D59" s="7" t="s">
        <v>443</v>
      </c>
      <c r="E59" s="7" t="s">
        <v>61</v>
      </c>
      <c r="F59" s="8"/>
      <c r="G59" s="7"/>
      <c r="H59" s="7" t="s">
        <v>302</v>
      </c>
      <c r="I59" s="7"/>
      <c r="J59" s="8">
        <v>0</v>
      </c>
      <c r="K59" s="8">
        <v>0</v>
      </c>
      <c r="L59" s="7" t="s">
        <v>326</v>
      </c>
    </row>
    <row r="60" spans="1:12">
      <c r="A60" s="1">
        <v>142</v>
      </c>
      <c r="B60" s="10" t="s">
        <v>441</v>
      </c>
      <c r="C60" s="10" t="s">
        <v>444</v>
      </c>
      <c r="D60" s="10" t="s">
        <v>446</v>
      </c>
      <c r="E60" t="s">
        <v>445</v>
      </c>
      <c r="F60" s="4">
        <v>603980</v>
      </c>
      <c r="G60" t="s">
        <v>41</v>
      </c>
      <c r="H60" s="10" t="s">
        <v>334</v>
      </c>
      <c r="I60" s="30">
        <v>3.4000000000000002E-2</v>
      </c>
      <c r="J60" s="4">
        <f>F60*I60</f>
        <v>20535.32</v>
      </c>
      <c r="K60" s="4">
        <f>F60*I60/12</f>
        <v>1711.2766666666666</v>
      </c>
      <c r="L60" s="10" t="s">
        <v>326</v>
      </c>
    </row>
    <row r="61" spans="1:12">
      <c r="A61" s="1">
        <v>142</v>
      </c>
      <c r="B61" s="10" t="s">
        <v>449</v>
      </c>
      <c r="C61" s="10" t="s">
        <v>447</v>
      </c>
      <c r="D61" s="10" t="s">
        <v>450</v>
      </c>
      <c r="E61" t="s">
        <v>448</v>
      </c>
      <c r="F61" s="4">
        <v>925865</v>
      </c>
      <c r="G61" t="s">
        <v>246</v>
      </c>
      <c r="H61" s="10" t="s">
        <v>334</v>
      </c>
      <c r="I61" s="30">
        <v>3.2000000000000001E-2</v>
      </c>
      <c r="J61" s="4">
        <f>F61*I61</f>
        <v>29627.68</v>
      </c>
      <c r="K61" s="4">
        <f>F61*I61/12</f>
        <v>2468.9733333333334</v>
      </c>
      <c r="L61" s="10" t="s">
        <v>326</v>
      </c>
    </row>
    <row r="62" spans="1:12">
      <c r="A62" s="6">
        <v>142</v>
      </c>
      <c r="B62" s="7" t="s">
        <v>36</v>
      </c>
      <c r="C62" s="7" t="s">
        <v>36</v>
      </c>
      <c r="D62" s="7" t="s">
        <v>452</v>
      </c>
      <c r="E62" s="7" t="s">
        <v>451</v>
      </c>
      <c r="F62" s="8"/>
      <c r="G62" s="7"/>
      <c r="H62" s="7" t="s">
        <v>302</v>
      </c>
      <c r="I62" s="7"/>
      <c r="J62" s="8">
        <v>0</v>
      </c>
      <c r="K62" s="8">
        <v>0</v>
      </c>
      <c r="L62" s="7" t="s">
        <v>326</v>
      </c>
    </row>
    <row r="63" spans="1:12">
      <c r="A63" s="6">
        <v>142</v>
      </c>
      <c r="B63" s="7" t="s">
        <v>455</v>
      </c>
      <c r="C63" s="7" t="s">
        <v>453</v>
      </c>
      <c r="D63" s="7" t="s">
        <v>456</v>
      </c>
      <c r="E63" s="7" t="s">
        <v>454</v>
      </c>
      <c r="F63" s="8">
        <v>603980</v>
      </c>
      <c r="G63" s="7" t="s">
        <v>41</v>
      </c>
      <c r="H63" s="7" t="s">
        <v>334</v>
      </c>
      <c r="I63" s="34">
        <v>3.4000000000000002E-2</v>
      </c>
      <c r="J63" s="8">
        <v>0</v>
      </c>
      <c r="K63" s="8">
        <v>0</v>
      </c>
      <c r="L63" s="7" t="s">
        <v>1007</v>
      </c>
    </row>
    <row r="64" spans="1:12">
      <c r="A64" s="6">
        <v>142</v>
      </c>
      <c r="B64" s="7" t="s">
        <v>455</v>
      </c>
      <c r="C64" s="7" t="s">
        <v>457</v>
      </c>
      <c r="D64" s="7" t="s">
        <v>459</v>
      </c>
      <c r="E64" s="7" t="s">
        <v>458</v>
      </c>
      <c r="F64" s="8">
        <v>603980</v>
      </c>
      <c r="G64" s="7" t="s">
        <v>41</v>
      </c>
      <c r="H64" s="7" t="s">
        <v>334</v>
      </c>
      <c r="I64" s="34">
        <v>3.4000000000000002E-2</v>
      </c>
      <c r="J64" s="8">
        <v>0</v>
      </c>
      <c r="K64" s="8">
        <v>0</v>
      </c>
      <c r="L64" s="7" t="s">
        <v>1007</v>
      </c>
    </row>
    <row r="65" spans="1:13">
      <c r="A65" s="1">
        <v>142</v>
      </c>
      <c r="B65" s="10" t="s">
        <v>462</v>
      </c>
      <c r="C65" s="10" t="s">
        <v>460</v>
      </c>
      <c r="D65" s="10" t="s">
        <v>463</v>
      </c>
      <c r="E65" t="s">
        <v>461</v>
      </c>
      <c r="F65" s="4">
        <v>925865</v>
      </c>
      <c r="G65" t="s">
        <v>246</v>
      </c>
      <c r="H65" s="10" t="s">
        <v>334</v>
      </c>
      <c r="I65" s="30">
        <v>3.2000000000000001E-2</v>
      </c>
      <c r="J65" s="4">
        <f t="shared" ref="J65:J67" si="3">F65*I65</f>
        <v>29627.68</v>
      </c>
      <c r="K65" s="4">
        <f t="shared" ref="K65:K67" si="4">F65*I65/12</f>
        <v>2468.9733333333334</v>
      </c>
      <c r="L65" s="31" t="s">
        <v>326</v>
      </c>
    </row>
    <row r="66" spans="1:13">
      <c r="A66" s="1">
        <v>142</v>
      </c>
      <c r="B66" s="10" t="s">
        <v>462</v>
      </c>
      <c r="C66" s="10" t="s">
        <v>464</v>
      </c>
      <c r="D66" s="10" t="s">
        <v>466</v>
      </c>
      <c r="E66" t="s">
        <v>465</v>
      </c>
      <c r="F66" s="4">
        <v>925865</v>
      </c>
      <c r="G66" t="s">
        <v>246</v>
      </c>
      <c r="H66" s="10" t="s">
        <v>334</v>
      </c>
      <c r="I66" s="30">
        <v>3.2000000000000001E-2</v>
      </c>
      <c r="J66" s="4">
        <f t="shared" si="3"/>
        <v>29627.68</v>
      </c>
      <c r="K66" s="4">
        <f t="shared" si="4"/>
        <v>2468.9733333333334</v>
      </c>
      <c r="L66" s="10" t="s">
        <v>326</v>
      </c>
    </row>
    <row r="67" spans="1:13">
      <c r="A67" s="1">
        <v>142</v>
      </c>
      <c r="B67" s="10" t="s">
        <v>469</v>
      </c>
      <c r="C67" s="10" t="s">
        <v>467</v>
      </c>
      <c r="D67" s="10" t="s">
        <v>470</v>
      </c>
      <c r="E67" t="s">
        <v>468</v>
      </c>
      <c r="F67" s="4">
        <v>925865</v>
      </c>
      <c r="G67" t="s">
        <v>246</v>
      </c>
      <c r="H67" s="10" t="s">
        <v>334</v>
      </c>
      <c r="I67" s="30">
        <v>3.2000000000000001E-2</v>
      </c>
      <c r="J67" s="4">
        <f t="shared" si="3"/>
        <v>29627.68</v>
      </c>
      <c r="K67" s="4">
        <f t="shared" si="4"/>
        <v>2468.9733333333334</v>
      </c>
      <c r="L67" s="10" t="s">
        <v>326</v>
      </c>
    </row>
    <row r="68" spans="1:13">
      <c r="A68" s="6">
        <v>142</v>
      </c>
      <c r="B68" s="7" t="s">
        <v>472</v>
      </c>
      <c r="C68" s="7" t="s">
        <v>471</v>
      </c>
      <c r="D68" s="7" t="s">
        <v>474</v>
      </c>
      <c r="E68" s="7" t="s">
        <v>473</v>
      </c>
      <c r="F68" s="8"/>
      <c r="G68" s="7"/>
      <c r="H68" s="7" t="s">
        <v>302</v>
      </c>
      <c r="I68" s="7"/>
      <c r="J68" s="8">
        <v>0</v>
      </c>
      <c r="K68" s="8">
        <v>0</v>
      </c>
      <c r="L68" s="7" t="s">
        <v>326</v>
      </c>
    </row>
    <row r="69" spans="1:13">
      <c r="A69" s="6">
        <v>142</v>
      </c>
      <c r="B69" s="7" t="s">
        <v>475</v>
      </c>
      <c r="C69" s="7" t="s">
        <v>478</v>
      </c>
      <c r="D69" s="7" t="s">
        <v>477</v>
      </c>
      <c r="E69" s="7" t="s">
        <v>476</v>
      </c>
      <c r="F69" s="8"/>
      <c r="G69" s="7"/>
      <c r="H69" s="7" t="s">
        <v>302</v>
      </c>
      <c r="I69" s="7"/>
      <c r="J69" s="8">
        <v>0</v>
      </c>
      <c r="K69" s="8">
        <v>0</v>
      </c>
      <c r="L69" s="7" t="s">
        <v>329</v>
      </c>
    </row>
    <row r="70" spans="1:13">
      <c r="A70" s="6">
        <v>192</v>
      </c>
      <c r="B70" s="7" t="s">
        <v>481</v>
      </c>
      <c r="C70" s="7" t="s">
        <v>479</v>
      </c>
      <c r="D70" s="7"/>
      <c r="E70" s="7" t="s">
        <v>480</v>
      </c>
      <c r="F70" s="8">
        <v>538000</v>
      </c>
      <c r="G70" s="7" t="s">
        <v>333</v>
      </c>
      <c r="H70" s="7" t="s">
        <v>334</v>
      </c>
      <c r="I70" s="7"/>
      <c r="J70" s="8">
        <v>0</v>
      </c>
      <c r="K70" s="8">
        <v>0</v>
      </c>
      <c r="L70" s="7" t="s">
        <v>326</v>
      </c>
    </row>
    <row r="71" spans="1:13">
      <c r="A71" s="9">
        <v>142</v>
      </c>
      <c r="B71" s="10" t="s">
        <v>482</v>
      </c>
      <c r="C71" s="10"/>
      <c r="D71" s="10" t="s">
        <v>68</v>
      </c>
      <c r="E71" s="10" t="s">
        <v>70</v>
      </c>
      <c r="F71" s="11"/>
      <c r="G71" s="10"/>
      <c r="H71" s="10" t="s">
        <v>302</v>
      </c>
      <c r="I71" s="10"/>
      <c r="J71" s="11">
        <f>SUM(K71*12)</f>
        <v>750</v>
      </c>
      <c r="K71" s="11">
        <v>62.5</v>
      </c>
      <c r="L71" s="10" t="s">
        <v>326</v>
      </c>
    </row>
    <row r="72" spans="1:13">
      <c r="A72" s="9">
        <v>142</v>
      </c>
      <c r="B72" s="10" t="s">
        <v>483</v>
      </c>
      <c r="C72" s="10"/>
      <c r="D72" s="10" t="s">
        <v>71</v>
      </c>
      <c r="E72" s="10" t="s">
        <v>73</v>
      </c>
      <c r="F72" s="11"/>
      <c r="G72" s="10"/>
      <c r="H72" s="10" t="s">
        <v>302</v>
      </c>
      <c r="I72" s="10"/>
      <c r="J72" s="11">
        <v>750</v>
      </c>
      <c r="K72" s="11">
        <v>62.5</v>
      </c>
      <c r="L72" s="10" t="s">
        <v>326</v>
      </c>
    </row>
    <row r="73" spans="1:13">
      <c r="A73" s="9">
        <v>142</v>
      </c>
      <c r="B73" s="10" t="s">
        <v>486</v>
      </c>
      <c r="C73" s="10" t="s">
        <v>484</v>
      </c>
      <c r="D73" s="10" t="s">
        <v>74</v>
      </c>
      <c r="E73" s="10" t="s">
        <v>485</v>
      </c>
      <c r="F73" s="11"/>
      <c r="G73" s="10"/>
      <c r="H73" s="10" t="s">
        <v>302</v>
      </c>
      <c r="I73" s="10"/>
      <c r="J73" s="11">
        <v>750</v>
      </c>
      <c r="K73" s="11">
        <f>J73/12</f>
        <v>62.5</v>
      </c>
      <c r="L73" s="10" t="s">
        <v>326</v>
      </c>
    </row>
    <row r="74" spans="1:13">
      <c r="A74" s="1">
        <v>142</v>
      </c>
      <c r="B74" s="10" t="s">
        <v>487</v>
      </c>
      <c r="D74" s="10" t="s">
        <v>77</v>
      </c>
      <c r="E74" s="10" t="s">
        <v>488</v>
      </c>
      <c r="F74" s="4"/>
      <c r="H74" s="10" t="s">
        <v>302</v>
      </c>
      <c r="J74" s="11">
        <v>750</v>
      </c>
      <c r="K74" s="11">
        <f>J74/12</f>
        <v>62.5</v>
      </c>
      <c r="L74" s="10" t="s">
        <v>326</v>
      </c>
    </row>
    <row r="75" spans="1:13">
      <c r="A75" s="1">
        <v>142</v>
      </c>
      <c r="B75" s="10" t="s">
        <v>490</v>
      </c>
      <c r="C75" t="s">
        <v>489</v>
      </c>
      <c r="D75" s="10" t="s">
        <v>492</v>
      </c>
      <c r="E75" s="10" t="s">
        <v>491</v>
      </c>
      <c r="F75" s="4"/>
      <c r="H75" s="10" t="s">
        <v>302</v>
      </c>
      <c r="J75" s="11">
        <v>750</v>
      </c>
      <c r="K75" s="11">
        <f>J75/12</f>
        <v>62.5</v>
      </c>
      <c r="L75" s="10" t="s">
        <v>326</v>
      </c>
    </row>
    <row r="76" spans="1:13">
      <c r="A76" s="1">
        <v>142</v>
      </c>
      <c r="B76" s="10" t="s">
        <v>494</v>
      </c>
      <c r="C76" t="s">
        <v>493</v>
      </c>
      <c r="D76" s="10" t="s">
        <v>83</v>
      </c>
      <c r="E76" s="10" t="s">
        <v>495</v>
      </c>
      <c r="F76" s="4"/>
      <c r="H76" s="10" t="s">
        <v>302</v>
      </c>
      <c r="J76" s="11">
        <v>750</v>
      </c>
      <c r="K76" s="11">
        <f>J76/12</f>
        <v>62.5</v>
      </c>
      <c r="L76" s="10" t="s">
        <v>326</v>
      </c>
    </row>
    <row r="77" spans="1:13">
      <c r="A77" s="1">
        <v>142</v>
      </c>
      <c r="B77" s="10" t="s">
        <v>497</v>
      </c>
      <c r="D77" s="10" t="s">
        <v>496</v>
      </c>
      <c r="E77" s="10" t="s">
        <v>498</v>
      </c>
      <c r="F77" s="4">
        <v>1453645</v>
      </c>
      <c r="G77" s="10" t="s">
        <v>246</v>
      </c>
      <c r="H77" s="10" t="s">
        <v>334</v>
      </c>
      <c r="I77" s="30">
        <v>3.2000000000000001E-2</v>
      </c>
      <c r="J77" s="4">
        <f t="shared" ref="J77" si="5">F77*I77</f>
        <v>46516.639999999999</v>
      </c>
      <c r="K77" s="4">
        <f t="shared" ref="K77" si="6">F77*I77/12</f>
        <v>3876.3866666666668</v>
      </c>
      <c r="L77" s="10" t="s">
        <v>326</v>
      </c>
    </row>
    <row r="78" spans="1:13">
      <c r="A78" s="1">
        <v>142</v>
      </c>
      <c r="B78" s="10" t="s">
        <v>499</v>
      </c>
      <c r="C78" t="s">
        <v>1010</v>
      </c>
      <c r="D78" s="10" t="s">
        <v>501</v>
      </c>
      <c r="E78" s="10" t="s">
        <v>500</v>
      </c>
      <c r="F78" s="4">
        <v>1236956</v>
      </c>
      <c r="G78" t="s">
        <v>246</v>
      </c>
      <c r="H78" s="10" t="s">
        <v>334</v>
      </c>
      <c r="I78" s="30">
        <v>3.2000000000000001E-2</v>
      </c>
      <c r="J78" s="4">
        <f>F78*I78</f>
        <v>39582.592000000004</v>
      </c>
      <c r="K78" s="4">
        <f>F78*I78/12</f>
        <v>3298.5493333333338</v>
      </c>
      <c r="L78" s="10" t="s">
        <v>326</v>
      </c>
      <c r="M78" s="39" t="s">
        <v>1007</v>
      </c>
    </row>
    <row r="79" spans="1:13">
      <c r="A79" s="1">
        <v>142</v>
      </c>
      <c r="B79" s="10" t="s">
        <v>502</v>
      </c>
      <c r="D79" s="10" t="s">
        <v>85</v>
      </c>
      <c r="E79" s="10" t="s">
        <v>87</v>
      </c>
      <c r="F79" s="4"/>
      <c r="H79" s="10" t="s">
        <v>302</v>
      </c>
      <c r="J79" s="11">
        <v>750</v>
      </c>
      <c r="K79" s="11">
        <v>62.5</v>
      </c>
      <c r="L79" s="10" t="s">
        <v>326</v>
      </c>
    </row>
    <row r="80" spans="1:13">
      <c r="A80" s="1">
        <v>192</v>
      </c>
      <c r="B80" s="10" t="s">
        <v>506</v>
      </c>
      <c r="C80" t="s">
        <v>503</v>
      </c>
      <c r="D80" s="10" t="s">
        <v>505</v>
      </c>
      <c r="E80" s="10" t="s">
        <v>504</v>
      </c>
      <c r="F80" s="4">
        <v>259300</v>
      </c>
      <c r="G80" t="s">
        <v>333</v>
      </c>
      <c r="H80" s="10" t="s">
        <v>334</v>
      </c>
      <c r="I80" s="30">
        <v>3.5000000000000003E-2</v>
      </c>
      <c r="J80" s="4">
        <f>F80*I80</f>
        <v>9075.5</v>
      </c>
      <c r="K80" s="4">
        <f>F80*I80/12</f>
        <v>756.29166666666663</v>
      </c>
      <c r="L80" s="10" t="s">
        <v>326</v>
      </c>
    </row>
    <row r="81" spans="1:12">
      <c r="A81" s="1">
        <v>192</v>
      </c>
      <c r="B81" s="10" t="s">
        <v>506</v>
      </c>
      <c r="C81" t="s">
        <v>507</v>
      </c>
      <c r="D81" s="10" t="s">
        <v>509</v>
      </c>
      <c r="E81" s="10" t="s">
        <v>508</v>
      </c>
      <c r="F81" s="4">
        <v>259300</v>
      </c>
      <c r="G81" t="s">
        <v>333</v>
      </c>
      <c r="H81" s="10" t="s">
        <v>334</v>
      </c>
      <c r="I81" s="30">
        <v>3.5000000000000003E-2</v>
      </c>
      <c r="J81" s="4">
        <f>F81*I81</f>
        <v>9075.5</v>
      </c>
      <c r="K81" s="4">
        <f>F81*I81/12</f>
        <v>756.29166666666663</v>
      </c>
      <c r="L81" s="10" t="s">
        <v>326</v>
      </c>
    </row>
    <row r="82" spans="1:12">
      <c r="A82" s="1">
        <v>192</v>
      </c>
      <c r="B82" s="10" t="s">
        <v>506</v>
      </c>
      <c r="C82" t="s">
        <v>510</v>
      </c>
      <c r="D82" t="s">
        <v>512</v>
      </c>
      <c r="E82" s="10" t="s">
        <v>511</v>
      </c>
      <c r="F82" s="4">
        <v>259300</v>
      </c>
      <c r="G82" t="s">
        <v>333</v>
      </c>
      <c r="H82" s="10" t="s">
        <v>334</v>
      </c>
      <c r="I82" s="30">
        <v>3.5000000000000003E-2</v>
      </c>
      <c r="J82" s="4">
        <f>F82*I82</f>
        <v>9075.5</v>
      </c>
      <c r="K82" s="4">
        <f>F82*I82/12</f>
        <v>756.29166666666663</v>
      </c>
      <c r="L82" s="10" t="s">
        <v>326</v>
      </c>
    </row>
    <row r="83" spans="1:12">
      <c r="A83" s="1">
        <v>132</v>
      </c>
      <c r="B83" s="10" t="s">
        <v>515</v>
      </c>
      <c r="C83" t="s">
        <v>513</v>
      </c>
      <c r="D83" s="10" t="s">
        <v>516</v>
      </c>
      <c r="E83" s="10" t="s">
        <v>514</v>
      </c>
      <c r="F83" s="4">
        <v>376000</v>
      </c>
      <c r="G83" t="s">
        <v>364</v>
      </c>
      <c r="H83" s="10" t="s">
        <v>334</v>
      </c>
      <c r="I83" s="30">
        <v>2.5000000000000001E-2</v>
      </c>
      <c r="J83" s="4">
        <f>F83*I83</f>
        <v>9400</v>
      </c>
      <c r="K83" s="4">
        <f>F83*I83/12</f>
        <v>783.33333333333337</v>
      </c>
      <c r="L83" s="10" t="s">
        <v>326</v>
      </c>
    </row>
    <row r="84" spans="1:12">
      <c r="A84" s="1">
        <v>142</v>
      </c>
      <c r="B84" s="10" t="s">
        <v>519</v>
      </c>
      <c r="C84" t="s">
        <v>517</v>
      </c>
      <c r="F84" s="4">
        <v>985600</v>
      </c>
      <c r="G84" t="s">
        <v>246</v>
      </c>
      <c r="H84" s="10" t="s">
        <v>518</v>
      </c>
      <c r="I84" s="30">
        <v>8.6200080000000002E-3</v>
      </c>
      <c r="J84" s="4">
        <f>F84*I84</f>
        <v>8495.8798848000006</v>
      </c>
      <c r="K84" s="4">
        <f>F84*I84/12</f>
        <v>707.98999040000001</v>
      </c>
      <c r="L84" s="10" t="s">
        <v>326</v>
      </c>
    </row>
    <row r="85" spans="1:12">
      <c r="A85" s="1">
        <v>112</v>
      </c>
      <c r="B85" s="10" t="s">
        <v>521</v>
      </c>
      <c r="C85" t="s">
        <v>520</v>
      </c>
      <c r="D85" s="10" t="s">
        <v>88</v>
      </c>
      <c r="E85" s="10" t="s">
        <v>90</v>
      </c>
      <c r="F85" s="4"/>
      <c r="H85" s="10" t="s">
        <v>302</v>
      </c>
      <c r="J85" s="11">
        <v>750</v>
      </c>
      <c r="K85" s="4">
        <v>62.5</v>
      </c>
      <c r="L85" s="10" t="s">
        <v>326</v>
      </c>
    </row>
    <row r="86" spans="1:12">
      <c r="A86" s="1">
        <v>132</v>
      </c>
      <c r="B86" s="7" t="s">
        <v>523</v>
      </c>
      <c r="C86" s="7"/>
      <c r="D86" s="7" t="s">
        <v>522</v>
      </c>
      <c r="E86" s="38">
        <v>598</v>
      </c>
      <c r="F86" s="8">
        <v>65100</v>
      </c>
      <c r="G86" s="7" t="s">
        <v>364</v>
      </c>
      <c r="H86" s="7" t="s">
        <v>334</v>
      </c>
      <c r="I86" s="34">
        <v>0.02</v>
      </c>
      <c r="J86" s="8">
        <v>0</v>
      </c>
      <c r="K86" s="8">
        <v>0</v>
      </c>
      <c r="L86" s="7" t="s">
        <v>431</v>
      </c>
    </row>
    <row r="87" spans="1:12">
      <c r="A87" s="6">
        <v>142</v>
      </c>
      <c r="B87" s="7" t="s">
        <v>525</v>
      </c>
      <c r="C87" s="7" t="s">
        <v>526</v>
      </c>
      <c r="D87" s="7" t="s">
        <v>501</v>
      </c>
      <c r="E87" s="7" t="s">
        <v>524</v>
      </c>
      <c r="F87" s="8">
        <v>120000</v>
      </c>
      <c r="G87" s="7" t="s">
        <v>41</v>
      </c>
      <c r="H87" s="7" t="s">
        <v>334</v>
      </c>
      <c r="I87" s="34">
        <v>8.6199999999999992E-3</v>
      </c>
      <c r="J87" s="8">
        <v>0</v>
      </c>
      <c r="K87" s="8">
        <v>0</v>
      </c>
      <c r="L87" s="7" t="s">
        <v>1007</v>
      </c>
    </row>
    <row r="88" spans="1:12">
      <c r="A88" s="1">
        <v>112</v>
      </c>
      <c r="B88" s="10" t="s">
        <v>529</v>
      </c>
      <c r="C88" t="s">
        <v>527</v>
      </c>
      <c r="D88" t="s">
        <v>530</v>
      </c>
      <c r="E88" s="10" t="s">
        <v>528</v>
      </c>
      <c r="F88" s="4">
        <v>754600</v>
      </c>
      <c r="G88" t="s">
        <v>246</v>
      </c>
      <c r="H88" s="10" t="s">
        <v>334</v>
      </c>
      <c r="I88" s="30">
        <v>3.2000000000000001E-2</v>
      </c>
      <c r="J88" s="4">
        <f>F88*I88</f>
        <v>24147.200000000001</v>
      </c>
      <c r="K88" s="4">
        <f>F88*I88/12</f>
        <v>2012.2666666666667</v>
      </c>
      <c r="L88" s="10" t="s">
        <v>326</v>
      </c>
    </row>
    <row r="89" spans="1:12">
      <c r="A89" s="1">
        <v>192</v>
      </c>
      <c r="B89" s="10" t="s">
        <v>532</v>
      </c>
      <c r="C89" t="s">
        <v>533</v>
      </c>
      <c r="E89" s="10" t="s">
        <v>531</v>
      </c>
      <c r="F89" s="4">
        <v>600000</v>
      </c>
      <c r="G89" t="s">
        <v>364</v>
      </c>
      <c r="H89" s="10" t="s">
        <v>334</v>
      </c>
      <c r="I89" s="30">
        <v>0.03</v>
      </c>
      <c r="J89" s="4">
        <f>F89*I89</f>
        <v>18000</v>
      </c>
      <c r="K89" s="4">
        <f>F89*I89/12</f>
        <v>1500</v>
      </c>
      <c r="L89" s="10" t="s">
        <v>326</v>
      </c>
    </row>
    <row r="90" spans="1:12">
      <c r="A90" s="6">
        <v>142</v>
      </c>
      <c r="B90" s="7" t="s">
        <v>535</v>
      </c>
      <c r="C90" s="7"/>
      <c r="D90" s="7" t="s">
        <v>91</v>
      </c>
      <c r="E90" s="7" t="s">
        <v>274</v>
      </c>
      <c r="F90" s="8"/>
      <c r="G90" s="7"/>
      <c r="H90" s="7" t="s">
        <v>302</v>
      </c>
      <c r="I90" s="7" t="s">
        <v>534</v>
      </c>
      <c r="J90" s="8">
        <v>0</v>
      </c>
      <c r="K90" s="8">
        <v>0</v>
      </c>
      <c r="L90" s="32" t="s">
        <v>328</v>
      </c>
    </row>
    <row r="91" spans="1:12">
      <c r="A91" s="1">
        <v>112</v>
      </c>
      <c r="B91" s="10" t="s">
        <v>538</v>
      </c>
      <c r="C91" t="s">
        <v>536</v>
      </c>
      <c r="D91" t="s">
        <v>539</v>
      </c>
      <c r="E91" s="10" t="s">
        <v>537</v>
      </c>
      <c r="F91" s="4">
        <v>1373685</v>
      </c>
      <c r="G91" t="s">
        <v>246</v>
      </c>
      <c r="H91" s="10" t="s">
        <v>334</v>
      </c>
      <c r="I91" s="30">
        <v>3.2000000000000001E-2</v>
      </c>
      <c r="J91" s="4">
        <f>F91*I91</f>
        <v>43957.919999999998</v>
      </c>
      <c r="K91" s="4">
        <f>F91*I91/12</f>
        <v>3663.16</v>
      </c>
      <c r="L91" s="10" t="s">
        <v>431</v>
      </c>
    </row>
    <row r="92" spans="1:12">
      <c r="A92" s="6">
        <v>132</v>
      </c>
      <c r="B92" s="7" t="s">
        <v>542</v>
      </c>
      <c r="C92" s="7" t="s">
        <v>540</v>
      </c>
      <c r="D92" s="7"/>
      <c r="E92" s="7" t="s">
        <v>541</v>
      </c>
      <c r="F92" s="8">
        <v>582500</v>
      </c>
      <c r="G92" s="7" t="s">
        <v>364</v>
      </c>
      <c r="H92" s="7" t="s">
        <v>334</v>
      </c>
      <c r="I92" s="34"/>
      <c r="J92" s="8">
        <f>F92*I92</f>
        <v>0</v>
      </c>
      <c r="K92" s="8">
        <f>F92*I92/12</f>
        <v>0</v>
      </c>
      <c r="L92" s="7" t="s">
        <v>326</v>
      </c>
    </row>
    <row r="93" spans="1:12">
      <c r="A93" s="6">
        <v>132</v>
      </c>
      <c r="B93" s="7" t="s">
        <v>545</v>
      </c>
      <c r="C93" s="7" t="s">
        <v>543</v>
      </c>
      <c r="D93" s="7"/>
      <c r="E93" s="7" t="s">
        <v>544</v>
      </c>
      <c r="F93" s="8">
        <v>1928075</v>
      </c>
      <c r="G93" s="7" t="s">
        <v>364</v>
      </c>
      <c r="H93" s="7" t="s">
        <v>334</v>
      </c>
      <c r="I93" s="7"/>
      <c r="J93" s="8">
        <f>F93*I93</f>
        <v>0</v>
      </c>
      <c r="K93" s="8">
        <f>F93*I93/12</f>
        <v>0</v>
      </c>
      <c r="L93" s="7" t="s">
        <v>326</v>
      </c>
    </row>
    <row r="94" spans="1:12">
      <c r="A94" s="1">
        <v>142</v>
      </c>
      <c r="B94" s="10" t="s">
        <v>94</v>
      </c>
      <c r="C94" s="10"/>
      <c r="D94" s="10" t="s">
        <v>93</v>
      </c>
      <c r="E94" s="10" t="s">
        <v>95</v>
      </c>
      <c r="F94" s="11"/>
      <c r="G94" s="10"/>
      <c r="H94" s="10" t="s">
        <v>302</v>
      </c>
      <c r="I94" s="10"/>
      <c r="J94" s="11">
        <f>SUM(K94*12)</f>
        <v>750</v>
      </c>
      <c r="K94" s="11">
        <v>62.5</v>
      </c>
      <c r="L94" s="10" t="s">
        <v>326</v>
      </c>
    </row>
    <row r="95" spans="1:12">
      <c r="A95" s="6">
        <v>142</v>
      </c>
      <c r="B95" s="7" t="s">
        <v>94</v>
      </c>
      <c r="C95" s="7"/>
      <c r="D95" s="7" t="s">
        <v>96</v>
      </c>
      <c r="E95" s="7" t="s">
        <v>546</v>
      </c>
      <c r="F95" s="8"/>
      <c r="G95" s="7"/>
      <c r="H95" s="7"/>
      <c r="I95" s="7"/>
      <c r="J95" s="8">
        <v>0</v>
      </c>
      <c r="K95" s="8">
        <v>0</v>
      </c>
      <c r="L95" s="7" t="s">
        <v>328</v>
      </c>
    </row>
    <row r="96" spans="1:12">
      <c r="A96" s="6">
        <v>112</v>
      </c>
      <c r="B96" s="7" t="s">
        <v>549</v>
      </c>
      <c r="C96" s="7" t="s">
        <v>547</v>
      </c>
      <c r="D96" s="7"/>
      <c r="E96" s="7" t="s">
        <v>548</v>
      </c>
      <c r="F96" s="8">
        <v>2902000</v>
      </c>
      <c r="G96" s="7" t="s">
        <v>246</v>
      </c>
      <c r="H96" s="7" t="s">
        <v>334</v>
      </c>
      <c r="I96" s="7"/>
      <c r="J96" s="8">
        <v>0</v>
      </c>
      <c r="K96" s="8">
        <v>0</v>
      </c>
      <c r="L96" s="7" t="s">
        <v>326</v>
      </c>
    </row>
    <row r="97" spans="1:12">
      <c r="A97" s="6">
        <v>142</v>
      </c>
      <c r="B97" s="7" t="s">
        <v>550</v>
      </c>
      <c r="C97" s="7" t="s">
        <v>360</v>
      </c>
      <c r="D97" s="7" t="s">
        <v>552</v>
      </c>
      <c r="E97" s="7" t="s">
        <v>551</v>
      </c>
      <c r="F97" s="8"/>
      <c r="G97" s="7"/>
      <c r="H97" s="7" t="s">
        <v>302</v>
      </c>
      <c r="I97" s="7"/>
      <c r="J97" s="8">
        <v>0</v>
      </c>
      <c r="K97" s="8">
        <v>0</v>
      </c>
      <c r="L97" s="7" t="s">
        <v>329</v>
      </c>
    </row>
    <row r="98" spans="1:12">
      <c r="A98" s="9">
        <v>192</v>
      </c>
      <c r="B98" s="10" t="s">
        <v>555</v>
      </c>
      <c r="C98" s="10" t="s">
        <v>553</v>
      </c>
      <c r="D98" s="10"/>
      <c r="E98" s="10" t="s">
        <v>554</v>
      </c>
      <c r="F98" s="11">
        <v>550000</v>
      </c>
      <c r="G98" s="10" t="s">
        <v>364</v>
      </c>
      <c r="H98" s="10" t="s">
        <v>334</v>
      </c>
      <c r="I98" s="29">
        <v>0.03</v>
      </c>
      <c r="J98" s="11">
        <f t="shared" ref="J98:J103" si="7">F98*I98</f>
        <v>16500</v>
      </c>
      <c r="K98" s="11">
        <f t="shared" ref="K98:K103" si="8">F98*I98/12</f>
        <v>1375</v>
      </c>
      <c r="L98" s="10" t="s">
        <v>326</v>
      </c>
    </row>
    <row r="99" spans="1:12">
      <c r="A99" s="6">
        <v>112</v>
      </c>
      <c r="B99" s="7" t="s">
        <v>557</v>
      </c>
      <c r="C99" s="7" t="s">
        <v>566</v>
      </c>
      <c r="D99" s="7" t="s">
        <v>558</v>
      </c>
      <c r="E99" s="7" t="s">
        <v>556</v>
      </c>
      <c r="F99" s="8">
        <v>558700</v>
      </c>
      <c r="G99" s="7" t="s">
        <v>41</v>
      </c>
      <c r="H99" s="7" t="s">
        <v>334</v>
      </c>
      <c r="I99" s="34">
        <v>3.4000000000000002E-2</v>
      </c>
      <c r="J99" s="8">
        <v>0</v>
      </c>
      <c r="K99" s="8">
        <v>0</v>
      </c>
      <c r="L99" s="7" t="s">
        <v>1007</v>
      </c>
    </row>
    <row r="100" spans="1:12">
      <c r="A100" s="6">
        <v>112</v>
      </c>
      <c r="B100" s="7" t="s">
        <v>557</v>
      </c>
      <c r="C100" s="7" t="s">
        <v>565</v>
      </c>
      <c r="D100" s="7" t="s">
        <v>560</v>
      </c>
      <c r="E100" s="7" t="s">
        <v>559</v>
      </c>
      <c r="F100" s="8">
        <v>558700</v>
      </c>
      <c r="G100" s="7" t="s">
        <v>41</v>
      </c>
      <c r="H100" s="7" t="s">
        <v>334</v>
      </c>
      <c r="I100" s="34">
        <v>3.4000000000000002E-2</v>
      </c>
      <c r="J100" s="8">
        <v>0</v>
      </c>
      <c r="K100" s="8">
        <v>0</v>
      </c>
      <c r="L100" s="7" t="s">
        <v>1007</v>
      </c>
    </row>
    <row r="101" spans="1:12">
      <c r="A101" s="6">
        <v>112</v>
      </c>
      <c r="B101" s="7" t="s">
        <v>563</v>
      </c>
      <c r="C101" s="7" t="s">
        <v>561</v>
      </c>
      <c r="D101" s="7" t="s">
        <v>564</v>
      </c>
      <c r="E101" s="7" t="s">
        <v>562</v>
      </c>
      <c r="F101" s="8">
        <v>558700</v>
      </c>
      <c r="G101" s="7" t="s">
        <v>41</v>
      </c>
      <c r="H101" s="7" t="s">
        <v>334</v>
      </c>
      <c r="I101" s="34">
        <v>3.4000000000000002E-2</v>
      </c>
      <c r="J101" s="8">
        <v>0</v>
      </c>
      <c r="K101" s="8">
        <v>0</v>
      </c>
      <c r="L101" s="7" t="s">
        <v>1007</v>
      </c>
    </row>
    <row r="102" spans="1:12">
      <c r="A102" s="1">
        <v>112</v>
      </c>
      <c r="B102" s="10" t="s">
        <v>569</v>
      </c>
      <c r="C102" s="10" t="s">
        <v>567</v>
      </c>
      <c r="D102" s="10" t="s">
        <v>570</v>
      </c>
      <c r="E102" s="10" t="s">
        <v>568</v>
      </c>
      <c r="F102" s="4">
        <v>856430</v>
      </c>
      <c r="G102" s="10" t="s">
        <v>246</v>
      </c>
      <c r="H102" s="10" t="s">
        <v>334</v>
      </c>
      <c r="I102" s="29">
        <v>3.2000000000000001E-2</v>
      </c>
      <c r="J102" s="4">
        <f t="shared" si="7"/>
        <v>27405.760000000002</v>
      </c>
      <c r="K102" s="4">
        <f t="shared" si="8"/>
        <v>2283.8133333333335</v>
      </c>
      <c r="L102" s="10" t="s">
        <v>326</v>
      </c>
    </row>
    <row r="103" spans="1:12">
      <c r="A103" s="1">
        <v>112</v>
      </c>
      <c r="B103" s="10" t="s">
        <v>569</v>
      </c>
      <c r="C103" s="10" t="s">
        <v>571</v>
      </c>
      <c r="D103" s="10" t="s">
        <v>573</v>
      </c>
      <c r="E103" s="10" t="s">
        <v>572</v>
      </c>
      <c r="F103" s="4">
        <v>856430</v>
      </c>
      <c r="G103" s="10" t="s">
        <v>246</v>
      </c>
      <c r="H103" s="10" t="s">
        <v>334</v>
      </c>
      <c r="I103" s="29">
        <v>3.2000000000000001E-2</v>
      </c>
      <c r="J103" s="4">
        <f t="shared" si="7"/>
        <v>27405.760000000002</v>
      </c>
      <c r="K103" s="4">
        <f t="shared" si="8"/>
        <v>2283.8133333333335</v>
      </c>
      <c r="L103" s="10" t="s">
        <v>326</v>
      </c>
    </row>
    <row r="104" spans="1:12">
      <c r="A104" s="6">
        <v>112</v>
      </c>
      <c r="B104" s="7" t="s">
        <v>576</v>
      </c>
      <c r="C104" s="7" t="s">
        <v>574</v>
      </c>
      <c r="D104" s="7" t="s">
        <v>577</v>
      </c>
      <c r="E104" s="7" t="s">
        <v>575</v>
      </c>
      <c r="F104" s="8">
        <v>558700</v>
      </c>
      <c r="G104" s="7" t="s">
        <v>41</v>
      </c>
      <c r="H104" s="7" t="s">
        <v>334</v>
      </c>
      <c r="I104" s="34">
        <v>3.4000000000000002E-2</v>
      </c>
      <c r="J104" s="8">
        <v>0</v>
      </c>
      <c r="K104" s="8">
        <v>0</v>
      </c>
      <c r="L104" s="7" t="s">
        <v>1007</v>
      </c>
    </row>
    <row r="105" spans="1:12">
      <c r="A105" s="6">
        <v>112</v>
      </c>
      <c r="B105" s="7" t="s">
        <v>580</v>
      </c>
      <c r="C105" s="7" t="s">
        <v>578</v>
      </c>
      <c r="D105" s="7" t="s">
        <v>581</v>
      </c>
      <c r="E105" s="7" t="s">
        <v>579</v>
      </c>
      <c r="F105" s="8">
        <v>558685</v>
      </c>
      <c r="G105" s="7" t="s">
        <v>41</v>
      </c>
      <c r="H105" s="7" t="s">
        <v>334</v>
      </c>
      <c r="I105" s="34">
        <v>3.4000000000000002E-2</v>
      </c>
      <c r="J105" s="8">
        <v>0</v>
      </c>
      <c r="K105" s="8">
        <v>0</v>
      </c>
      <c r="L105" s="7" t="s">
        <v>1007</v>
      </c>
    </row>
    <row r="106" spans="1:12">
      <c r="A106" s="1">
        <v>142</v>
      </c>
      <c r="B106" s="10" t="s">
        <v>583</v>
      </c>
      <c r="C106" s="10" t="s">
        <v>582</v>
      </c>
      <c r="E106" s="10" t="s">
        <v>100</v>
      </c>
      <c r="F106" s="4"/>
      <c r="H106" s="10" t="s">
        <v>302</v>
      </c>
      <c r="J106" s="11">
        <f>SUM(K106*12)</f>
        <v>750</v>
      </c>
      <c r="K106" s="11">
        <v>62.5</v>
      </c>
      <c r="L106" s="10" t="s">
        <v>326</v>
      </c>
    </row>
    <row r="107" spans="1:12">
      <c r="A107" s="1">
        <v>142</v>
      </c>
      <c r="B107" s="10" t="s">
        <v>101</v>
      </c>
      <c r="D107" s="10" t="s">
        <v>102</v>
      </c>
      <c r="E107" s="10" t="s">
        <v>584</v>
      </c>
      <c r="F107" s="4"/>
      <c r="H107" s="10" t="s">
        <v>302</v>
      </c>
      <c r="J107" s="11">
        <f>SUM(K107*12)</f>
        <v>750</v>
      </c>
      <c r="K107" s="11">
        <v>62.5</v>
      </c>
      <c r="L107" s="10" t="s">
        <v>326</v>
      </c>
    </row>
    <row r="108" spans="1:12">
      <c r="A108" s="1">
        <v>142</v>
      </c>
      <c r="B108" s="10" t="s">
        <v>585</v>
      </c>
      <c r="D108" s="10" t="s">
        <v>105</v>
      </c>
      <c r="E108" t="s">
        <v>106</v>
      </c>
      <c r="F108" s="4"/>
      <c r="H108" s="10" t="s">
        <v>302</v>
      </c>
      <c r="J108" s="11">
        <f>SUM(K108*12)</f>
        <v>750</v>
      </c>
      <c r="K108" s="11">
        <v>62.5</v>
      </c>
      <c r="L108" s="10" t="s">
        <v>326</v>
      </c>
    </row>
    <row r="109" spans="1:12">
      <c r="A109" s="1">
        <v>142</v>
      </c>
      <c r="B109" s="10" t="s">
        <v>107</v>
      </c>
      <c r="D109" s="10" t="s">
        <v>108</v>
      </c>
      <c r="E109" t="s">
        <v>109</v>
      </c>
      <c r="F109" s="4"/>
      <c r="H109" s="10" t="s">
        <v>302</v>
      </c>
      <c r="J109" s="11">
        <f>SUM(K109*12)</f>
        <v>750</v>
      </c>
      <c r="K109" s="11">
        <v>62.5</v>
      </c>
      <c r="L109" s="10" t="s">
        <v>326</v>
      </c>
    </row>
    <row r="110" spans="1:12">
      <c r="A110" s="1">
        <v>142</v>
      </c>
      <c r="B110" s="10" t="s">
        <v>586</v>
      </c>
      <c r="D110" s="10" t="s">
        <v>111</v>
      </c>
      <c r="E110" s="26">
        <v>77582</v>
      </c>
      <c r="F110" s="4"/>
      <c r="H110" s="10" t="s">
        <v>302</v>
      </c>
      <c r="J110" s="11">
        <f>SUM(K110*12)</f>
        <v>750</v>
      </c>
      <c r="K110" s="11">
        <v>62.5</v>
      </c>
      <c r="L110" s="10" t="s">
        <v>326</v>
      </c>
    </row>
    <row r="111" spans="1:12">
      <c r="A111" s="6">
        <v>142</v>
      </c>
      <c r="B111" s="7" t="s">
        <v>586</v>
      </c>
      <c r="C111" s="7"/>
      <c r="D111" s="7" t="s">
        <v>112</v>
      </c>
      <c r="E111" s="27">
        <v>77574</v>
      </c>
      <c r="F111" s="8"/>
      <c r="G111" s="7"/>
      <c r="H111" s="7" t="s">
        <v>302</v>
      </c>
      <c r="I111" s="7"/>
      <c r="J111" s="8">
        <v>0</v>
      </c>
      <c r="K111" s="8">
        <v>0</v>
      </c>
      <c r="L111" s="7" t="s">
        <v>587</v>
      </c>
    </row>
    <row r="112" spans="1:12">
      <c r="A112" s="1">
        <v>142</v>
      </c>
      <c r="B112" s="10" t="s">
        <v>588</v>
      </c>
      <c r="D112" s="10" t="s">
        <v>113</v>
      </c>
      <c r="E112" s="26">
        <v>78173</v>
      </c>
      <c r="F112" s="4"/>
      <c r="H112" s="10" t="s">
        <v>302</v>
      </c>
      <c r="J112" s="11">
        <f>SUM(K112*12)</f>
        <v>750</v>
      </c>
      <c r="K112" s="11">
        <v>62.5</v>
      </c>
      <c r="L112" s="10" t="s">
        <v>326</v>
      </c>
    </row>
    <row r="113" spans="1:12">
      <c r="A113" s="6">
        <v>142</v>
      </c>
      <c r="B113" s="7" t="s">
        <v>590</v>
      </c>
      <c r="C113" s="7" t="s">
        <v>589</v>
      </c>
      <c r="D113" s="7" t="s">
        <v>250</v>
      </c>
      <c r="E113" s="27">
        <v>90091</v>
      </c>
      <c r="F113" s="8"/>
      <c r="G113" s="7"/>
      <c r="H113" s="7" t="s">
        <v>302</v>
      </c>
      <c r="I113" s="7"/>
      <c r="J113" s="8">
        <v>0</v>
      </c>
      <c r="K113" s="8">
        <v>0</v>
      </c>
      <c r="L113" s="7" t="s">
        <v>329</v>
      </c>
    </row>
    <row r="114" spans="1:12">
      <c r="A114" s="6">
        <v>142</v>
      </c>
      <c r="B114" s="7" t="s">
        <v>592</v>
      </c>
      <c r="C114" s="7" t="s">
        <v>591</v>
      </c>
      <c r="D114" s="7" t="s">
        <v>593</v>
      </c>
      <c r="E114" s="27">
        <v>78215</v>
      </c>
      <c r="F114" s="8"/>
      <c r="G114" s="7"/>
      <c r="H114" s="7" t="s">
        <v>302</v>
      </c>
      <c r="I114" s="7"/>
      <c r="J114" s="8">
        <v>0</v>
      </c>
      <c r="K114" s="8">
        <v>0</v>
      </c>
      <c r="L114" s="7" t="s">
        <v>329</v>
      </c>
    </row>
    <row r="115" spans="1:12">
      <c r="A115" s="6">
        <v>142</v>
      </c>
      <c r="B115" s="7" t="s">
        <v>118</v>
      </c>
      <c r="C115" s="7"/>
      <c r="D115" s="7" t="s">
        <v>117</v>
      </c>
      <c r="E115" s="7" t="s">
        <v>119</v>
      </c>
      <c r="F115" s="8"/>
      <c r="G115" s="7"/>
      <c r="H115" s="7" t="s">
        <v>302</v>
      </c>
      <c r="I115" s="7"/>
      <c r="J115" s="8">
        <v>0</v>
      </c>
      <c r="K115" s="8">
        <v>0</v>
      </c>
      <c r="L115" s="7" t="s">
        <v>1007</v>
      </c>
    </row>
    <row r="116" spans="1:12">
      <c r="A116" s="1">
        <v>142</v>
      </c>
      <c r="B116" s="10" t="s">
        <v>594</v>
      </c>
      <c r="C116" s="10"/>
      <c r="D116" s="10" t="s">
        <v>121</v>
      </c>
      <c r="E116" s="10" t="s">
        <v>123</v>
      </c>
      <c r="F116" s="11"/>
      <c r="G116" s="10"/>
      <c r="H116" s="10" t="s">
        <v>302</v>
      </c>
      <c r="I116" s="10"/>
      <c r="J116" s="11">
        <f>SUM(K116*12)</f>
        <v>750</v>
      </c>
      <c r="K116" s="11">
        <v>62.5</v>
      </c>
      <c r="L116" s="10" t="s">
        <v>326</v>
      </c>
    </row>
    <row r="117" spans="1:12">
      <c r="A117" s="1">
        <v>142</v>
      </c>
      <c r="B117" s="10" t="s">
        <v>595</v>
      </c>
      <c r="D117" s="10" t="s">
        <v>291</v>
      </c>
      <c r="E117" t="s">
        <v>125</v>
      </c>
      <c r="F117" s="4"/>
      <c r="H117" s="10" t="s">
        <v>302</v>
      </c>
      <c r="J117" s="11">
        <f>SUM(K117*12)</f>
        <v>750</v>
      </c>
      <c r="K117" s="11">
        <v>62.5</v>
      </c>
      <c r="L117" s="10" t="s">
        <v>326</v>
      </c>
    </row>
    <row r="118" spans="1:12">
      <c r="A118" s="6">
        <v>803</v>
      </c>
      <c r="B118" s="7" t="s">
        <v>596</v>
      </c>
      <c r="C118" s="7"/>
      <c r="D118" s="7"/>
      <c r="E118" s="7"/>
      <c r="F118" s="8">
        <v>327018</v>
      </c>
      <c r="G118" s="7" t="s">
        <v>348</v>
      </c>
      <c r="H118" s="7" t="s">
        <v>334</v>
      </c>
      <c r="I118" s="7"/>
      <c r="J118" s="8">
        <v>0</v>
      </c>
      <c r="K118" s="8">
        <v>0</v>
      </c>
      <c r="L118" s="7" t="s">
        <v>597</v>
      </c>
    </row>
    <row r="119" spans="1:12">
      <c r="A119" s="6">
        <v>142</v>
      </c>
      <c r="B119" s="7" t="s">
        <v>598</v>
      </c>
      <c r="C119" s="7"/>
      <c r="D119" s="7" t="s">
        <v>126</v>
      </c>
      <c r="E119" s="7" t="s">
        <v>599</v>
      </c>
      <c r="F119" s="8"/>
      <c r="G119" s="7"/>
      <c r="H119" s="7" t="s">
        <v>302</v>
      </c>
      <c r="I119" s="7"/>
      <c r="J119" s="8">
        <v>0</v>
      </c>
      <c r="K119" s="8">
        <v>0</v>
      </c>
      <c r="L119" s="7" t="s">
        <v>328</v>
      </c>
    </row>
    <row r="120" spans="1:12">
      <c r="A120" s="6">
        <v>142</v>
      </c>
      <c r="B120" s="7" t="s">
        <v>128</v>
      </c>
      <c r="C120" s="7"/>
      <c r="D120" s="7" t="s">
        <v>127</v>
      </c>
      <c r="E120" s="7" t="s">
        <v>276</v>
      </c>
      <c r="F120" s="8"/>
      <c r="G120" s="7"/>
      <c r="H120" s="7" t="s">
        <v>302</v>
      </c>
      <c r="I120" s="7"/>
      <c r="J120" s="8">
        <v>0</v>
      </c>
      <c r="K120" s="8">
        <v>0</v>
      </c>
      <c r="L120" s="7" t="s">
        <v>328</v>
      </c>
    </row>
    <row r="121" spans="1:12">
      <c r="A121" s="9">
        <v>142</v>
      </c>
      <c r="B121" s="10" t="s">
        <v>600</v>
      </c>
      <c r="C121" s="10"/>
      <c r="D121" s="10" t="s">
        <v>130</v>
      </c>
      <c r="E121" s="10" t="s">
        <v>601</v>
      </c>
      <c r="F121" s="11"/>
      <c r="G121" s="10"/>
      <c r="H121" s="10" t="s">
        <v>302</v>
      </c>
      <c r="I121" s="10"/>
      <c r="J121" s="11">
        <f>SUM(K121*12)</f>
        <v>750</v>
      </c>
      <c r="K121" s="11">
        <v>62.5</v>
      </c>
      <c r="L121" s="10" t="s">
        <v>326</v>
      </c>
    </row>
    <row r="122" spans="1:12">
      <c r="A122" s="9">
        <v>142</v>
      </c>
      <c r="B122" s="10" t="s">
        <v>124</v>
      </c>
      <c r="C122" s="10"/>
      <c r="D122" s="10" t="s">
        <v>133</v>
      </c>
      <c r="E122" s="10" t="s">
        <v>602</v>
      </c>
      <c r="F122" s="11"/>
      <c r="G122" s="10"/>
      <c r="H122" s="10" t="s">
        <v>302</v>
      </c>
      <c r="I122" s="24">
        <v>6.0000000000000001E-3</v>
      </c>
      <c r="J122" s="11">
        <f>SUM(K122*12)</f>
        <v>750</v>
      </c>
      <c r="K122" s="11">
        <v>62.5</v>
      </c>
      <c r="L122" s="10" t="s">
        <v>326</v>
      </c>
    </row>
    <row r="123" spans="1:12">
      <c r="A123" s="6">
        <v>192</v>
      </c>
      <c r="B123" s="7" t="s">
        <v>606</v>
      </c>
      <c r="C123" s="7"/>
      <c r="D123" s="7" t="s">
        <v>603</v>
      </c>
      <c r="E123" s="7" t="s">
        <v>604</v>
      </c>
      <c r="F123" s="8">
        <v>330451</v>
      </c>
      <c r="G123" s="7" t="s">
        <v>605</v>
      </c>
      <c r="H123" s="7" t="s">
        <v>334</v>
      </c>
      <c r="I123" s="35"/>
      <c r="J123" s="8">
        <v>0</v>
      </c>
      <c r="K123" s="8">
        <f>F123*I123/12</f>
        <v>0</v>
      </c>
      <c r="L123" s="7" t="s">
        <v>344</v>
      </c>
    </row>
    <row r="124" spans="1:12">
      <c r="A124" s="6">
        <v>102</v>
      </c>
      <c r="B124" s="7" t="s">
        <v>609</v>
      </c>
      <c r="C124" s="7" t="s">
        <v>607</v>
      </c>
      <c r="D124" s="7"/>
      <c r="E124" s="7" t="s">
        <v>608</v>
      </c>
      <c r="F124" s="8">
        <v>430000</v>
      </c>
      <c r="G124" s="7" t="s">
        <v>364</v>
      </c>
      <c r="H124" s="7" t="s">
        <v>334</v>
      </c>
      <c r="I124" s="7"/>
      <c r="J124" s="8">
        <v>0</v>
      </c>
      <c r="K124" s="8">
        <v>0</v>
      </c>
      <c r="L124" s="7" t="s">
        <v>326</v>
      </c>
    </row>
    <row r="125" spans="1:12">
      <c r="A125" s="9">
        <v>112</v>
      </c>
      <c r="B125" s="10" t="s">
        <v>612</v>
      </c>
      <c r="C125" s="10" t="s">
        <v>610</v>
      </c>
      <c r="D125" s="10" t="s">
        <v>613</v>
      </c>
      <c r="E125" s="10" t="s">
        <v>611</v>
      </c>
      <c r="F125" s="11">
        <v>949825</v>
      </c>
      <c r="G125" s="10" t="s">
        <v>246</v>
      </c>
      <c r="H125" s="10" t="s">
        <v>334</v>
      </c>
      <c r="I125" s="29">
        <v>3.2000000000000001E-2</v>
      </c>
      <c r="J125" s="11">
        <f>F125*I125</f>
        <v>30394.400000000001</v>
      </c>
      <c r="K125" s="11">
        <f>F125*I125/12</f>
        <v>2532.8666666666668</v>
      </c>
      <c r="L125" s="10" t="s">
        <v>326</v>
      </c>
    </row>
    <row r="126" spans="1:12">
      <c r="A126" s="1">
        <v>112</v>
      </c>
      <c r="B126" s="10" t="s">
        <v>616</v>
      </c>
      <c r="C126" t="s">
        <v>614</v>
      </c>
      <c r="D126" s="10" t="s">
        <v>617</v>
      </c>
      <c r="E126" s="10" t="s">
        <v>615</v>
      </c>
      <c r="F126" s="4">
        <v>949825</v>
      </c>
      <c r="G126" s="10" t="s">
        <v>246</v>
      </c>
      <c r="H126" s="10" t="s">
        <v>334</v>
      </c>
      <c r="I126" s="29">
        <v>3.2000000000000001E-2</v>
      </c>
      <c r="J126" s="11">
        <f>F126*I126</f>
        <v>30394.400000000001</v>
      </c>
      <c r="K126" s="11">
        <f>F126*I126/12</f>
        <v>2532.8666666666668</v>
      </c>
      <c r="L126" s="10" t="s">
        <v>326</v>
      </c>
    </row>
    <row r="127" spans="1:12">
      <c r="A127" s="1">
        <v>112</v>
      </c>
      <c r="B127" s="10" t="s">
        <v>620</v>
      </c>
      <c r="C127" t="s">
        <v>618</v>
      </c>
      <c r="D127" s="10" t="s">
        <v>621</v>
      </c>
      <c r="E127" s="10" t="s">
        <v>619</v>
      </c>
      <c r="F127" s="4">
        <v>949825</v>
      </c>
      <c r="G127" s="10" t="s">
        <v>246</v>
      </c>
      <c r="H127" s="10" t="s">
        <v>334</v>
      </c>
      <c r="I127" s="29">
        <v>3.2000000000000001E-2</v>
      </c>
      <c r="J127" s="11">
        <f>F127*I127</f>
        <v>30394.400000000001</v>
      </c>
      <c r="K127" s="11">
        <f>F127*I127/12</f>
        <v>2532.8666666666668</v>
      </c>
      <c r="L127" s="10" t="s">
        <v>326</v>
      </c>
    </row>
    <row r="128" spans="1:12">
      <c r="A128" s="6">
        <v>132</v>
      </c>
      <c r="B128" s="7" t="s">
        <v>624</v>
      </c>
      <c r="C128" s="7" t="s">
        <v>622</v>
      </c>
      <c r="D128" s="7" t="s">
        <v>625</v>
      </c>
      <c r="E128" s="7" t="s">
        <v>623</v>
      </c>
      <c r="F128" s="8">
        <v>433000</v>
      </c>
      <c r="G128" s="7" t="s">
        <v>41</v>
      </c>
      <c r="H128" s="7" t="s">
        <v>334</v>
      </c>
      <c r="I128" s="34">
        <v>2.5000000000000001E-2</v>
      </c>
      <c r="J128" s="8">
        <v>0</v>
      </c>
      <c r="K128" s="8">
        <v>0</v>
      </c>
      <c r="L128" s="7" t="s">
        <v>1007</v>
      </c>
    </row>
    <row r="129" spans="1:12">
      <c r="A129" s="6">
        <v>132</v>
      </c>
      <c r="B129" s="7" t="s">
        <v>628</v>
      </c>
      <c r="C129" s="7" t="s">
        <v>626</v>
      </c>
      <c r="D129" s="7" t="s">
        <v>629</v>
      </c>
      <c r="E129" s="7" t="s">
        <v>627</v>
      </c>
      <c r="F129" s="8">
        <v>433000</v>
      </c>
      <c r="G129" s="7" t="s">
        <v>41</v>
      </c>
      <c r="H129" s="7" t="s">
        <v>334</v>
      </c>
      <c r="I129" s="34">
        <v>2.5000000000000001E-2</v>
      </c>
      <c r="J129" s="8">
        <v>0</v>
      </c>
      <c r="K129" s="8">
        <v>0</v>
      </c>
      <c r="L129" s="7" t="s">
        <v>1007</v>
      </c>
    </row>
    <row r="130" spans="1:12">
      <c r="A130" s="6">
        <v>142</v>
      </c>
      <c r="B130" s="7" t="s">
        <v>630</v>
      </c>
      <c r="C130" s="7"/>
      <c r="D130" s="7" t="s">
        <v>136</v>
      </c>
      <c r="E130" s="7" t="s">
        <v>137</v>
      </c>
      <c r="F130" s="8"/>
      <c r="G130" s="7"/>
      <c r="H130" s="7" t="s">
        <v>302</v>
      </c>
      <c r="I130" s="7"/>
      <c r="J130" s="8">
        <v>0</v>
      </c>
      <c r="K130" s="8">
        <v>0</v>
      </c>
      <c r="L130" s="7" t="s">
        <v>1007</v>
      </c>
    </row>
    <row r="131" spans="1:12">
      <c r="A131" s="6">
        <v>142</v>
      </c>
      <c r="B131" s="7" t="s">
        <v>631</v>
      </c>
      <c r="C131" s="7"/>
      <c r="D131" s="7" t="s">
        <v>139</v>
      </c>
      <c r="E131" s="27">
        <v>90071509</v>
      </c>
      <c r="F131" s="8"/>
      <c r="G131" s="7"/>
      <c r="H131" s="7" t="s">
        <v>302</v>
      </c>
      <c r="I131" s="7"/>
      <c r="J131" s="8">
        <v>0</v>
      </c>
      <c r="K131" s="8">
        <v>0</v>
      </c>
      <c r="L131" s="7" t="s">
        <v>1007</v>
      </c>
    </row>
    <row r="132" spans="1:12">
      <c r="A132" s="6">
        <v>142</v>
      </c>
      <c r="B132" s="7" t="s">
        <v>632</v>
      </c>
      <c r="C132" s="7"/>
      <c r="D132" s="7" t="s">
        <v>141</v>
      </c>
      <c r="E132" s="7" t="s">
        <v>633</v>
      </c>
      <c r="F132" s="8"/>
      <c r="G132" s="7"/>
      <c r="H132" s="7" t="s">
        <v>302</v>
      </c>
      <c r="I132" s="7"/>
      <c r="J132" s="8">
        <v>0</v>
      </c>
      <c r="K132" s="8">
        <v>0</v>
      </c>
      <c r="L132" s="7" t="s">
        <v>1007</v>
      </c>
    </row>
    <row r="133" spans="1:12">
      <c r="A133" s="1">
        <v>142</v>
      </c>
      <c r="B133" s="10" t="s">
        <v>634</v>
      </c>
      <c r="D133" s="10" t="s">
        <v>144</v>
      </c>
      <c r="E133" s="10" t="s">
        <v>145</v>
      </c>
      <c r="F133" s="4"/>
      <c r="H133" s="10" t="s">
        <v>302</v>
      </c>
      <c r="J133" s="11">
        <f>SUM(K133*12)</f>
        <v>750</v>
      </c>
      <c r="K133" s="11">
        <v>62.5</v>
      </c>
      <c r="L133" s="10" t="s">
        <v>326</v>
      </c>
    </row>
    <row r="134" spans="1:12">
      <c r="A134" s="1">
        <v>112</v>
      </c>
      <c r="B134" s="10" t="s">
        <v>636</v>
      </c>
      <c r="C134" t="s">
        <v>902</v>
      </c>
      <c r="D134" s="10" t="s">
        <v>838</v>
      </c>
      <c r="E134" s="10" t="s">
        <v>635</v>
      </c>
      <c r="F134" s="4">
        <v>1055127</v>
      </c>
      <c r="G134" t="s">
        <v>246</v>
      </c>
      <c r="H134" s="10" t="s">
        <v>334</v>
      </c>
      <c r="I134" s="29">
        <v>3.2000000000000001E-2</v>
      </c>
      <c r="J134" s="11">
        <f>F134*I134</f>
        <v>33764.063999999998</v>
      </c>
      <c r="K134" s="11">
        <f>F134*I134/12</f>
        <v>2813.672</v>
      </c>
      <c r="L134" s="10" t="s">
        <v>326</v>
      </c>
    </row>
    <row r="135" spans="1:12">
      <c r="A135" s="1">
        <v>102</v>
      </c>
      <c r="B135" s="10" t="s">
        <v>639</v>
      </c>
      <c r="C135" t="s">
        <v>637</v>
      </c>
      <c r="E135" s="10" t="s">
        <v>638</v>
      </c>
      <c r="F135" s="4">
        <v>1874880</v>
      </c>
      <c r="G135" t="s">
        <v>246</v>
      </c>
      <c r="H135" s="10" t="s">
        <v>334</v>
      </c>
      <c r="I135" s="29">
        <v>0.02</v>
      </c>
      <c r="J135" s="11">
        <f>F135*I135</f>
        <v>37497.599999999999</v>
      </c>
      <c r="K135" s="11">
        <f>F135*I135/12</f>
        <v>3124.7999999999997</v>
      </c>
      <c r="L135" s="10" t="s">
        <v>326</v>
      </c>
    </row>
    <row r="136" spans="1:12">
      <c r="A136" s="1">
        <v>112</v>
      </c>
      <c r="B136" s="10" t="s">
        <v>642</v>
      </c>
      <c r="C136" t="s">
        <v>643</v>
      </c>
      <c r="D136" s="10" t="s">
        <v>640</v>
      </c>
      <c r="E136" t="s">
        <v>641</v>
      </c>
      <c r="F136" s="4">
        <v>736000</v>
      </c>
      <c r="G136" t="s">
        <v>246</v>
      </c>
      <c r="H136" s="10" t="s">
        <v>334</v>
      </c>
      <c r="I136" s="29">
        <v>3.2000000000000001E-2</v>
      </c>
      <c r="J136" s="11">
        <f>F136*I136</f>
        <v>23552</v>
      </c>
      <c r="K136" s="11">
        <f>F136*I136/12</f>
        <v>1962.6666666666667</v>
      </c>
      <c r="L136" s="10" t="s">
        <v>326</v>
      </c>
    </row>
    <row r="137" spans="1:12">
      <c r="A137" s="1">
        <v>112</v>
      </c>
      <c r="B137" s="10" t="s">
        <v>642</v>
      </c>
      <c r="C137" t="s">
        <v>644</v>
      </c>
      <c r="D137" s="10" t="s">
        <v>646</v>
      </c>
      <c r="E137" s="10" t="s">
        <v>645</v>
      </c>
      <c r="F137" s="4">
        <v>736000</v>
      </c>
      <c r="G137" t="s">
        <v>246</v>
      </c>
      <c r="H137" s="10" t="s">
        <v>334</v>
      </c>
      <c r="I137" s="29">
        <v>3.2000000000000001E-2</v>
      </c>
      <c r="J137" s="11">
        <f>F137*I137</f>
        <v>23552</v>
      </c>
      <c r="K137" s="11">
        <f>F137*I137/12</f>
        <v>1962.6666666666667</v>
      </c>
      <c r="L137" s="10" t="s">
        <v>326</v>
      </c>
    </row>
    <row r="138" spans="1:12">
      <c r="A138" s="1">
        <v>112</v>
      </c>
      <c r="B138" s="10" t="s">
        <v>642</v>
      </c>
      <c r="C138" t="s">
        <v>647</v>
      </c>
      <c r="D138" s="10" t="s">
        <v>649</v>
      </c>
      <c r="E138" s="10" t="s">
        <v>648</v>
      </c>
      <c r="F138" s="4">
        <v>736000</v>
      </c>
      <c r="G138" t="s">
        <v>246</v>
      </c>
      <c r="H138" s="10" t="s">
        <v>334</v>
      </c>
      <c r="I138" s="29">
        <v>3.2000000000000001E-2</v>
      </c>
      <c r="J138" s="4">
        <f>F138*I138</f>
        <v>23552</v>
      </c>
      <c r="K138" s="4">
        <f>F138*I138/12</f>
        <v>1962.6666666666667</v>
      </c>
      <c r="L138" s="10" t="s">
        <v>326</v>
      </c>
    </row>
    <row r="139" spans="1:12">
      <c r="A139" s="1">
        <v>142</v>
      </c>
      <c r="B139" s="10" t="s">
        <v>146</v>
      </c>
      <c r="D139" s="10" t="s">
        <v>147</v>
      </c>
      <c r="E139" s="10" t="s">
        <v>148</v>
      </c>
      <c r="F139" s="4"/>
      <c r="H139" s="10" t="s">
        <v>302</v>
      </c>
      <c r="J139" s="11">
        <f>SUM(K139*12)</f>
        <v>750</v>
      </c>
      <c r="K139" s="11">
        <v>62.5</v>
      </c>
      <c r="L139" s="10" t="s">
        <v>326</v>
      </c>
    </row>
    <row r="140" spans="1:12">
      <c r="A140" s="1">
        <v>102</v>
      </c>
      <c r="B140" s="10" t="s">
        <v>652</v>
      </c>
      <c r="C140" t="s">
        <v>650</v>
      </c>
      <c r="E140" s="10" t="s">
        <v>651</v>
      </c>
      <c r="F140" s="4">
        <v>281900</v>
      </c>
      <c r="G140" t="s">
        <v>364</v>
      </c>
      <c r="H140" s="10" t="s">
        <v>334</v>
      </c>
      <c r="I140" s="29">
        <v>3.4000000000000002E-2</v>
      </c>
      <c r="J140" s="4">
        <f>F140*I140</f>
        <v>9584.6</v>
      </c>
      <c r="K140" s="4">
        <f>F140*I140/12</f>
        <v>798.7166666666667</v>
      </c>
      <c r="L140" s="10" t="s">
        <v>326</v>
      </c>
    </row>
    <row r="141" spans="1:12">
      <c r="A141" s="6">
        <v>142</v>
      </c>
      <c r="B141" s="7" t="s">
        <v>655</v>
      </c>
      <c r="C141" s="7" t="s">
        <v>653</v>
      </c>
      <c r="D141" s="7" t="s">
        <v>656</v>
      </c>
      <c r="E141" s="7" t="s">
        <v>150</v>
      </c>
      <c r="F141" s="8"/>
      <c r="G141" s="7"/>
      <c r="H141" s="7" t="s">
        <v>302</v>
      </c>
      <c r="I141" s="7"/>
      <c r="J141" s="8">
        <v>0</v>
      </c>
      <c r="K141" s="8">
        <v>0</v>
      </c>
      <c r="L141" s="7" t="s">
        <v>654</v>
      </c>
    </row>
    <row r="142" spans="1:12">
      <c r="A142" s="6">
        <v>142</v>
      </c>
      <c r="B142" s="7" t="s">
        <v>655</v>
      </c>
      <c r="C142" s="7" t="s">
        <v>653</v>
      </c>
      <c r="D142" s="7" t="s">
        <v>657</v>
      </c>
      <c r="E142" s="7" t="s">
        <v>151</v>
      </c>
      <c r="F142" s="8"/>
      <c r="G142" s="7"/>
      <c r="H142" s="7" t="s">
        <v>302</v>
      </c>
      <c r="I142" s="7"/>
      <c r="J142" s="8">
        <v>0</v>
      </c>
      <c r="K142" s="8">
        <v>0</v>
      </c>
      <c r="L142" s="7" t="s">
        <v>396</v>
      </c>
    </row>
    <row r="143" spans="1:12">
      <c r="A143" s="6">
        <v>142</v>
      </c>
      <c r="B143" s="7" t="s">
        <v>655</v>
      </c>
      <c r="C143" s="7" t="s">
        <v>653</v>
      </c>
      <c r="D143" s="7" t="s">
        <v>658</v>
      </c>
      <c r="E143" s="7" t="s">
        <v>152</v>
      </c>
      <c r="F143" s="8"/>
      <c r="G143" s="7"/>
      <c r="H143" s="7" t="s">
        <v>302</v>
      </c>
      <c r="I143" s="7"/>
      <c r="J143" s="8">
        <v>0</v>
      </c>
      <c r="K143" s="8">
        <v>0</v>
      </c>
      <c r="L143" s="7" t="s">
        <v>396</v>
      </c>
    </row>
    <row r="144" spans="1:12">
      <c r="A144" s="6">
        <v>142</v>
      </c>
      <c r="B144" s="7" t="s">
        <v>655</v>
      </c>
      <c r="C144" s="7" t="s">
        <v>653</v>
      </c>
      <c r="D144" s="7" t="s">
        <v>659</v>
      </c>
      <c r="E144" s="7" t="s">
        <v>153</v>
      </c>
      <c r="F144" s="8"/>
      <c r="G144" s="7"/>
      <c r="H144" s="7" t="s">
        <v>302</v>
      </c>
      <c r="I144" s="7"/>
      <c r="J144" s="8">
        <v>0</v>
      </c>
      <c r="K144" s="8">
        <v>0</v>
      </c>
      <c r="L144" s="7" t="s">
        <v>396</v>
      </c>
    </row>
    <row r="145" spans="1:12">
      <c r="A145" s="6">
        <v>142</v>
      </c>
      <c r="B145" s="7" t="s">
        <v>655</v>
      </c>
      <c r="C145" s="7" t="s">
        <v>653</v>
      </c>
      <c r="D145" s="7" t="s">
        <v>661</v>
      </c>
      <c r="E145" s="7" t="s">
        <v>660</v>
      </c>
      <c r="F145" s="4"/>
      <c r="H145" s="7" t="s">
        <v>302</v>
      </c>
      <c r="J145" s="8">
        <v>0</v>
      </c>
      <c r="K145" s="8">
        <v>0</v>
      </c>
      <c r="L145" s="7" t="s">
        <v>396</v>
      </c>
    </row>
    <row r="146" spans="1:12">
      <c r="A146" s="6">
        <v>142</v>
      </c>
      <c r="B146" s="7" t="s">
        <v>655</v>
      </c>
      <c r="C146" s="7" t="s">
        <v>653</v>
      </c>
      <c r="D146" s="7" t="s">
        <v>662</v>
      </c>
      <c r="E146" s="7" t="s">
        <v>155</v>
      </c>
      <c r="F146" s="4"/>
      <c r="H146" s="7" t="s">
        <v>302</v>
      </c>
      <c r="J146" s="8">
        <v>0</v>
      </c>
      <c r="K146" s="8">
        <v>0</v>
      </c>
      <c r="L146" s="7" t="s">
        <v>654</v>
      </c>
    </row>
    <row r="147" spans="1:12">
      <c r="A147" s="6">
        <v>142</v>
      </c>
      <c r="B147" s="7" t="s">
        <v>655</v>
      </c>
      <c r="C147" s="7" t="s">
        <v>653</v>
      </c>
      <c r="D147" s="7" t="s">
        <v>663</v>
      </c>
      <c r="E147" s="7" t="s">
        <v>156</v>
      </c>
      <c r="F147" s="8"/>
      <c r="G147" s="7"/>
      <c r="H147" s="7" t="s">
        <v>302</v>
      </c>
      <c r="I147" s="7"/>
      <c r="J147" s="8">
        <v>0</v>
      </c>
      <c r="K147" s="8">
        <v>0</v>
      </c>
      <c r="L147" s="7" t="s">
        <v>396</v>
      </c>
    </row>
    <row r="148" spans="1:12">
      <c r="A148" s="6">
        <v>142</v>
      </c>
      <c r="B148" s="7" t="s">
        <v>665</v>
      </c>
      <c r="C148" s="7" t="s">
        <v>664</v>
      </c>
      <c r="D148" s="7" t="s">
        <v>158</v>
      </c>
      <c r="E148" s="7" t="s">
        <v>666</v>
      </c>
      <c r="F148" s="8"/>
      <c r="G148" s="7"/>
      <c r="H148" s="7" t="s">
        <v>302</v>
      </c>
      <c r="I148" s="7"/>
      <c r="J148" s="8">
        <v>0</v>
      </c>
      <c r="K148" s="8">
        <v>0</v>
      </c>
      <c r="L148" s="7" t="s">
        <v>654</v>
      </c>
    </row>
    <row r="149" spans="1:12">
      <c r="A149" s="6">
        <v>142</v>
      </c>
      <c r="B149" s="7" t="s">
        <v>665</v>
      </c>
      <c r="C149" s="7" t="s">
        <v>664</v>
      </c>
      <c r="D149" s="7" t="s">
        <v>668</v>
      </c>
      <c r="E149" s="7" t="s">
        <v>667</v>
      </c>
      <c r="F149" s="8"/>
      <c r="G149" s="7"/>
      <c r="H149" s="7" t="s">
        <v>302</v>
      </c>
      <c r="I149" s="7"/>
      <c r="J149" s="8">
        <v>0</v>
      </c>
      <c r="K149" s="8">
        <v>0</v>
      </c>
      <c r="L149" s="7" t="s">
        <v>654</v>
      </c>
    </row>
    <row r="150" spans="1:12">
      <c r="A150" s="6">
        <v>142</v>
      </c>
      <c r="B150" s="7" t="s">
        <v>670</v>
      </c>
      <c r="C150" s="7" t="s">
        <v>669</v>
      </c>
      <c r="D150" s="7" t="s">
        <v>163</v>
      </c>
      <c r="E150" s="7" t="s">
        <v>671</v>
      </c>
      <c r="F150" s="8"/>
      <c r="G150" s="7"/>
      <c r="H150" s="7" t="s">
        <v>302</v>
      </c>
      <c r="I150" s="7"/>
      <c r="J150" s="8">
        <v>0</v>
      </c>
      <c r="K150" s="8">
        <v>0</v>
      </c>
      <c r="L150" s="7" t="s">
        <v>654</v>
      </c>
    </row>
    <row r="151" spans="1:12">
      <c r="A151" s="6">
        <v>142</v>
      </c>
      <c r="B151" s="7" t="s">
        <v>162</v>
      </c>
      <c r="C151" s="7" t="s">
        <v>669</v>
      </c>
      <c r="D151" s="7" t="s">
        <v>165</v>
      </c>
      <c r="E151" s="7" t="s">
        <v>672</v>
      </c>
      <c r="F151" s="8"/>
      <c r="G151" s="7"/>
      <c r="H151" s="7" t="s">
        <v>302</v>
      </c>
      <c r="I151" s="7"/>
      <c r="J151" s="8">
        <v>0</v>
      </c>
      <c r="K151" s="8">
        <v>0</v>
      </c>
      <c r="L151" s="7" t="s">
        <v>654</v>
      </c>
    </row>
    <row r="152" spans="1:12">
      <c r="A152" s="9">
        <v>112</v>
      </c>
      <c r="B152" s="10" t="s">
        <v>642</v>
      </c>
      <c r="C152" s="10" t="s">
        <v>673</v>
      </c>
      <c r="D152" s="10" t="s">
        <v>675</v>
      </c>
      <c r="E152" s="10" t="s">
        <v>674</v>
      </c>
      <c r="F152" s="11">
        <v>736000</v>
      </c>
      <c r="G152" s="10" t="s">
        <v>246</v>
      </c>
      <c r="H152" s="10" t="s">
        <v>334</v>
      </c>
      <c r="I152" s="29">
        <v>3.2000000000000001E-2</v>
      </c>
      <c r="J152" s="11">
        <f t="shared" ref="J152:J159" si="9">F152*I152</f>
        <v>23552</v>
      </c>
      <c r="K152" s="11">
        <f t="shared" ref="K152:K162" si="10">F152*I152/12</f>
        <v>1962.6666666666667</v>
      </c>
      <c r="L152" s="10" t="s">
        <v>326</v>
      </c>
    </row>
    <row r="153" spans="1:12">
      <c r="A153" s="9">
        <v>112</v>
      </c>
      <c r="B153" s="10" t="s">
        <v>642</v>
      </c>
      <c r="C153" s="10" t="s">
        <v>676</v>
      </c>
      <c r="D153" s="10" t="s">
        <v>678</v>
      </c>
      <c r="E153" s="10" t="s">
        <v>677</v>
      </c>
      <c r="F153" s="11">
        <v>736000</v>
      </c>
      <c r="G153" s="10" t="s">
        <v>246</v>
      </c>
      <c r="H153" s="10" t="s">
        <v>334</v>
      </c>
      <c r="I153" s="29">
        <v>3.2000000000000001E-2</v>
      </c>
      <c r="J153" s="11">
        <f t="shared" si="9"/>
        <v>23552</v>
      </c>
      <c r="K153" s="11">
        <f t="shared" si="10"/>
        <v>1962.6666666666667</v>
      </c>
      <c r="L153" s="10" t="s">
        <v>326</v>
      </c>
    </row>
    <row r="154" spans="1:12">
      <c r="A154" s="9">
        <v>112</v>
      </c>
      <c r="B154" s="10" t="s">
        <v>681</v>
      </c>
      <c r="C154" s="10" t="s">
        <v>679</v>
      </c>
      <c r="D154" s="10" t="s">
        <v>682</v>
      </c>
      <c r="E154" s="10" t="s">
        <v>680</v>
      </c>
      <c r="F154" s="11">
        <v>765440</v>
      </c>
      <c r="G154" s="10" t="s">
        <v>246</v>
      </c>
      <c r="H154" s="10" t="s">
        <v>334</v>
      </c>
      <c r="I154" s="29">
        <v>3.2000000000000001E-2</v>
      </c>
      <c r="J154" s="11">
        <f t="shared" si="9"/>
        <v>24494.080000000002</v>
      </c>
      <c r="K154" s="11">
        <f t="shared" si="10"/>
        <v>2041.1733333333334</v>
      </c>
      <c r="L154" s="10" t="s">
        <v>326</v>
      </c>
    </row>
    <row r="155" spans="1:12">
      <c r="A155" s="1">
        <v>112</v>
      </c>
      <c r="B155" s="10" t="s">
        <v>681</v>
      </c>
      <c r="C155" s="10" t="s">
        <v>683</v>
      </c>
      <c r="D155" s="10" t="s">
        <v>685</v>
      </c>
      <c r="E155" s="10" t="s">
        <v>684</v>
      </c>
      <c r="F155" s="4">
        <v>765440</v>
      </c>
      <c r="G155" s="10" t="s">
        <v>246</v>
      </c>
      <c r="H155" s="10" t="s">
        <v>334</v>
      </c>
      <c r="I155" s="29">
        <v>3.2000000000000001E-2</v>
      </c>
      <c r="J155" s="11">
        <f t="shared" si="9"/>
        <v>24494.080000000002</v>
      </c>
      <c r="K155" s="11">
        <f t="shared" si="10"/>
        <v>2041.1733333333334</v>
      </c>
      <c r="L155" s="10" t="s">
        <v>326</v>
      </c>
    </row>
    <row r="156" spans="1:12">
      <c r="A156" s="1">
        <v>172</v>
      </c>
      <c r="B156" s="10" t="s">
        <v>689</v>
      </c>
      <c r="C156" s="10" t="s">
        <v>686</v>
      </c>
      <c r="D156" s="10" t="s">
        <v>985</v>
      </c>
      <c r="E156" s="10" t="s">
        <v>687</v>
      </c>
      <c r="F156" s="4">
        <v>1250000</v>
      </c>
      <c r="G156" s="10" t="s">
        <v>246</v>
      </c>
      <c r="H156" s="10" t="s">
        <v>334</v>
      </c>
      <c r="I156" s="29">
        <v>3.2000000000000001E-2</v>
      </c>
      <c r="J156" s="11">
        <f t="shared" ref="J156" si="11">F156*I156</f>
        <v>40000</v>
      </c>
      <c r="K156" s="11">
        <f>F156*I156/12</f>
        <v>3333.3333333333335</v>
      </c>
      <c r="L156" s="10" t="s">
        <v>688</v>
      </c>
    </row>
    <row r="157" spans="1:12">
      <c r="A157" s="1">
        <v>112</v>
      </c>
      <c r="B157" s="10" t="s">
        <v>692</v>
      </c>
      <c r="D157" s="10" t="s">
        <v>690</v>
      </c>
      <c r="E157" s="10" t="s">
        <v>691</v>
      </c>
      <c r="F157" s="4">
        <v>1368182</v>
      </c>
      <c r="G157" s="10" t="s">
        <v>246</v>
      </c>
      <c r="H157" s="10" t="s">
        <v>334</v>
      </c>
      <c r="I157" s="29">
        <v>0.03</v>
      </c>
      <c r="J157" s="4">
        <f t="shared" si="9"/>
        <v>41045.46</v>
      </c>
      <c r="K157" s="4">
        <f t="shared" si="10"/>
        <v>3420.4549999999999</v>
      </c>
      <c r="L157" s="10" t="s">
        <v>688</v>
      </c>
    </row>
    <row r="158" spans="1:12">
      <c r="A158" s="1">
        <v>112</v>
      </c>
      <c r="B158" s="10" t="s">
        <v>696</v>
      </c>
      <c r="C158" s="10" t="s">
        <v>693</v>
      </c>
      <c r="D158" s="10" t="s">
        <v>697</v>
      </c>
      <c r="E158" s="10" t="s">
        <v>694</v>
      </c>
      <c r="F158" s="4">
        <v>765440</v>
      </c>
      <c r="G158" s="10" t="s">
        <v>246</v>
      </c>
      <c r="H158" s="10" t="s">
        <v>334</v>
      </c>
      <c r="I158" s="29">
        <v>3.2000000000000001E-2</v>
      </c>
      <c r="J158" s="4">
        <f t="shared" si="9"/>
        <v>24494.080000000002</v>
      </c>
      <c r="K158" s="4">
        <f t="shared" si="10"/>
        <v>2041.1733333333334</v>
      </c>
      <c r="L158" s="10" t="s">
        <v>695</v>
      </c>
    </row>
    <row r="159" spans="1:12">
      <c r="A159" s="1">
        <v>112</v>
      </c>
      <c r="B159" s="10" t="s">
        <v>696</v>
      </c>
      <c r="C159" s="10" t="s">
        <v>698</v>
      </c>
      <c r="D159" s="10" t="s">
        <v>700</v>
      </c>
      <c r="E159" s="10" t="s">
        <v>699</v>
      </c>
      <c r="F159" s="4">
        <v>765440</v>
      </c>
      <c r="G159" s="10" t="s">
        <v>246</v>
      </c>
      <c r="H159" s="10" t="s">
        <v>334</v>
      </c>
      <c r="I159" s="29">
        <v>3.2000000000000001E-2</v>
      </c>
      <c r="J159" s="4">
        <f t="shared" si="9"/>
        <v>24494.080000000002</v>
      </c>
      <c r="K159" s="4">
        <f t="shared" si="10"/>
        <v>2041.1733333333334</v>
      </c>
      <c r="L159" t="s">
        <v>695</v>
      </c>
    </row>
    <row r="160" spans="1:12">
      <c r="A160" s="6">
        <v>112</v>
      </c>
      <c r="B160" s="7" t="s">
        <v>696</v>
      </c>
      <c r="C160" s="7" t="s">
        <v>701</v>
      </c>
      <c r="D160" s="7" t="s">
        <v>703</v>
      </c>
      <c r="E160" s="7" t="s">
        <v>702</v>
      </c>
      <c r="F160" s="8">
        <v>765440</v>
      </c>
      <c r="G160" s="7" t="s">
        <v>246</v>
      </c>
      <c r="H160" s="7" t="s">
        <v>334</v>
      </c>
      <c r="I160" s="34">
        <v>3.2000000000000001E-2</v>
      </c>
      <c r="J160" s="8">
        <v>0</v>
      </c>
      <c r="K160" s="8">
        <v>0</v>
      </c>
      <c r="L160" s="7" t="s">
        <v>1007</v>
      </c>
    </row>
    <row r="161" spans="1:12">
      <c r="A161" s="6">
        <v>102</v>
      </c>
      <c r="B161" s="7" t="s">
        <v>705</v>
      </c>
      <c r="C161" s="7" t="s">
        <v>349</v>
      </c>
      <c r="D161" s="7"/>
      <c r="E161" s="7" t="s">
        <v>704</v>
      </c>
      <c r="F161" s="8">
        <v>2487000</v>
      </c>
      <c r="G161" s="7" t="s">
        <v>312</v>
      </c>
      <c r="H161" s="7" t="s">
        <v>334</v>
      </c>
      <c r="I161" s="34"/>
      <c r="J161" s="8">
        <v>0</v>
      </c>
      <c r="K161" s="8">
        <f t="shared" si="10"/>
        <v>0</v>
      </c>
      <c r="L161" s="7" t="s">
        <v>654</v>
      </c>
    </row>
    <row r="162" spans="1:12">
      <c r="A162" s="1">
        <v>192</v>
      </c>
      <c r="B162" s="10" t="s">
        <v>709</v>
      </c>
      <c r="C162" s="10" t="s">
        <v>706</v>
      </c>
      <c r="D162" s="10" t="s">
        <v>710</v>
      </c>
      <c r="E162" s="10" t="s">
        <v>707</v>
      </c>
      <c r="F162" s="4">
        <v>70000</v>
      </c>
      <c r="G162" s="10" t="s">
        <v>333</v>
      </c>
      <c r="H162" s="10" t="s">
        <v>334</v>
      </c>
      <c r="I162" s="29">
        <v>3.5000000000000003E-2</v>
      </c>
      <c r="J162" s="4">
        <f>F162*I162</f>
        <v>2450.0000000000005</v>
      </c>
      <c r="K162" s="4">
        <f t="shared" si="10"/>
        <v>204.16666666666671</v>
      </c>
      <c r="L162" s="10" t="s">
        <v>708</v>
      </c>
    </row>
    <row r="163" spans="1:12">
      <c r="A163" s="1">
        <v>142</v>
      </c>
      <c r="B163" s="10" t="s">
        <v>714</v>
      </c>
      <c r="C163" s="10" t="s">
        <v>711</v>
      </c>
      <c r="D163" s="10" t="s">
        <v>712</v>
      </c>
      <c r="E163" s="10" t="s">
        <v>713</v>
      </c>
      <c r="F163" s="4"/>
      <c r="H163" s="10" t="s">
        <v>302</v>
      </c>
      <c r="J163" s="11">
        <f>SUM(K163*12)</f>
        <v>750</v>
      </c>
      <c r="K163" s="11">
        <v>62.5</v>
      </c>
      <c r="L163" s="10" t="s">
        <v>708</v>
      </c>
    </row>
    <row r="164" spans="1:12">
      <c r="A164" s="1">
        <v>192</v>
      </c>
      <c r="B164" t="s">
        <v>724</v>
      </c>
      <c r="C164" s="10" t="s">
        <v>720</v>
      </c>
      <c r="E164" s="10" t="s">
        <v>721</v>
      </c>
      <c r="F164" s="4">
        <v>611200</v>
      </c>
      <c r="G164" s="10" t="s">
        <v>722</v>
      </c>
      <c r="H164" s="10" t="s">
        <v>334</v>
      </c>
      <c r="I164" s="29">
        <v>0.03</v>
      </c>
      <c r="J164" s="4">
        <f t="shared" ref="J164:J171" si="12">F164*I164</f>
        <v>18336</v>
      </c>
      <c r="K164" s="4">
        <f t="shared" ref="K164" si="13">F164*I164/12</f>
        <v>1528</v>
      </c>
      <c r="L164" s="10" t="s">
        <v>723</v>
      </c>
    </row>
    <row r="165" spans="1:12">
      <c r="A165" s="1">
        <v>192</v>
      </c>
      <c r="B165" s="10" t="s">
        <v>729</v>
      </c>
      <c r="C165" s="10" t="s">
        <v>725</v>
      </c>
      <c r="E165" s="10" t="s">
        <v>726</v>
      </c>
      <c r="F165" s="4">
        <v>252200</v>
      </c>
      <c r="G165" s="10" t="s">
        <v>727</v>
      </c>
      <c r="H165" s="10" t="s">
        <v>334</v>
      </c>
      <c r="I165" s="29">
        <v>3.5000000000000003E-2</v>
      </c>
      <c r="J165" s="4">
        <f t="shared" si="12"/>
        <v>8827</v>
      </c>
      <c r="K165" s="4">
        <f t="shared" ref="K165:K171" si="14">F165*I165/12</f>
        <v>735.58333333333337</v>
      </c>
      <c r="L165" s="10" t="s">
        <v>728</v>
      </c>
    </row>
    <row r="166" spans="1:12">
      <c r="A166" s="1">
        <v>102</v>
      </c>
      <c r="B166" s="10" t="s">
        <v>730</v>
      </c>
      <c r="C166" s="10" t="s">
        <v>731</v>
      </c>
      <c r="E166" s="10" t="s">
        <v>732</v>
      </c>
      <c r="F166" s="4">
        <v>241700</v>
      </c>
      <c r="G166" s="10" t="s">
        <v>364</v>
      </c>
      <c r="H166" s="10" t="s">
        <v>334</v>
      </c>
      <c r="I166" s="29">
        <v>3.5000000000000003E-2</v>
      </c>
      <c r="J166" s="4">
        <f t="shared" si="12"/>
        <v>8459.5</v>
      </c>
      <c r="K166" s="4">
        <f t="shared" si="14"/>
        <v>704.95833333333337</v>
      </c>
      <c r="L166" s="10" t="s">
        <v>728</v>
      </c>
    </row>
    <row r="167" spans="1:12">
      <c r="A167" s="1">
        <v>102</v>
      </c>
      <c r="B167" s="10" t="s">
        <v>735</v>
      </c>
      <c r="C167" s="10" t="s">
        <v>733</v>
      </c>
      <c r="E167" s="10" t="s">
        <v>734</v>
      </c>
      <c r="F167" s="4">
        <v>246600</v>
      </c>
      <c r="G167" s="10" t="s">
        <v>348</v>
      </c>
      <c r="H167" s="10" t="s">
        <v>334</v>
      </c>
      <c r="I167" s="29">
        <v>3.7555473999999998E-2</v>
      </c>
      <c r="J167" s="4">
        <f t="shared" si="12"/>
        <v>9261.1798884</v>
      </c>
      <c r="K167" s="4">
        <f t="shared" si="14"/>
        <v>771.7649907</v>
      </c>
      <c r="L167" s="10" t="s">
        <v>728</v>
      </c>
    </row>
    <row r="168" spans="1:12">
      <c r="A168" s="1">
        <v>112</v>
      </c>
      <c r="B168" s="10" t="s">
        <v>736</v>
      </c>
      <c r="C168" s="10" t="s">
        <v>1008</v>
      </c>
      <c r="D168" t="s">
        <v>1009</v>
      </c>
      <c r="E168" s="36">
        <v>39716665126280</v>
      </c>
      <c r="F168" s="4">
        <v>350000</v>
      </c>
      <c r="G168" s="10" t="s">
        <v>41</v>
      </c>
      <c r="H168" s="10" t="s">
        <v>334</v>
      </c>
      <c r="I168" s="29">
        <v>3.4000000000000002E-2</v>
      </c>
      <c r="J168" s="4">
        <f t="shared" si="12"/>
        <v>11900</v>
      </c>
      <c r="K168" s="4">
        <f t="shared" si="14"/>
        <v>991.66666666666663</v>
      </c>
      <c r="L168" s="10" t="s">
        <v>728</v>
      </c>
    </row>
    <row r="169" spans="1:12">
      <c r="A169" s="1">
        <v>112</v>
      </c>
      <c r="B169" s="10" t="s">
        <v>740</v>
      </c>
      <c r="C169" s="10" t="s">
        <v>737</v>
      </c>
      <c r="D169" t="s">
        <v>739</v>
      </c>
      <c r="E169" s="10" t="s">
        <v>738</v>
      </c>
      <c r="F169" s="4">
        <v>254400</v>
      </c>
      <c r="G169" s="10" t="s">
        <v>41</v>
      </c>
      <c r="H169" s="10" t="s">
        <v>334</v>
      </c>
      <c r="I169" s="29">
        <v>3.4000000000000002E-2</v>
      </c>
      <c r="J169" s="4">
        <f t="shared" si="12"/>
        <v>8649.6</v>
      </c>
      <c r="K169" s="4">
        <f t="shared" si="14"/>
        <v>720.80000000000007</v>
      </c>
      <c r="L169" s="10" t="s">
        <v>728</v>
      </c>
    </row>
    <row r="170" spans="1:12">
      <c r="A170" s="1">
        <v>112</v>
      </c>
      <c r="B170" s="10" t="s">
        <v>744</v>
      </c>
      <c r="C170" s="10" t="s">
        <v>741</v>
      </c>
      <c r="D170" t="s">
        <v>743</v>
      </c>
      <c r="E170" s="10" t="s">
        <v>742</v>
      </c>
      <c r="F170" s="4">
        <v>282000</v>
      </c>
      <c r="G170" s="10" t="s">
        <v>41</v>
      </c>
      <c r="H170" s="10" t="s">
        <v>334</v>
      </c>
      <c r="I170" s="29">
        <v>3.4000000000000002E-2</v>
      </c>
      <c r="J170" s="4">
        <f t="shared" si="12"/>
        <v>9588</v>
      </c>
      <c r="K170" s="4">
        <f t="shared" si="14"/>
        <v>799</v>
      </c>
      <c r="L170" s="10" t="s">
        <v>728</v>
      </c>
    </row>
    <row r="171" spans="1:12">
      <c r="A171" s="1">
        <v>112</v>
      </c>
      <c r="B171" s="10" t="s">
        <v>748</v>
      </c>
      <c r="C171" s="10" t="s">
        <v>745</v>
      </c>
      <c r="D171" t="s">
        <v>747</v>
      </c>
      <c r="E171" s="10" t="s">
        <v>746</v>
      </c>
      <c r="F171" s="4">
        <v>215000</v>
      </c>
      <c r="G171" s="10" t="s">
        <v>41</v>
      </c>
      <c r="H171" s="10" t="s">
        <v>334</v>
      </c>
      <c r="I171" s="29">
        <v>3.4000000000000002E-2</v>
      </c>
      <c r="J171" s="4">
        <f t="shared" si="12"/>
        <v>7310.0000000000009</v>
      </c>
      <c r="K171" s="4">
        <f t="shared" si="14"/>
        <v>609.16666666666674</v>
      </c>
      <c r="L171" s="10" t="s">
        <v>728</v>
      </c>
    </row>
    <row r="172" spans="1:12">
      <c r="A172" s="6">
        <v>112</v>
      </c>
      <c r="B172" s="7" t="s">
        <v>752</v>
      </c>
      <c r="C172" s="7" t="s">
        <v>749</v>
      </c>
      <c r="D172" s="7" t="s">
        <v>751</v>
      </c>
      <c r="E172" s="7" t="s">
        <v>750</v>
      </c>
      <c r="F172" s="8">
        <v>287213</v>
      </c>
      <c r="G172" s="7" t="s">
        <v>41</v>
      </c>
      <c r="H172" s="7" t="s">
        <v>334</v>
      </c>
      <c r="I172" s="34">
        <v>3.4000000000000002E-2</v>
      </c>
      <c r="J172" s="8">
        <v>0</v>
      </c>
      <c r="K172" s="8">
        <v>0</v>
      </c>
      <c r="L172" s="7" t="s">
        <v>1007</v>
      </c>
    </row>
    <row r="173" spans="1:12">
      <c r="A173" s="6">
        <v>112</v>
      </c>
      <c r="B173" s="7" t="s">
        <v>756</v>
      </c>
      <c r="C173" s="7" t="s">
        <v>753</v>
      </c>
      <c r="D173" s="7" t="s">
        <v>755</v>
      </c>
      <c r="E173" s="7" t="s">
        <v>754</v>
      </c>
      <c r="F173" s="8">
        <v>287213</v>
      </c>
      <c r="G173" s="7" t="s">
        <v>41</v>
      </c>
      <c r="H173" s="7" t="s">
        <v>334</v>
      </c>
      <c r="I173" s="34">
        <v>3.4000000000000002E-2</v>
      </c>
      <c r="J173" s="8">
        <v>0</v>
      </c>
      <c r="K173" s="8">
        <v>0</v>
      </c>
      <c r="L173" s="7" t="s">
        <v>1007</v>
      </c>
    </row>
    <row r="174" spans="1:12">
      <c r="A174" s="6">
        <v>112</v>
      </c>
      <c r="B174" s="7" t="s">
        <v>760</v>
      </c>
      <c r="C174" s="7" t="s">
        <v>761</v>
      </c>
      <c r="D174" s="7" t="s">
        <v>757</v>
      </c>
      <c r="E174" s="7" t="s">
        <v>758</v>
      </c>
      <c r="F174" s="8">
        <v>200000</v>
      </c>
      <c r="G174" s="7" t="s">
        <v>759</v>
      </c>
      <c r="H174" s="7" t="s">
        <v>334</v>
      </c>
      <c r="I174" s="34"/>
      <c r="J174" s="8">
        <v>0</v>
      </c>
      <c r="K174" s="8">
        <v>0</v>
      </c>
      <c r="L174" s="7" t="s">
        <v>328</v>
      </c>
    </row>
    <row r="175" spans="1:12">
      <c r="A175" s="1">
        <v>112</v>
      </c>
      <c r="B175" s="10" t="s">
        <v>765</v>
      </c>
      <c r="C175" s="10" t="s">
        <v>762</v>
      </c>
      <c r="D175" t="s">
        <v>764</v>
      </c>
      <c r="E175" s="10" t="s">
        <v>763</v>
      </c>
      <c r="F175" s="4">
        <v>147400</v>
      </c>
      <c r="G175" s="10" t="s">
        <v>41</v>
      </c>
      <c r="H175" s="10" t="s">
        <v>334</v>
      </c>
      <c r="I175" s="29">
        <v>3.4000000000000002E-2</v>
      </c>
      <c r="J175" s="4">
        <f>F175*I175</f>
        <v>5011.6000000000004</v>
      </c>
      <c r="K175" s="4">
        <f>F175*I175/12</f>
        <v>417.63333333333338</v>
      </c>
      <c r="L175" s="10" t="s">
        <v>728</v>
      </c>
    </row>
    <row r="176" spans="1:12">
      <c r="A176" s="1">
        <v>112</v>
      </c>
      <c r="B176" s="10" t="s">
        <v>769</v>
      </c>
      <c r="C176" s="10" t="s">
        <v>766</v>
      </c>
      <c r="D176" t="s">
        <v>768</v>
      </c>
      <c r="E176" s="10" t="s">
        <v>767</v>
      </c>
      <c r="F176" s="4">
        <v>150000</v>
      </c>
      <c r="G176" s="10" t="s">
        <v>41</v>
      </c>
      <c r="H176" s="10" t="s">
        <v>334</v>
      </c>
      <c r="I176" s="29">
        <v>3.4000000000000002E-2</v>
      </c>
      <c r="J176" s="4">
        <f>F176*I176</f>
        <v>5100</v>
      </c>
      <c r="K176" s="4">
        <f>F176*I176/12</f>
        <v>425</v>
      </c>
      <c r="L176" s="10" t="s">
        <v>728</v>
      </c>
    </row>
    <row r="177" spans="1:12">
      <c r="A177" s="1">
        <v>132</v>
      </c>
      <c r="B177" s="10" t="s">
        <v>772</v>
      </c>
      <c r="C177" s="10" t="s">
        <v>770</v>
      </c>
      <c r="D177" t="s">
        <v>771</v>
      </c>
      <c r="E177" s="26">
        <v>410107</v>
      </c>
      <c r="F177" s="4">
        <v>70000</v>
      </c>
      <c r="G177" s="10" t="s">
        <v>605</v>
      </c>
      <c r="H177" s="10" t="s">
        <v>334</v>
      </c>
      <c r="I177" s="29">
        <v>2.5000000000000001E-2</v>
      </c>
      <c r="J177" s="4">
        <f>F177*I177</f>
        <v>1750</v>
      </c>
      <c r="K177" s="4">
        <f>F177*I177/12</f>
        <v>145.83333333333334</v>
      </c>
      <c r="L177" s="10" t="s">
        <v>728</v>
      </c>
    </row>
    <row r="178" spans="1:12">
      <c r="A178" s="1">
        <v>132</v>
      </c>
      <c r="B178" s="10" t="s">
        <v>776</v>
      </c>
      <c r="C178" s="10" t="s">
        <v>773</v>
      </c>
      <c r="D178" t="s">
        <v>775</v>
      </c>
      <c r="E178" s="10" t="s">
        <v>774</v>
      </c>
      <c r="F178" s="4">
        <v>250000</v>
      </c>
      <c r="G178" s="10" t="s">
        <v>605</v>
      </c>
      <c r="H178" s="10" t="s">
        <v>334</v>
      </c>
      <c r="I178" s="29">
        <v>2.5000000000000001E-2</v>
      </c>
      <c r="J178" s="4">
        <f>F178*I178</f>
        <v>6250</v>
      </c>
      <c r="K178" s="4">
        <f>F178*I178/12</f>
        <v>520.83333333333337</v>
      </c>
      <c r="L178" s="10" t="s">
        <v>728</v>
      </c>
    </row>
    <row r="179" spans="1:12">
      <c r="A179" s="243">
        <v>132</v>
      </c>
      <c r="B179" s="242" t="s">
        <v>783</v>
      </c>
      <c r="C179" s="10" t="s">
        <v>777</v>
      </c>
      <c r="D179" t="s">
        <v>781</v>
      </c>
      <c r="E179" s="10" t="s">
        <v>779</v>
      </c>
      <c r="F179" s="4">
        <v>480000</v>
      </c>
      <c r="G179" s="10" t="s">
        <v>605</v>
      </c>
      <c r="H179" s="10" t="s">
        <v>334</v>
      </c>
      <c r="I179" s="29">
        <v>2.5000000000000001E-2</v>
      </c>
      <c r="J179" s="4">
        <f>F179*I179</f>
        <v>12000</v>
      </c>
      <c r="K179" s="4">
        <f>F179*I179/12</f>
        <v>1000</v>
      </c>
      <c r="L179" s="10" t="s">
        <v>728</v>
      </c>
    </row>
    <row r="180" spans="1:12">
      <c r="A180" s="243"/>
      <c r="B180" s="242"/>
      <c r="C180" s="10" t="s">
        <v>778</v>
      </c>
      <c r="D180" t="s">
        <v>782</v>
      </c>
      <c r="E180" s="10" t="s">
        <v>780</v>
      </c>
      <c r="F180" s="4"/>
      <c r="J180" s="4"/>
      <c r="K180" s="4"/>
    </row>
    <row r="181" spans="1:12">
      <c r="A181" s="1">
        <v>172</v>
      </c>
      <c r="B181" s="10" t="s">
        <v>786</v>
      </c>
      <c r="C181" s="10" t="s">
        <v>784</v>
      </c>
      <c r="E181" s="10" t="s">
        <v>785</v>
      </c>
      <c r="F181" s="4">
        <v>160800</v>
      </c>
      <c r="G181" s="10" t="s">
        <v>759</v>
      </c>
      <c r="H181" s="10" t="s">
        <v>334</v>
      </c>
      <c r="I181" s="29">
        <v>3.4000000000000002E-2</v>
      </c>
      <c r="J181" s="4">
        <f>F181*I181</f>
        <v>5467.2000000000007</v>
      </c>
      <c r="K181" s="4">
        <f>F181*I181/12</f>
        <v>455.60000000000008</v>
      </c>
      <c r="L181" s="10" t="s">
        <v>728</v>
      </c>
    </row>
    <row r="182" spans="1:12">
      <c r="A182" s="1">
        <v>192</v>
      </c>
      <c r="B182" s="10" t="s">
        <v>788</v>
      </c>
      <c r="C182" s="10" t="s">
        <v>787</v>
      </c>
      <c r="E182" s="10" t="s">
        <v>789</v>
      </c>
      <c r="F182" s="4"/>
      <c r="H182" s="10" t="s">
        <v>302</v>
      </c>
      <c r="J182" s="11">
        <f>SUM(K182*12)</f>
        <v>750</v>
      </c>
      <c r="K182" s="11">
        <v>62.5</v>
      </c>
      <c r="L182" s="10" t="s">
        <v>728</v>
      </c>
    </row>
    <row r="183" spans="1:12">
      <c r="A183" s="1">
        <v>192</v>
      </c>
      <c r="B183" s="10" t="s">
        <v>793</v>
      </c>
      <c r="C183" s="10" t="s">
        <v>790</v>
      </c>
      <c r="D183" t="s">
        <v>792</v>
      </c>
      <c r="E183" s="10" t="s">
        <v>791</v>
      </c>
      <c r="F183" s="4">
        <v>125000</v>
      </c>
      <c r="G183" s="10" t="s">
        <v>364</v>
      </c>
      <c r="H183" s="10" t="s">
        <v>334</v>
      </c>
      <c r="I183" s="29">
        <v>3.5000000000000003E-2</v>
      </c>
      <c r="J183" s="4">
        <f t="shared" ref="J183:J194" si="15">F183*I183</f>
        <v>4375</v>
      </c>
      <c r="K183" s="4">
        <f t="shared" ref="K183:K194" si="16">F183*I183/12</f>
        <v>364.58333333333331</v>
      </c>
      <c r="L183" s="10" t="s">
        <v>728</v>
      </c>
    </row>
    <row r="184" spans="1:12">
      <c r="A184" s="1">
        <v>192</v>
      </c>
      <c r="B184" s="10" t="s">
        <v>797</v>
      </c>
      <c r="C184" s="10" t="s">
        <v>794</v>
      </c>
      <c r="D184" t="s">
        <v>796</v>
      </c>
      <c r="E184" s="10" t="s">
        <v>795</v>
      </c>
      <c r="F184" s="4">
        <v>170000</v>
      </c>
      <c r="G184" t="s">
        <v>364</v>
      </c>
      <c r="H184" t="s">
        <v>334</v>
      </c>
      <c r="I184" s="29">
        <v>3.5000000000000003E-2</v>
      </c>
      <c r="J184" s="4">
        <f t="shared" si="15"/>
        <v>5950.0000000000009</v>
      </c>
      <c r="K184" s="4">
        <f t="shared" si="16"/>
        <v>495.83333333333343</v>
      </c>
      <c r="L184" s="10" t="s">
        <v>728</v>
      </c>
    </row>
    <row r="185" spans="1:12">
      <c r="A185" s="1">
        <v>192</v>
      </c>
      <c r="B185" s="10" t="s">
        <v>801</v>
      </c>
      <c r="C185" s="10" t="s">
        <v>798</v>
      </c>
      <c r="D185" t="s">
        <v>800</v>
      </c>
      <c r="E185" s="10" t="s">
        <v>799</v>
      </c>
      <c r="F185" s="4">
        <v>230000</v>
      </c>
      <c r="G185" s="10" t="s">
        <v>364</v>
      </c>
      <c r="H185" s="10" t="s">
        <v>334</v>
      </c>
      <c r="I185" s="29">
        <v>3.5000000000000003E-2</v>
      </c>
      <c r="J185" s="4">
        <f t="shared" si="15"/>
        <v>8050.0000000000009</v>
      </c>
      <c r="K185" s="4">
        <f t="shared" si="16"/>
        <v>670.83333333333337</v>
      </c>
      <c r="L185" s="10" t="s">
        <v>728</v>
      </c>
    </row>
    <row r="186" spans="1:12">
      <c r="A186" s="1">
        <v>192</v>
      </c>
      <c r="B186" s="10" t="s">
        <v>801</v>
      </c>
      <c r="C186" s="10" t="s">
        <v>802</v>
      </c>
      <c r="D186" t="s">
        <v>804</v>
      </c>
      <c r="E186" s="10" t="s">
        <v>803</v>
      </c>
      <c r="F186" s="4">
        <v>230000</v>
      </c>
      <c r="G186" t="s">
        <v>364</v>
      </c>
      <c r="H186" t="s">
        <v>334</v>
      </c>
      <c r="I186" s="29">
        <v>3.5000000000000003E-2</v>
      </c>
      <c r="J186" s="4">
        <f t="shared" si="15"/>
        <v>8050.0000000000009</v>
      </c>
      <c r="K186" s="4">
        <f t="shared" si="16"/>
        <v>670.83333333333337</v>
      </c>
      <c r="L186" s="10" t="s">
        <v>728</v>
      </c>
    </row>
    <row r="187" spans="1:12">
      <c r="A187" s="1">
        <v>192</v>
      </c>
      <c r="B187" s="10" t="s">
        <v>807</v>
      </c>
      <c r="C187" s="10" t="s">
        <v>805</v>
      </c>
      <c r="D187" t="s">
        <v>808</v>
      </c>
      <c r="E187" s="10" t="s">
        <v>806</v>
      </c>
      <c r="F187" s="4">
        <v>200000</v>
      </c>
      <c r="G187" s="10" t="s">
        <v>364</v>
      </c>
      <c r="H187" s="10" t="s">
        <v>334</v>
      </c>
      <c r="I187" s="29">
        <v>3.5000000000000003E-2</v>
      </c>
      <c r="J187" s="4">
        <f t="shared" si="15"/>
        <v>7000.0000000000009</v>
      </c>
      <c r="K187" s="4">
        <f t="shared" si="16"/>
        <v>583.33333333333337</v>
      </c>
      <c r="L187" s="10" t="s">
        <v>728</v>
      </c>
    </row>
    <row r="188" spans="1:12">
      <c r="A188" s="1">
        <v>192</v>
      </c>
      <c r="B188" s="10" t="s">
        <v>807</v>
      </c>
      <c r="C188" s="10" t="s">
        <v>809</v>
      </c>
      <c r="D188" t="s">
        <v>811</v>
      </c>
      <c r="E188" s="10" t="s">
        <v>810</v>
      </c>
      <c r="F188" s="4">
        <v>230000</v>
      </c>
      <c r="G188" t="s">
        <v>364</v>
      </c>
      <c r="H188" t="s">
        <v>334</v>
      </c>
      <c r="I188" s="29">
        <v>3.5000000000000003E-2</v>
      </c>
      <c r="J188" s="4">
        <f t="shared" si="15"/>
        <v>8050.0000000000009</v>
      </c>
      <c r="K188" s="4">
        <f t="shared" si="16"/>
        <v>670.83333333333337</v>
      </c>
      <c r="L188" s="10" t="s">
        <v>728</v>
      </c>
    </row>
    <row r="189" spans="1:12">
      <c r="A189" s="1">
        <v>192</v>
      </c>
      <c r="B189" s="10" t="s">
        <v>807</v>
      </c>
      <c r="C189" s="10" t="s">
        <v>812</v>
      </c>
      <c r="D189" t="s">
        <v>814</v>
      </c>
      <c r="E189" s="10" t="s">
        <v>813</v>
      </c>
      <c r="F189" s="4">
        <v>200000</v>
      </c>
      <c r="G189" s="10" t="s">
        <v>364</v>
      </c>
      <c r="H189" s="10" t="s">
        <v>334</v>
      </c>
      <c r="I189" s="29">
        <v>3.5000000000000003E-2</v>
      </c>
      <c r="J189" s="4">
        <f t="shared" si="15"/>
        <v>7000.0000000000009</v>
      </c>
      <c r="K189" s="4">
        <f t="shared" si="16"/>
        <v>583.33333333333337</v>
      </c>
      <c r="L189" s="10" t="s">
        <v>728</v>
      </c>
    </row>
    <row r="190" spans="1:12">
      <c r="A190" s="1">
        <v>192</v>
      </c>
      <c r="B190" s="10" t="s">
        <v>818</v>
      </c>
      <c r="C190" s="10" t="s">
        <v>815</v>
      </c>
      <c r="D190" t="s">
        <v>817</v>
      </c>
      <c r="E190" s="10" t="s">
        <v>816</v>
      </c>
      <c r="F190" s="4">
        <v>200000</v>
      </c>
      <c r="G190" t="s">
        <v>364</v>
      </c>
      <c r="H190" t="s">
        <v>334</v>
      </c>
      <c r="I190" s="29">
        <v>3.5000000000000003E-2</v>
      </c>
      <c r="J190" s="4">
        <f t="shared" si="15"/>
        <v>7000.0000000000009</v>
      </c>
      <c r="K190" s="4">
        <f t="shared" si="16"/>
        <v>583.33333333333337</v>
      </c>
      <c r="L190" s="10" t="s">
        <v>728</v>
      </c>
    </row>
    <row r="191" spans="1:12">
      <c r="A191" s="1">
        <v>192</v>
      </c>
      <c r="B191" s="10" t="s">
        <v>822</v>
      </c>
      <c r="C191" s="10" t="s">
        <v>819</v>
      </c>
      <c r="D191" t="s">
        <v>821</v>
      </c>
      <c r="E191" s="10" t="s">
        <v>820</v>
      </c>
      <c r="F191" s="4">
        <v>230500</v>
      </c>
      <c r="G191" s="10" t="s">
        <v>759</v>
      </c>
      <c r="H191" s="10" t="s">
        <v>334</v>
      </c>
      <c r="I191" s="29">
        <v>3.5000000000000003E-2</v>
      </c>
      <c r="J191" s="4">
        <f t="shared" si="15"/>
        <v>8067.5000000000009</v>
      </c>
      <c r="K191" s="4">
        <f t="shared" si="16"/>
        <v>672.29166666666674</v>
      </c>
      <c r="L191" s="10" t="s">
        <v>728</v>
      </c>
    </row>
    <row r="192" spans="1:12">
      <c r="A192" s="1">
        <v>192</v>
      </c>
      <c r="B192" s="10" t="s">
        <v>826</v>
      </c>
      <c r="C192" s="10" t="s">
        <v>823</v>
      </c>
      <c r="D192" t="s">
        <v>825</v>
      </c>
      <c r="E192" s="10" t="s">
        <v>824</v>
      </c>
      <c r="F192" s="4">
        <v>258200</v>
      </c>
      <c r="G192" t="s">
        <v>364</v>
      </c>
      <c r="H192" t="s">
        <v>334</v>
      </c>
      <c r="I192" s="29">
        <v>3.5000000000000003E-2</v>
      </c>
      <c r="J192" s="4">
        <f t="shared" si="15"/>
        <v>9037</v>
      </c>
      <c r="K192" s="4">
        <f t="shared" si="16"/>
        <v>753.08333333333337</v>
      </c>
      <c r="L192" s="10" t="s">
        <v>728</v>
      </c>
    </row>
    <row r="193" spans="1:12">
      <c r="A193" s="1">
        <v>192</v>
      </c>
      <c r="B193" s="10" t="s">
        <v>829</v>
      </c>
      <c r="C193" s="10" t="s">
        <v>827</v>
      </c>
      <c r="D193" t="s">
        <v>830</v>
      </c>
      <c r="E193" s="10" t="s">
        <v>828</v>
      </c>
      <c r="F193" s="4">
        <v>258200</v>
      </c>
      <c r="G193" s="10" t="s">
        <v>364</v>
      </c>
      <c r="H193" s="10" t="s">
        <v>334</v>
      </c>
      <c r="I193" s="29">
        <v>3.5000000000000003E-2</v>
      </c>
      <c r="J193" s="4">
        <f t="shared" si="15"/>
        <v>9037</v>
      </c>
      <c r="K193" s="4">
        <f t="shared" si="16"/>
        <v>753.08333333333337</v>
      </c>
      <c r="L193" s="10" t="s">
        <v>728</v>
      </c>
    </row>
    <row r="194" spans="1:12">
      <c r="A194" s="1">
        <v>192</v>
      </c>
      <c r="B194" s="10" t="s">
        <v>832</v>
      </c>
      <c r="C194" s="10" t="s">
        <v>831</v>
      </c>
      <c r="D194" t="s">
        <v>833</v>
      </c>
      <c r="F194" s="4">
        <v>230500</v>
      </c>
      <c r="G194" t="s">
        <v>364</v>
      </c>
      <c r="H194" t="s">
        <v>334</v>
      </c>
      <c r="I194" s="29">
        <v>3.5000000000000003E-2</v>
      </c>
      <c r="J194" s="4">
        <f t="shared" si="15"/>
        <v>8067.5000000000009</v>
      </c>
      <c r="K194" s="4">
        <f t="shared" si="16"/>
        <v>672.29166666666674</v>
      </c>
      <c r="L194" s="10" t="s">
        <v>728</v>
      </c>
    </row>
    <row r="195" spans="1:12">
      <c r="A195" s="6">
        <v>142</v>
      </c>
      <c r="B195" s="7" t="s">
        <v>835</v>
      </c>
      <c r="C195" s="7" t="s">
        <v>174</v>
      </c>
      <c r="D195" s="7"/>
      <c r="E195" s="7" t="s">
        <v>834</v>
      </c>
      <c r="F195" s="8"/>
      <c r="G195" s="7"/>
      <c r="H195" s="7" t="s">
        <v>302</v>
      </c>
      <c r="I195" s="34"/>
      <c r="J195" s="8">
        <v>0</v>
      </c>
      <c r="K195" s="8">
        <v>0</v>
      </c>
      <c r="L195" s="7" t="s">
        <v>329</v>
      </c>
    </row>
    <row r="196" spans="1:12">
      <c r="A196" s="6">
        <v>142</v>
      </c>
      <c r="B196" s="7" t="s">
        <v>837</v>
      </c>
      <c r="C196" s="7" t="s">
        <v>176</v>
      </c>
      <c r="D196" s="7"/>
      <c r="E196" s="7" t="s">
        <v>836</v>
      </c>
      <c r="F196" s="8"/>
      <c r="G196" s="7"/>
      <c r="H196" s="7" t="s">
        <v>302</v>
      </c>
      <c r="I196" s="7"/>
      <c r="J196" s="8">
        <v>0</v>
      </c>
      <c r="K196" s="8">
        <v>0</v>
      </c>
      <c r="L196" s="7" t="s">
        <v>329</v>
      </c>
    </row>
    <row r="197" spans="1:12">
      <c r="A197" s="6">
        <v>142</v>
      </c>
      <c r="B197" s="7" t="s">
        <v>839</v>
      </c>
      <c r="C197" s="7" t="s">
        <v>838</v>
      </c>
      <c r="D197" s="7"/>
      <c r="E197" s="7" t="s">
        <v>635</v>
      </c>
      <c r="F197" s="8"/>
      <c r="G197" s="7"/>
      <c r="H197" s="7" t="s">
        <v>302</v>
      </c>
      <c r="I197" s="7"/>
      <c r="J197" s="8">
        <v>0</v>
      </c>
      <c r="K197" s="8">
        <v>0</v>
      </c>
      <c r="L197" s="7" t="s">
        <v>328</v>
      </c>
    </row>
    <row r="198" spans="1:12">
      <c r="A198" s="9">
        <v>142</v>
      </c>
      <c r="B198" s="10" t="s">
        <v>840</v>
      </c>
      <c r="C198" s="10"/>
      <c r="D198" s="10" t="s">
        <v>182</v>
      </c>
      <c r="E198" s="10"/>
      <c r="F198" s="11"/>
      <c r="G198" s="10"/>
      <c r="H198" s="10" t="s">
        <v>302</v>
      </c>
      <c r="I198" s="10"/>
      <c r="J198" s="11">
        <f>SUM(K198*12)</f>
        <v>750</v>
      </c>
      <c r="K198" s="11">
        <v>62.5</v>
      </c>
      <c r="L198" s="10" t="s">
        <v>728</v>
      </c>
    </row>
    <row r="199" spans="1:12">
      <c r="A199" s="9">
        <v>142</v>
      </c>
      <c r="B199" s="10" t="s">
        <v>841</v>
      </c>
      <c r="C199" s="10"/>
      <c r="D199" s="10" t="s">
        <v>184</v>
      </c>
      <c r="E199" s="10"/>
      <c r="F199" s="11"/>
      <c r="G199" s="10"/>
      <c r="H199" s="10" t="s">
        <v>302</v>
      </c>
      <c r="I199" s="10"/>
      <c r="J199" s="11">
        <f>SUM(K199*12)</f>
        <v>750</v>
      </c>
      <c r="K199" s="11">
        <v>62.5</v>
      </c>
      <c r="L199" s="10" t="s">
        <v>728</v>
      </c>
    </row>
    <row r="200" spans="1:12">
      <c r="A200" s="1">
        <v>142</v>
      </c>
      <c r="B200" s="10" t="s">
        <v>842</v>
      </c>
      <c r="C200" s="10"/>
      <c r="D200" s="10" t="s">
        <v>187</v>
      </c>
      <c r="E200" s="10" t="s">
        <v>188</v>
      </c>
      <c r="F200" s="11"/>
      <c r="G200" s="10"/>
      <c r="H200" s="10" t="s">
        <v>302</v>
      </c>
      <c r="I200" s="10"/>
      <c r="J200" s="11">
        <f>SUM(K200*12)</f>
        <v>750</v>
      </c>
      <c r="K200" s="11">
        <v>62.5</v>
      </c>
      <c r="L200" s="10" t="s">
        <v>728</v>
      </c>
    </row>
    <row r="201" spans="1:12">
      <c r="A201" s="1">
        <v>142</v>
      </c>
      <c r="B201" s="10" t="s">
        <v>844</v>
      </c>
      <c r="D201" s="10" t="s">
        <v>190</v>
      </c>
      <c r="E201" s="10" t="s">
        <v>843</v>
      </c>
      <c r="F201" s="4"/>
      <c r="H201" s="10" t="s">
        <v>302</v>
      </c>
      <c r="J201" s="11">
        <f>SUM(K201*12)</f>
        <v>750</v>
      </c>
      <c r="K201" s="11">
        <v>62.5</v>
      </c>
      <c r="L201" s="10" t="s">
        <v>728</v>
      </c>
    </row>
    <row r="202" spans="1:12">
      <c r="A202" s="37">
        <v>142</v>
      </c>
      <c r="B202" s="7" t="s">
        <v>845</v>
      </c>
      <c r="C202" s="7"/>
      <c r="D202" s="7" t="s">
        <v>193</v>
      </c>
      <c r="E202" s="7" t="s">
        <v>194</v>
      </c>
      <c r="F202" s="8"/>
      <c r="G202" s="7"/>
      <c r="H202" s="7" t="s">
        <v>302</v>
      </c>
      <c r="I202" s="7"/>
      <c r="J202" s="8">
        <v>0</v>
      </c>
      <c r="K202" s="8">
        <v>0</v>
      </c>
      <c r="L202" s="7" t="s">
        <v>329</v>
      </c>
    </row>
    <row r="203" spans="1:12">
      <c r="A203" s="33">
        <v>142</v>
      </c>
      <c r="B203" s="10" t="s">
        <v>847</v>
      </c>
      <c r="D203" s="10" t="s">
        <v>195</v>
      </c>
      <c r="E203" s="10" t="s">
        <v>846</v>
      </c>
      <c r="F203" s="4"/>
      <c r="H203" s="10" t="s">
        <v>302</v>
      </c>
      <c r="J203" s="11">
        <f>SUM(K203*12)</f>
        <v>750</v>
      </c>
      <c r="K203" s="11">
        <v>62.5</v>
      </c>
      <c r="L203" s="10" t="s">
        <v>728</v>
      </c>
    </row>
    <row r="204" spans="1:12">
      <c r="A204" s="37">
        <v>142</v>
      </c>
      <c r="B204" s="7" t="s">
        <v>848</v>
      </c>
      <c r="C204" s="7"/>
      <c r="D204" s="7" t="s">
        <v>198</v>
      </c>
      <c r="E204" s="7" t="s">
        <v>199</v>
      </c>
      <c r="F204" s="8"/>
      <c r="G204" s="7"/>
      <c r="H204" s="7" t="s">
        <v>302</v>
      </c>
      <c r="I204" s="7"/>
      <c r="J204" s="8">
        <v>0</v>
      </c>
      <c r="K204" s="8">
        <v>0</v>
      </c>
      <c r="L204" s="7" t="s">
        <v>328</v>
      </c>
    </row>
    <row r="205" spans="1:12">
      <c r="A205" s="37">
        <v>142</v>
      </c>
      <c r="B205" s="7" t="s">
        <v>849</v>
      </c>
      <c r="C205" s="7"/>
      <c r="D205" s="7" t="s">
        <v>201</v>
      </c>
      <c r="E205" s="7" t="s">
        <v>850</v>
      </c>
      <c r="F205" s="8"/>
      <c r="G205" s="7"/>
      <c r="H205" s="7" t="s">
        <v>302</v>
      </c>
      <c r="I205" s="7"/>
      <c r="J205" s="8">
        <v>0</v>
      </c>
      <c r="K205" s="8">
        <v>0</v>
      </c>
      <c r="L205" s="7" t="s">
        <v>1007</v>
      </c>
    </row>
    <row r="206" spans="1:12">
      <c r="A206" s="37">
        <v>142</v>
      </c>
      <c r="B206" s="7" t="s">
        <v>851</v>
      </c>
      <c r="C206" s="7"/>
      <c r="D206" s="7" t="s">
        <v>204</v>
      </c>
      <c r="E206" s="7" t="s">
        <v>205</v>
      </c>
      <c r="F206" s="8"/>
      <c r="G206" s="7"/>
      <c r="H206" s="7" t="s">
        <v>302</v>
      </c>
      <c r="I206" s="7"/>
      <c r="J206" s="8">
        <v>0</v>
      </c>
      <c r="K206" s="8">
        <v>0</v>
      </c>
      <c r="L206" s="7" t="s">
        <v>328</v>
      </c>
    </row>
    <row r="207" spans="1:12">
      <c r="A207" s="37">
        <v>142</v>
      </c>
      <c r="B207" s="7" t="s">
        <v>853</v>
      </c>
      <c r="C207" s="7" t="s">
        <v>852</v>
      </c>
      <c r="D207" s="7" t="s">
        <v>207</v>
      </c>
      <c r="E207" s="7" t="s">
        <v>208</v>
      </c>
      <c r="F207" s="8"/>
      <c r="G207" s="7"/>
      <c r="H207" s="7" t="s">
        <v>302</v>
      </c>
      <c r="I207" s="7"/>
      <c r="J207" s="8">
        <v>0</v>
      </c>
      <c r="K207" s="8">
        <v>0</v>
      </c>
      <c r="L207" s="7" t="s">
        <v>1007</v>
      </c>
    </row>
    <row r="208" spans="1:12">
      <c r="A208" s="37">
        <v>142</v>
      </c>
      <c r="B208" s="7" t="s">
        <v>855</v>
      </c>
      <c r="C208" s="7"/>
      <c r="D208" s="7" t="s">
        <v>210</v>
      </c>
      <c r="E208" s="7" t="s">
        <v>854</v>
      </c>
      <c r="F208" s="8"/>
      <c r="G208" s="7"/>
      <c r="H208" s="7" t="s">
        <v>302</v>
      </c>
      <c r="I208" s="7"/>
      <c r="J208" s="8">
        <v>0</v>
      </c>
      <c r="K208" s="8">
        <v>0</v>
      </c>
      <c r="L208" s="7" t="s">
        <v>1007</v>
      </c>
    </row>
    <row r="209" spans="1:12">
      <c r="A209" s="33">
        <v>142</v>
      </c>
      <c r="B209" s="10" t="s">
        <v>857</v>
      </c>
      <c r="D209" s="10" t="s">
        <v>213</v>
      </c>
      <c r="E209" s="10" t="s">
        <v>856</v>
      </c>
      <c r="F209" s="4"/>
      <c r="H209" s="10" t="s">
        <v>302</v>
      </c>
      <c r="J209" s="11">
        <f>SUM(K209*12)</f>
        <v>750</v>
      </c>
      <c r="K209" s="11">
        <v>62.5</v>
      </c>
      <c r="L209" s="10" t="s">
        <v>728</v>
      </c>
    </row>
    <row r="210" spans="1:12">
      <c r="A210" s="37">
        <v>142</v>
      </c>
      <c r="B210" s="7" t="s">
        <v>859</v>
      </c>
      <c r="C210" s="7"/>
      <c r="D210" s="7" t="s">
        <v>215</v>
      </c>
      <c r="E210" s="7" t="s">
        <v>858</v>
      </c>
      <c r="F210" s="8"/>
      <c r="G210" s="7"/>
      <c r="H210" s="7" t="s">
        <v>302</v>
      </c>
      <c r="I210" s="7"/>
      <c r="J210" s="8">
        <v>0</v>
      </c>
      <c r="K210" s="8">
        <v>0</v>
      </c>
      <c r="L210" s="7" t="s">
        <v>329</v>
      </c>
    </row>
    <row r="211" spans="1:12">
      <c r="A211" s="37">
        <v>142</v>
      </c>
      <c r="B211" s="7" t="s">
        <v>860</v>
      </c>
      <c r="C211" s="7"/>
      <c r="D211" s="7" t="s">
        <v>216</v>
      </c>
      <c r="E211" s="7" t="s">
        <v>861</v>
      </c>
      <c r="F211" s="8"/>
      <c r="G211" s="7"/>
      <c r="H211" s="7" t="s">
        <v>302</v>
      </c>
      <c r="I211" s="7"/>
      <c r="J211" s="8">
        <v>0</v>
      </c>
      <c r="K211" s="8">
        <v>0</v>
      </c>
      <c r="L211" s="7" t="s">
        <v>329</v>
      </c>
    </row>
    <row r="212" spans="1:12">
      <c r="A212" s="33">
        <v>142</v>
      </c>
      <c r="B212" s="10" t="s">
        <v>862</v>
      </c>
      <c r="D212" s="10" t="s">
        <v>218</v>
      </c>
      <c r="F212" s="4"/>
      <c r="H212" s="10" t="s">
        <v>302</v>
      </c>
      <c r="J212" s="11">
        <f t="shared" ref="J212:J217" si="17">SUM(K212*12)</f>
        <v>750</v>
      </c>
      <c r="K212" s="11">
        <v>62.5</v>
      </c>
      <c r="L212" s="10" t="s">
        <v>728</v>
      </c>
    </row>
    <row r="213" spans="1:12">
      <c r="A213" s="33">
        <v>142</v>
      </c>
      <c r="B213" s="10" t="s">
        <v>863</v>
      </c>
      <c r="D213" s="10" t="s">
        <v>220</v>
      </c>
      <c r="E213" t="s">
        <v>221</v>
      </c>
      <c r="F213" s="4"/>
      <c r="H213" s="10" t="s">
        <v>302</v>
      </c>
      <c r="J213" s="11">
        <f t="shared" si="17"/>
        <v>750</v>
      </c>
      <c r="K213" s="11">
        <v>62.5</v>
      </c>
      <c r="L213" s="10" t="s">
        <v>728</v>
      </c>
    </row>
    <row r="214" spans="1:12">
      <c r="A214" s="33">
        <v>142</v>
      </c>
      <c r="B214" s="7" t="s">
        <v>864</v>
      </c>
      <c r="C214" s="7"/>
      <c r="D214" s="7" t="s">
        <v>168</v>
      </c>
      <c r="E214" s="7" t="s">
        <v>169</v>
      </c>
      <c r="F214" s="8"/>
      <c r="G214" s="7"/>
      <c r="H214" s="7" t="s">
        <v>302</v>
      </c>
      <c r="I214" s="7"/>
      <c r="J214" s="8">
        <v>0</v>
      </c>
      <c r="K214" s="8">
        <v>0</v>
      </c>
      <c r="L214" s="7" t="s">
        <v>988</v>
      </c>
    </row>
    <row r="215" spans="1:12">
      <c r="A215" s="33">
        <v>142</v>
      </c>
      <c r="B215" s="10" t="s">
        <v>865</v>
      </c>
      <c r="D215" s="10" t="s">
        <v>223</v>
      </c>
      <c r="E215" t="s">
        <v>224</v>
      </c>
      <c r="F215" s="4"/>
      <c r="H215" s="10" t="s">
        <v>302</v>
      </c>
      <c r="J215" s="11">
        <f t="shared" si="17"/>
        <v>750</v>
      </c>
      <c r="K215" s="11">
        <v>62.5</v>
      </c>
      <c r="L215" s="10" t="s">
        <v>396</v>
      </c>
    </row>
    <row r="216" spans="1:12">
      <c r="A216" s="33">
        <v>142</v>
      </c>
      <c r="B216" s="10" t="s">
        <v>866</v>
      </c>
      <c r="D216" s="10" t="s">
        <v>226</v>
      </c>
      <c r="F216" s="4"/>
      <c r="H216" s="10" t="s">
        <v>302</v>
      </c>
      <c r="J216" s="11">
        <f t="shared" si="17"/>
        <v>750</v>
      </c>
      <c r="K216" s="11">
        <v>62.5</v>
      </c>
      <c r="L216" s="10" t="s">
        <v>396</v>
      </c>
    </row>
    <row r="217" spans="1:12">
      <c r="A217" s="33">
        <v>142</v>
      </c>
      <c r="B217" s="10" t="s">
        <v>867</v>
      </c>
      <c r="D217" s="10" t="s">
        <v>228</v>
      </c>
      <c r="F217" s="4"/>
      <c r="H217" s="10" t="s">
        <v>302</v>
      </c>
      <c r="J217" s="11">
        <f t="shared" si="17"/>
        <v>750</v>
      </c>
      <c r="K217" s="11">
        <v>62.5</v>
      </c>
      <c r="L217" s="10" t="s">
        <v>396</v>
      </c>
    </row>
    <row r="218" spans="1:12">
      <c r="A218" s="33">
        <v>112</v>
      </c>
      <c r="B218" s="10" t="s">
        <v>869</v>
      </c>
      <c r="C218" t="s">
        <v>868</v>
      </c>
      <c r="F218" s="4">
        <v>221375</v>
      </c>
      <c r="G218" t="s">
        <v>41</v>
      </c>
      <c r="H218" s="10" t="s">
        <v>334</v>
      </c>
      <c r="I218" s="29">
        <v>3.4000000000000002E-2</v>
      </c>
      <c r="J218" s="4">
        <f>F218*I218</f>
        <v>7526.7500000000009</v>
      </c>
      <c r="K218" s="4">
        <f>F218*I218/12</f>
        <v>627.22916666666674</v>
      </c>
      <c r="L218" s="10" t="s">
        <v>396</v>
      </c>
    </row>
    <row r="219" spans="1:12">
      <c r="A219" s="33">
        <v>132</v>
      </c>
      <c r="B219" s="10" t="s">
        <v>872</v>
      </c>
      <c r="C219" t="s">
        <v>870</v>
      </c>
      <c r="F219" s="4">
        <v>143750</v>
      </c>
      <c r="G219" t="s">
        <v>364</v>
      </c>
      <c r="H219" s="10" t="s">
        <v>334</v>
      </c>
      <c r="J219" s="4">
        <v>0</v>
      </c>
      <c r="K219" s="4">
        <v>0</v>
      </c>
      <c r="L219" s="10" t="s">
        <v>871</v>
      </c>
    </row>
    <row r="220" spans="1:12">
      <c r="A220" s="33">
        <v>102</v>
      </c>
      <c r="B220" s="10" t="s">
        <v>877</v>
      </c>
      <c r="C220" t="s">
        <v>873</v>
      </c>
      <c r="E220" t="s">
        <v>874</v>
      </c>
      <c r="F220" s="4">
        <v>96800</v>
      </c>
      <c r="G220" t="s">
        <v>875</v>
      </c>
      <c r="H220" s="10" t="s">
        <v>334</v>
      </c>
      <c r="I220" s="30">
        <v>3.5000000000000003E-2</v>
      </c>
      <c r="J220" s="4">
        <f>F220*I220</f>
        <v>3388.0000000000005</v>
      </c>
      <c r="K220" s="4">
        <f>F220*I220/12</f>
        <v>282.33333333333337</v>
      </c>
      <c r="L220" s="10" t="s">
        <v>876</v>
      </c>
    </row>
    <row r="221" spans="1:12">
      <c r="A221" s="243">
        <v>132</v>
      </c>
      <c r="B221" s="242" t="s">
        <v>879</v>
      </c>
      <c r="C221" t="s">
        <v>884</v>
      </c>
      <c r="D221" t="s">
        <v>880</v>
      </c>
      <c r="E221" t="s">
        <v>881</v>
      </c>
      <c r="F221" s="4">
        <v>376000</v>
      </c>
      <c r="G221" t="s">
        <v>364</v>
      </c>
      <c r="H221" s="10" t="s">
        <v>334</v>
      </c>
      <c r="I221" s="30">
        <v>2.5000000000000001E-2</v>
      </c>
      <c r="J221" s="4">
        <f>F221*I221</f>
        <v>9400</v>
      </c>
      <c r="K221" s="4">
        <f>F221*I221/12</f>
        <v>783.33333333333337</v>
      </c>
      <c r="L221" s="10" t="s">
        <v>878</v>
      </c>
    </row>
    <row r="222" spans="1:12">
      <c r="A222" s="243"/>
      <c r="B222" s="242"/>
      <c r="C222" t="s">
        <v>885</v>
      </c>
      <c r="D222" t="s">
        <v>882</v>
      </c>
      <c r="E222" t="s">
        <v>883</v>
      </c>
      <c r="F222" s="4"/>
      <c r="I222" s="30"/>
      <c r="J222" s="4"/>
      <c r="K222" s="4"/>
    </row>
    <row r="223" spans="1:12">
      <c r="A223" s="33">
        <v>142</v>
      </c>
      <c r="B223" s="10" t="s">
        <v>887</v>
      </c>
      <c r="D223" t="s">
        <v>230</v>
      </c>
      <c r="E223" t="s">
        <v>231</v>
      </c>
      <c r="F223" s="4"/>
      <c r="H223" s="10" t="s">
        <v>302</v>
      </c>
      <c r="I223" s="30"/>
      <c r="J223" s="11">
        <f t="shared" ref="J223:J230" si="18">SUM(K223*12)</f>
        <v>750</v>
      </c>
      <c r="K223" s="11">
        <v>62.5</v>
      </c>
      <c r="L223" s="10" t="s">
        <v>886</v>
      </c>
    </row>
    <row r="224" spans="1:12">
      <c r="A224" s="33">
        <v>142</v>
      </c>
      <c r="B224" s="10" t="s">
        <v>887</v>
      </c>
      <c r="D224" t="s">
        <v>232</v>
      </c>
      <c r="E224" t="s">
        <v>233</v>
      </c>
      <c r="F224" s="4"/>
      <c r="H224" s="10" t="s">
        <v>302</v>
      </c>
      <c r="I224" s="30"/>
      <c r="J224" s="11">
        <f t="shared" si="18"/>
        <v>750</v>
      </c>
      <c r="K224" s="11">
        <v>62.5</v>
      </c>
      <c r="L224" s="10" t="s">
        <v>886</v>
      </c>
    </row>
    <row r="225" spans="1:12">
      <c r="A225" s="33">
        <v>142</v>
      </c>
      <c r="B225" s="10" t="s">
        <v>887</v>
      </c>
      <c r="D225" t="s">
        <v>234</v>
      </c>
      <c r="E225" t="s">
        <v>235</v>
      </c>
      <c r="F225" s="4"/>
      <c r="H225" s="10" t="s">
        <v>302</v>
      </c>
      <c r="I225" s="30"/>
      <c r="J225" s="11">
        <f t="shared" si="18"/>
        <v>750</v>
      </c>
      <c r="K225" s="11">
        <v>62.5</v>
      </c>
      <c r="L225" s="10" t="s">
        <v>886</v>
      </c>
    </row>
    <row r="226" spans="1:12">
      <c r="A226" s="33">
        <v>142</v>
      </c>
      <c r="B226" s="10" t="s">
        <v>889</v>
      </c>
      <c r="D226" t="s">
        <v>237</v>
      </c>
      <c r="E226" t="s">
        <v>238</v>
      </c>
      <c r="F226" s="4"/>
      <c r="H226" s="10" t="s">
        <v>302</v>
      </c>
      <c r="I226" s="30"/>
      <c r="J226" s="11">
        <f t="shared" si="18"/>
        <v>750</v>
      </c>
      <c r="K226" s="11">
        <v>62.5</v>
      </c>
      <c r="L226" s="10" t="s">
        <v>888</v>
      </c>
    </row>
    <row r="227" spans="1:12">
      <c r="A227" s="33">
        <v>142</v>
      </c>
      <c r="B227" s="10" t="s">
        <v>890</v>
      </c>
      <c r="D227" t="s">
        <v>239</v>
      </c>
      <c r="E227" t="s">
        <v>240</v>
      </c>
      <c r="F227" s="4"/>
      <c r="H227" s="10" t="s">
        <v>302</v>
      </c>
      <c r="I227" s="30"/>
      <c r="J227" s="11">
        <f t="shared" si="18"/>
        <v>750</v>
      </c>
      <c r="K227" s="11">
        <v>62.5</v>
      </c>
      <c r="L227" s="10" t="s">
        <v>888</v>
      </c>
    </row>
    <row r="228" spans="1:12">
      <c r="A228" s="33">
        <v>142</v>
      </c>
      <c r="B228" s="10" t="s">
        <v>892</v>
      </c>
      <c r="D228" t="s">
        <v>242</v>
      </c>
      <c r="E228" t="s">
        <v>243</v>
      </c>
      <c r="F228" s="4"/>
      <c r="H228" s="10" t="s">
        <v>302</v>
      </c>
      <c r="I228" s="30"/>
      <c r="J228" s="11">
        <f t="shared" si="18"/>
        <v>750</v>
      </c>
      <c r="K228" s="11">
        <v>62.5</v>
      </c>
      <c r="L228" s="10" t="s">
        <v>891</v>
      </c>
    </row>
    <row r="229" spans="1:12">
      <c r="A229" s="33">
        <v>142</v>
      </c>
      <c r="B229" s="10" t="s">
        <v>893</v>
      </c>
      <c r="D229" t="s">
        <v>244</v>
      </c>
      <c r="E229" t="s">
        <v>245</v>
      </c>
      <c r="F229" s="4"/>
      <c r="H229" s="10" t="s">
        <v>302</v>
      </c>
      <c r="I229" s="30"/>
      <c r="J229" s="11">
        <f t="shared" si="18"/>
        <v>750</v>
      </c>
      <c r="K229" s="11">
        <v>62.5</v>
      </c>
      <c r="L229" s="10" t="s">
        <v>891</v>
      </c>
    </row>
    <row r="230" spans="1:12">
      <c r="A230" s="33">
        <v>142</v>
      </c>
      <c r="B230" s="10" t="s">
        <v>895</v>
      </c>
      <c r="D230" t="s">
        <v>193</v>
      </c>
      <c r="E230" t="s">
        <v>247</v>
      </c>
      <c r="F230" s="4"/>
      <c r="H230" s="10" t="s">
        <v>302</v>
      </c>
      <c r="I230" s="30"/>
      <c r="J230" s="11">
        <f t="shared" si="18"/>
        <v>750</v>
      </c>
      <c r="K230" s="11">
        <v>62.5</v>
      </c>
      <c r="L230" s="10" t="s">
        <v>894</v>
      </c>
    </row>
    <row r="231" spans="1:12">
      <c r="A231" s="33">
        <v>192</v>
      </c>
      <c r="B231" t="s">
        <v>899</v>
      </c>
      <c r="C231" t="s">
        <v>896</v>
      </c>
      <c r="E231" t="s">
        <v>897</v>
      </c>
      <c r="F231" s="4">
        <v>1780000</v>
      </c>
      <c r="G231" t="s">
        <v>312</v>
      </c>
      <c r="H231" s="10" t="s">
        <v>334</v>
      </c>
      <c r="I231" s="30">
        <v>0.02</v>
      </c>
      <c r="J231" s="4">
        <f>F231*I231</f>
        <v>35600</v>
      </c>
      <c r="K231" s="4">
        <f>F231*I231/12</f>
        <v>2966.6666666666665</v>
      </c>
      <c r="L231" s="10" t="s">
        <v>898</v>
      </c>
    </row>
    <row r="232" spans="1:12">
      <c r="A232" s="33">
        <v>803</v>
      </c>
      <c r="B232" s="10" t="s">
        <v>900</v>
      </c>
      <c r="F232" s="4">
        <v>450000</v>
      </c>
      <c r="G232" t="s">
        <v>348</v>
      </c>
      <c r="H232" s="10" t="s">
        <v>334</v>
      </c>
      <c r="I232" s="30">
        <v>0.03</v>
      </c>
      <c r="J232" s="4">
        <f>F232*I232</f>
        <v>13500</v>
      </c>
      <c r="K232" s="4">
        <f>F232*I232/12</f>
        <v>1125</v>
      </c>
      <c r="L232" s="10" t="s">
        <v>901</v>
      </c>
    </row>
    <row r="233" spans="1:12">
      <c r="A233" s="33">
        <v>803</v>
      </c>
      <c r="B233" s="10" t="s">
        <v>434</v>
      </c>
      <c r="F233" s="4">
        <v>650000</v>
      </c>
      <c r="G233" t="s">
        <v>348</v>
      </c>
      <c r="H233" s="10" t="s">
        <v>334</v>
      </c>
      <c r="I233" s="30">
        <v>0.03</v>
      </c>
      <c r="J233" s="4">
        <f>F233*I233</f>
        <v>19500</v>
      </c>
      <c r="K233" s="4">
        <f>F233*I233/12</f>
        <v>1625</v>
      </c>
      <c r="L233" s="10" t="s">
        <v>901</v>
      </c>
    </row>
    <row r="234" spans="1:12">
      <c r="A234" s="37">
        <v>112</v>
      </c>
      <c r="B234" s="7" t="s">
        <v>636</v>
      </c>
      <c r="C234" s="7" t="s">
        <v>902</v>
      </c>
      <c r="D234" s="7"/>
      <c r="E234" s="7" t="s">
        <v>635</v>
      </c>
      <c r="F234" s="8">
        <v>1140678</v>
      </c>
      <c r="G234" s="7" t="s">
        <v>246</v>
      </c>
      <c r="H234" s="7" t="s">
        <v>334</v>
      </c>
      <c r="I234" s="34"/>
      <c r="J234" s="8">
        <v>0</v>
      </c>
      <c r="K234" s="8">
        <v>0</v>
      </c>
      <c r="L234" s="7" t="s">
        <v>984</v>
      </c>
    </row>
    <row r="235" spans="1:12">
      <c r="A235" s="33">
        <v>142</v>
      </c>
      <c r="B235" s="10" t="s">
        <v>115</v>
      </c>
      <c r="D235" t="s">
        <v>250</v>
      </c>
      <c r="F235" s="4"/>
      <c r="H235" s="10" t="s">
        <v>302</v>
      </c>
      <c r="I235" s="30"/>
      <c r="J235" s="11">
        <f>SUM(K235*12)</f>
        <v>750</v>
      </c>
      <c r="K235" s="11">
        <v>62.5</v>
      </c>
      <c r="L235" s="10" t="s">
        <v>328</v>
      </c>
    </row>
    <row r="236" spans="1:12">
      <c r="A236" s="37">
        <v>142</v>
      </c>
      <c r="B236" s="7" t="s">
        <v>903</v>
      </c>
      <c r="C236" s="7"/>
      <c r="D236" s="7" t="s">
        <v>249</v>
      </c>
      <c r="E236" s="7" t="s">
        <v>904</v>
      </c>
      <c r="F236" s="8"/>
      <c r="G236" s="7"/>
      <c r="H236" s="7" t="s">
        <v>302</v>
      </c>
      <c r="I236" s="34"/>
      <c r="J236" s="8">
        <v>0</v>
      </c>
      <c r="K236" s="8">
        <v>0</v>
      </c>
      <c r="L236" s="7" t="s">
        <v>1007</v>
      </c>
    </row>
    <row r="237" spans="1:12">
      <c r="A237" s="33">
        <v>142</v>
      </c>
      <c r="B237" s="10" t="s">
        <v>892</v>
      </c>
      <c r="D237" t="s">
        <v>906</v>
      </c>
      <c r="E237" t="s">
        <v>907</v>
      </c>
      <c r="F237" s="4"/>
      <c r="H237" s="10" t="s">
        <v>302</v>
      </c>
      <c r="I237" s="30"/>
      <c r="J237" s="11">
        <f>SUM(K237*12)</f>
        <v>750</v>
      </c>
      <c r="K237" s="11">
        <v>62.5</v>
      </c>
      <c r="L237" s="10" t="s">
        <v>905</v>
      </c>
    </row>
    <row r="238" spans="1:12">
      <c r="A238" s="33">
        <v>142</v>
      </c>
      <c r="B238" s="10" t="s">
        <v>892</v>
      </c>
      <c r="D238" t="s">
        <v>909</v>
      </c>
      <c r="E238" t="s">
        <v>908</v>
      </c>
      <c r="F238" s="4"/>
      <c r="H238" s="10" t="s">
        <v>302</v>
      </c>
      <c r="I238" s="30"/>
      <c r="J238" s="11">
        <f>SUM(K238*12)</f>
        <v>750</v>
      </c>
      <c r="K238" s="11">
        <v>62.5</v>
      </c>
      <c r="L238" s="10" t="s">
        <v>905</v>
      </c>
    </row>
    <row r="239" spans="1:12">
      <c r="A239" s="33">
        <v>192</v>
      </c>
      <c r="B239" s="10" t="s">
        <v>913</v>
      </c>
      <c r="C239" t="s">
        <v>910</v>
      </c>
      <c r="D239" t="s">
        <v>914</v>
      </c>
      <c r="E239" t="s">
        <v>911</v>
      </c>
      <c r="F239" s="4">
        <v>266937</v>
      </c>
      <c r="G239" t="s">
        <v>333</v>
      </c>
      <c r="H239" s="10" t="s">
        <v>334</v>
      </c>
      <c r="I239" s="30">
        <v>3.5000000000000003E-2</v>
      </c>
      <c r="J239" s="4">
        <f>F239*I239</f>
        <v>9342.7950000000001</v>
      </c>
      <c r="K239" s="4">
        <f>F239*I239/12</f>
        <v>778.56624999999997</v>
      </c>
      <c r="L239" s="10" t="s">
        <v>912</v>
      </c>
    </row>
    <row r="240" spans="1:12">
      <c r="A240" s="33">
        <v>192</v>
      </c>
      <c r="B240" s="10" t="s">
        <v>913</v>
      </c>
      <c r="C240" t="s">
        <v>910</v>
      </c>
      <c r="D240" t="s">
        <v>916</v>
      </c>
      <c r="E240" t="s">
        <v>915</v>
      </c>
      <c r="F240" s="4">
        <v>266937</v>
      </c>
      <c r="G240" t="s">
        <v>333</v>
      </c>
      <c r="H240" s="10" t="s">
        <v>334</v>
      </c>
      <c r="I240" s="30">
        <v>3.5000000000000003E-2</v>
      </c>
      <c r="J240" s="4">
        <f>F240*I240</f>
        <v>9342.7950000000001</v>
      </c>
      <c r="K240" s="4">
        <f>F240*I240/12</f>
        <v>778.56624999999997</v>
      </c>
      <c r="L240" s="10" t="s">
        <v>912</v>
      </c>
    </row>
    <row r="241" spans="1:12">
      <c r="A241" s="33">
        <v>142</v>
      </c>
      <c r="B241" s="10" t="s">
        <v>917</v>
      </c>
      <c r="D241" t="s">
        <v>593</v>
      </c>
      <c r="E241" s="26">
        <v>78215</v>
      </c>
      <c r="F241" s="4"/>
      <c r="H241" s="10" t="s">
        <v>302</v>
      </c>
      <c r="I241" s="30"/>
      <c r="J241" s="11">
        <f t="shared" ref="J241:J248" si="19">SUM(K241*12)</f>
        <v>750</v>
      </c>
      <c r="K241" s="11">
        <v>62.5</v>
      </c>
      <c r="L241" s="10" t="s">
        <v>587</v>
      </c>
    </row>
    <row r="242" spans="1:12">
      <c r="A242" s="33">
        <v>142</v>
      </c>
      <c r="B242" s="10" t="s">
        <v>892</v>
      </c>
      <c r="C242" t="s">
        <v>264</v>
      </c>
      <c r="F242" s="4"/>
      <c r="H242" s="10" t="s">
        <v>302</v>
      </c>
      <c r="I242" s="30"/>
      <c r="J242" s="11">
        <f t="shared" si="19"/>
        <v>750</v>
      </c>
      <c r="K242" s="11">
        <v>62.5</v>
      </c>
      <c r="L242" s="10" t="s">
        <v>918</v>
      </c>
    </row>
    <row r="243" spans="1:12">
      <c r="A243" s="33">
        <v>142</v>
      </c>
      <c r="B243" s="10" t="s">
        <v>920</v>
      </c>
      <c r="C243" t="s">
        <v>919</v>
      </c>
      <c r="D243" t="s">
        <v>268</v>
      </c>
      <c r="E243" t="s">
        <v>267</v>
      </c>
      <c r="F243" s="4"/>
      <c r="H243" s="10" t="s">
        <v>302</v>
      </c>
      <c r="I243" s="30"/>
      <c r="J243" s="11">
        <f t="shared" si="19"/>
        <v>750</v>
      </c>
      <c r="K243" s="11">
        <v>62.5</v>
      </c>
      <c r="L243" s="10" t="s">
        <v>921</v>
      </c>
    </row>
    <row r="244" spans="1:12">
      <c r="A244" s="33">
        <v>142</v>
      </c>
      <c r="B244" t="s">
        <v>923</v>
      </c>
      <c r="C244" t="s">
        <v>922</v>
      </c>
      <c r="D244" t="s">
        <v>179</v>
      </c>
      <c r="E244" t="s">
        <v>270</v>
      </c>
      <c r="F244" s="4"/>
      <c r="H244" s="10" t="s">
        <v>302</v>
      </c>
      <c r="I244" s="30"/>
      <c r="J244" s="11">
        <f t="shared" si="19"/>
        <v>750</v>
      </c>
      <c r="K244" s="11">
        <v>62.5</v>
      </c>
      <c r="L244" s="10" t="s">
        <v>924</v>
      </c>
    </row>
    <row r="245" spans="1:12">
      <c r="A245" s="33">
        <v>142</v>
      </c>
      <c r="B245" s="10" t="s">
        <v>926</v>
      </c>
      <c r="D245" t="s">
        <v>271</v>
      </c>
      <c r="E245" t="s">
        <v>927</v>
      </c>
      <c r="F245" s="4"/>
      <c r="H245" s="10" t="s">
        <v>302</v>
      </c>
      <c r="I245" s="30"/>
      <c r="J245" s="11">
        <f t="shared" si="19"/>
        <v>750</v>
      </c>
      <c r="K245" s="11">
        <v>62.5</v>
      </c>
      <c r="L245" s="10" t="s">
        <v>925</v>
      </c>
    </row>
    <row r="246" spans="1:12">
      <c r="A246" s="33">
        <v>142</v>
      </c>
      <c r="B246" t="s">
        <v>928</v>
      </c>
      <c r="D246" t="s">
        <v>91</v>
      </c>
      <c r="E246" t="s">
        <v>929</v>
      </c>
      <c r="F246" s="4"/>
      <c r="H246" s="10" t="s">
        <v>302</v>
      </c>
      <c r="I246" s="30"/>
      <c r="J246" s="11">
        <f t="shared" si="19"/>
        <v>750</v>
      </c>
      <c r="K246" s="11">
        <v>62.5</v>
      </c>
      <c r="L246" s="10" t="s">
        <v>925</v>
      </c>
    </row>
    <row r="247" spans="1:12">
      <c r="A247" s="33">
        <v>142</v>
      </c>
      <c r="B247" s="10" t="s">
        <v>931</v>
      </c>
      <c r="D247" t="s">
        <v>127</v>
      </c>
      <c r="E247" t="s">
        <v>930</v>
      </c>
      <c r="F247" s="4"/>
      <c r="H247" s="10" t="s">
        <v>302</v>
      </c>
      <c r="I247" s="30"/>
      <c r="J247" s="11">
        <f t="shared" si="19"/>
        <v>750</v>
      </c>
      <c r="K247" s="11">
        <v>62.5</v>
      </c>
      <c r="L247" s="10" t="s">
        <v>925</v>
      </c>
    </row>
    <row r="248" spans="1:12">
      <c r="A248" s="33">
        <v>142</v>
      </c>
      <c r="B248" t="s">
        <v>933</v>
      </c>
      <c r="C248" t="s">
        <v>18</v>
      </c>
      <c r="D248" t="s">
        <v>279</v>
      </c>
      <c r="E248" t="s">
        <v>934</v>
      </c>
      <c r="F248" s="4"/>
      <c r="H248" s="10" t="s">
        <v>302</v>
      </c>
      <c r="I248" s="30"/>
      <c r="J248" s="11">
        <f t="shared" si="19"/>
        <v>750</v>
      </c>
      <c r="K248" s="11">
        <v>62.5</v>
      </c>
      <c r="L248" s="10" t="s">
        <v>932</v>
      </c>
    </row>
    <row r="249" spans="1:12">
      <c r="A249" s="33">
        <v>112</v>
      </c>
      <c r="B249" s="10" t="s">
        <v>938</v>
      </c>
      <c r="D249" t="s">
        <v>935</v>
      </c>
      <c r="E249" t="s">
        <v>936</v>
      </c>
      <c r="F249" s="4">
        <v>1900100</v>
      </c>
      <c r="G249" t="s">
        <v>41</v>
      </c>
      <c r="H249" s="10" t="s">
        <v>334</v>
      </c>
      <c r="I249" s="30">
        <v>3.2000000000000001E-2</v>
      </c>
      <c r="J249" s="4">
        <f>F249*I249</f>
        <v>60803.200000000004</v>
      </c>
      <c r="K249" s="4">
        <f>F249*I249/12</f>
        <v>5066.9333333333334</v>
      </c>
      <c r="L249" s="10" t="s">
        <v>937</v>
      </c>
    </row>
    <row r="250" spans="1:12">
      <c r="A250" s="33">
        <v>112</v>
      </c>
      <c r="B250" t="s">
        <v>941</v>
      </c>
      <c r="D250" t="s">
        <v>939</v>
      </c>
      <c r="E250" t="s">
        <v>940</v>
      </c>
      <c r="F250" s="4">
        <v>1900100</v>
      </c>
      <c r="G250" t="s">
        <v>41</v>
      </c>
      <c r="H250" s="10" t="s">
        <v>334</v>
      </c>
      <c r="I250" s="30">
        <v>3.2000000000000001E-2</v>
      </c>
      <c r="J250" s="4">
        <f>F250*I250</f>
        <v>60803.200000000004</v>
      </c>
      <c r="K250" s="4">
        <f>F250*I250/12</f>
        <v>5066.9333333333334</v>
      </c>
      <c r="L250" s="10" t="s">
        <v>937</v>
      </c>
    </row>
    <row r="251" spans="1:12">
      <c r="A251" s="33">
        <v>132</v>
      </c>
      <c r="B251" s="10" t="s">
        <v>943</v>
      </c>
      <c r="D251" t="s">
        <v>942</v>
      </c>
      <c r="E251" t="s">
        <v>944</v>
      </c>
      <c r="F251" s="4">
        <v>500250</v>
      </c>
      <c r="G251" t="s">
        <v>246</v>
      </c>
      <c r="H251" s="10" t="s">
        <v>334</v>
      </c>
      <c r="I251" s="30">
        <v>3.4000000000000002E-2</v>
      </c>
      <c r="J251" s="4">
        <f>F251*I251</f>
        <v>17008.5</v>
      </c>
      <c r="K251" s="4">
        <f>F251*I251/12</f>
        <v>1417.375</v>
      </c>
      <c r="L251" s="10" t="s">
        <v>937</v>
      </c>
    </row>
    <row r="252" spans="1:12">
      <c r="A252" s="33">
        <v>132</v>
      </c>
      <c r="B252" t="s">
        <v>943</v>
      </c>
      <c r="D252" t="s">
        <v>945</v>
      </c>
      <c r="E252" t="s">
        <v>946</v>
      </c>
      <c r="F252" s="4">
        <v>500250</v>
      </c>
      <c r="G252" t="s">
        <v>246</v>
      </c>
      <c r="H252" s="10" t="s">
        <v>334</v>
      </c>
      <c r="I252" s="30">
        <v>3.4000000000000002E-2</v>
      </c>
      <c r="J252" s="4">
        <f>F252*I252</f>
        <v>17008.5</v>
      </c>
      <c r="K252" s="4">
        <f>F252*I252/12</f>
        <v>1417.375</v>
      </c>
      <c r="L252" s="10" t="s">
        <v>937</v>
      </c>
    </row>
    <row r="253" spans="1:12">
      <c r="A253" s="33">
        <v>142</v>
      </c>
      <c r="B253" s="10" t="s">
        <v>948</v>
      </c>
      <c r="D253" t="s">
        <v>281</v>
      </c>
      <c r="E253" t="s">
        <v>7</v>
      </c>
      <c r="F253" s="4"/>
      <c r="H253" s="10" t="s">
        <v>302</v>
      </c>
      <c r="I253" s="30"/>
      <c r="J253" s="11">
        <f>SUM(K253*12)</f>
        <v>750</v>
      </c>
      <c r="K253" s="11">
        <v>62.5</v>
      </c>
      <c r="L253" s="10" t="s">
        <v>947</v>
      </c>
    </row>
    <row r="254" spans="1:12">
      <c r="A254" s="33">
        <v>142</v>
      </c>
      <c r="B254" t="s">
        <v>950</v>
      </c>
      <c r="D254" t="s">
        <v>284</v>
      </c>
      <c r="E254" t="s">
        <v>951</v>
      </c>
      <c r="F254" s="4"/>
      <c r="H254" s="10" t="s">
        <v>302</v>
      </c>
      <c r="I254" s="30"/>
      <c r="J254" s="11">
        <f>SUM(K254*12)</f>
        <v>750</v>
      </c>
      <c r="K254" s="11">
        <v>62.5</v>
      </c>
      <c r="L254" s="10" t="s">
        <v>949</v>
      </c>
    </row>
    <row r="255" spans="1:12">
      <c r="A255" s="33">
        <v>803</v>
      </c>
      <c r="B255" s="10" t="s">
        <v>952</v>
      </c>
      <c r="F255" s="4">
        <v>858000</v>
      </c>
      <c r="H255" s="10" t="s">
        <v>334</v>
      </c>
      <c r="I255" s="30">
        <v>0.03</v>
      </c>
      <c r="J255" s="4">
        <f>F255*I255</f>
        <v>25740</v>
      </c>
      <c r="K255" s="4">
        <f>F255*I255/12</f>
        <v>2145</v>
      </c>
      <c r="L255" s="10" t="s">
        <v>953</v>
      </c>
    </row>
    <row r="256" spans="1:12">
      <c r="A256" s="33">
        <v>172</v>
      </c>
      <c r="B256" t="s">
        <v>977</v>
      </c>
      <c r="C256" t="s">
        <v>954</v>
      </c>
      <c r="D256" t="s">
        <v>1002</v>
      </c>
      <c r="E256" t="s">
        <v>955</v>
      </c>
      <c r="F256" s="4">
        <v>2900600</v>
      </c>
      <c r="G256" t="s">
        <v>246</v>
      </c>
      <c r="H256" s="10" t="s">
        <v>334</v>
      </c>
      <c r="I256" s="30">
        <v>2.8000000000000001E-2</v>
      </c>
      <c r="J256" s="4">
        <f>F256*I256</f>
        <v>81216.800000000003</v>
      </c>
      <c r="K256" s="4">
        <f>F256*I256/12</f>
        <v>6768.0666666666666</v>
      </c>
      <c r="L256" s="10" t="s">
        <v>953</v>
      </c>
    </row>
    <row r="257" spans="1:12">
      <c r="A257" s="33">
        <v>142</v>
      </c>
      <c r="B257" s="10" t="s">
        <v>987</v>
      </c>
      <c r="D257" t="s">
        <v>96</v>
      </c>
      <c r="E257" t="s">
        <v>719</v>
      </c>
      <c r="F257" s="4"/>
      <c r="H257" s="10" t="s">
        <v>302</v>
      </c>
      <c r="I257" s="30"/>
      <c r="J257" s="11">
        <f t="shared" ref="J257" si="20">SUM(K257*12)</f>
        <v>750</v>
      </c>
      <c r="K257" s="11">
        <v>62.5</v>
      </c>
      <c r="L257" s="10" t="s">
        <v>986</v>
      </c>
    </row>
    <row r="258" spans="1:12">
      <c r="A258" s="33">
        <v>142</v>
      </c>
      <c r="B258" t="s">
        <v>950</v>
      </c>
      <c r="D258" t="s">
        <v>715</v>
      </c>
      <c r="E258" t="s">
        <v>717</v>
      </c>
      <c r="F258" s="4"/>
      <c r="H258" s="10" t="s">
        <v>302</v>
      </c>
      <c r="I258" s="30"/>
      <c r="J258" s="11">
        <f t="shared" ref="J258" si="21">SUM(K258*12)</f>
        <v>750</v>
      </c>
      <c r="K258" s="11">
        <v>62.5</v>
      </c>
      <c r="L258" s="10" t="s">
        <v>986</v>
      </c>
    </row>
    <row r="259" spans="1:12">
      <c r="A259" s="33">
        <v>102</v>
      </c>
      <c r="B259" t="s">
        <v>992</v>
      </c>
      <c r="C259" t="s">
        <v>989</v>
      </c>
      <c r="D259" t="s">
        <v>991</v>
      </c>
      <c r="E259" t="s">
        <v>990</v>
      </c>
      <c r="F259" s="4">
        <v>190000</v>
      </c>
      <c r="G259" t="s">
        <v>364</v>
      </c>
      <c r="H259" s="10" t="s">
        <v>334</v>
      </c>
      <c r="I259" s="30">
        <v>3.5000000000000003E-2</v>
      </c>
      <c r="J259" s="4">
        <f>F259*I259</f>
        <v>6650.0000000000009</v>
      </c>
      <c r="K259" s="4">
        <f>F259*I259/12</f>
        <v>554.16666666666674</v>
      </c>
      <c r="L259" s="10" t="s">
        <v>988</v>
      </c>
    </row>
    <row r="260" spans="1:12">
      <c r="A260" s="33">
        <v>192</v>
      </c>
      <c r="B260" t="s">
        <v>995</v>
      </c>
      <c r="D260" t="s">
        <v>993</v>
      </c>
      <c r="E260" t="s">
        <v>994</v>
      </c>
      <c r="F260" s="4">
        <v>240000</v>
      </c>
      <c r="G260" t="s">
        <v>364</v>
      </c>
      <c r="H260" s="10" t="s">
        <v>334</v>
      </c>
      <c r="I260" s="30">
        <v>3.5000000000000003E-2</v>
      </c>
      <c r="J260" s="4">
        <f>F260*I260</f>
        <v>8400</v>
      </c>
      <c r="K260" s="4">
        <f>F260*I260/12</f>
        <v>700</v>
      </c>
      <c r="L260" s="10" t="s">
        <v>988</v>
      </c>
    </row>
    <row r="261" spans="1:12">
      <c r="A261" s="33">
        <v>192</v>
      </c>
      <c r="B261" t="s">
        <v>995</v>
      </c>
      <c r="D261" t="s">
        <v>996</v>
      </c>
      <c r="E261" t="s">
        <v>997</v>
      </c>
      <c r="F261" s="4">
        <v>240000</v>
      </c>
      <c r="G261" t="s">
        <v>364</v>
      </c>
      <c r="H261" s="10" t="s">
        <v>334</v>
      </c>
      <c r="I261" s="30">
        <v>3.5000000000000003E-2</v>
      </c>
      <c r="J261" s="4">
        <f>F261*I261</f>
        <v>8400</v>
      </c>
      <c r="K261" s="4">
        <f>F261*I261/12</f>
        <v>700</v>
      </c>
      <c r="L261" s="10" t="s">
        <v>988</v>
      </c>
    </row>
    <row r="262" spans="1:12">
      <c r="A262" s="33">
        <v>192</v>
      </c>
      <c r="B262" t="s">
        <v>995</v>
      </c>
      <c r="D262" t="s">
        <v>998</v>
      </c>
      <c r="E262" t="s">
        <v>999</v>
      </c>
      <c r="F262" s="4">
        <v>240000</v>
      </c>
      <c r="G262" t="s">
        <v>364</v>
      </c>
      <c r="H262" s="10" t="s">
        <v>334</v>
      </c>
      <c r="I262" s="30">
        <v>3.5000000000000003E-2</v>
      </c>
      <c r="J262" s="4">
        <f>F262*I262</f>
        <v>8400</v>
      </c>
      <c r="K262" s="4">
        <f>F262*I262/12</f>
        <v>700</v>
      </c>
      <c r="L262" s="10" t="s">
        <v>988</v>
      </c>
    </row>
    <row r="263" spans="1:12">
      <c r="A263" s="33">
        <v>192</v>
      </c>
      <c r="B263" t="s">
        <v>995</v>
      </c>
      <c r="D263" t="s">
        <v>1000</v>
      </c>
      <c r="E263" t="s">
        <v>1001</v>
      </c>
      <c r="F263" s="4">
        <v>240000</v>
      </c>
      <c r="G263" t="s">
        <v>364</v>
      </c>
      <c r="H263" s="10" t="s">
        <v>334</v>
      </c>
      <c r="I263" s="30">
        <v>3.5000000000000003E-2</v>
      </c>
      <c r="J263" s="11">
        <f>F263*I263</f>
        <v>8400</v>
      </c>
      <c r="K263" s="11">
        <f>F263*I263/12</f>
        <v>700</v>
      </c>
      <c r="L263" s="10" t="s">
        <v>988</v>
      </c>
    </row>
    <row r="264" spans="1:12">
      <c r="A264" s="33"/>
      <c r="F264" s="4"/>
      <c r="H264" s="10"/>
      <c r="I264" s="30"/>
      <c r="J264" s="11"/>
      <c r="K264" s="11"/>
      <c r="L264" s="10"/>
    </row>
    <row r="265" spans="1:12">
      <c r="F265" s="4"/>
      <c r="I265" s="30"/>
      <c r="J265" s="4"/>
      <c r="K265" s="4"/>
    </row>
    <row r="266" spans="1:12">
      <c r="A266" s="244" t="s">
        <v>957</v>
      </c>
      <c r="B266" s="244"/>
      <c r="C266" s="244"/>
      <c r="D266" s="244"/>
      <c r="E266" s="244"/>
      <c r="F266" s="244"/>
      <c r="G266" s="244"/>
      <c r="H266" s="244"/>
      <c r="I266" s="244"/>
      <c r="J266" s="244"/>
      <c r="K266" s="244"/>
      <c r="L266" s="244"/>
    </row>
    <row r="267" spans="1:12">
      <c r="F267" s="4"/>
      <c r="I267" s="30"/>
      <c r="J267" s="4"/>
      <c r="K267" s="4"/>
    </row>
    <row r="268" spans="1:12">
      <c r="A268" s="26">
        <v>370</v>
      </c>
      <c r="B268" t="s">
        <v>956</v>
      </c>
      <c r="F268" s="4">
        <v>6000000</v>
      </c>
      <c r="I268" s="12">
        <v>3.3332000000000001E-4</v>
      </c>
      <c r="J268" s="4">
        <f>F268*I268</f>
        <v>1999.92</v>
      </c>
      <c r="K268" s="4">
        <f>F268*I268/12</f>
        <v>166.66</v>
      </c>
      <c r="L268" t="s">
        <v>326</v>
      </c>
    </row>
    <row r="269" spans="1:12">
      <c r="A269" s="26">
        <v>362</v>
      </c>
      <c r="B269" t="s">
        <v>978</v>
      </c>
      <c r="F269" s="4">
        <v>130266</v>
      </c>
      <c r="I269" s="30">
        <v>0.04</v>
      </c>
      <c r="J269" s="4">
        <f>F269*I269</f>
        <v>5210.6400000000003</v>
      </c>
      <c r="K269" s="4">
        <f>F269*I269/12</f>
        <v>434.22</v>
      </c>
      <c r="L269" t="s">
        <v>326</v>
      </c>
    </row>
    <row r="270" spans="1:12">
      <c r="A270" s="26">
        <v>362</v>
      </c>
      <c r="B270" t="s">
        <v>979</v>
      </c>
      <c r="F270" s="4">
        <v>320269</v>
      </c>
      <c r="I270" s="30">
        <v>0.04</v>
      </c>
      <c r="J270" s="4">
        <f>F270*I270</f>
        <v>12810.76</v>
      </c>
      <c r="K270" s="4">
        <f>F270*I270/12</f>
        <v>1067.5633333333333</v>
      </c>
      <c r="L270" t="s">
        <v>326</v>
      </c>
    </row>
    <row r="271" spans="1:12">
      <c r="A271" s="26">
        <v>362</v>
      </c>
      <c r="B271" t="s">
        <v>980</v>
      </c>
      <c r="F271" s="4">
        <v>39900</v>
      </c>
      <c r="I271" s="30">
        <v>0.08</v>
      </c>
      <c r="J271" s="4">
        <f>F271*I271</f>
        <v>3192</v>
      </c>
      <c r="K271" s="4">
        <f>F271*I271/12</f>
        <v>266</v>
      </c>
      <c r="L271" t="s">
        <v>981</v>
      </c>
    </row>
    <row r="272" spans="1:12">
      <c r="F272" s="4"/>
      <c r="I272" s="30"/>
      <c r="J272" s="4"/>
      <c r="K272" s="4"/>
    </row>
    <row r="273" spans="1:13">
      <c r="A273" s="244" t="s">
        <v>958</v>
      </c>
      <c r="B273" s="244"/>
      <c r="C273" s="244"/>
      <c r="D273" s="244"/>
      <c r="E273" s="244"/>
      <c r="F273" s="244"/>
      <c r="G273" s="244"/>
      <c r="H273" s="244"/>
      <c r="I273" s="244"/>
      <c r="J273" s="244"/>
      <c r="K273" s="244"/>
      <c r="L273" s="244"/>
    </row>
    <row r="274" spans="1:13">
      <c r="F274" s="4"/>
      <c r="I274" s="30"/>
      <c r="J274" s="4"/>
      <c r="K274" s="4"/>
    </row>
    <row r="275" spans="1:13">
      <c r="A275" s="36">
        <v>50</v>
      </c>
      <c r="B275" t="s">
        <v>959</v>
      </c>
      <c r="F275" s="4">
        <v>11000000</v>
      </c>
      <c r="I275" s="12">
        <v>1.245447E-3</v>
      </c>
      <c r="J275" s="4">
        <f>F275*I275</f>
        <v>13699.916999999999</v>
      </c>
      <c r="K275" s="4">
        <f>F275*I275/12</f>
        <v>1141.65975</v>
      </c>
      <c r="L275" t="s">
        <v>960</v>
      </c>
      <c r="M275" s="39" t="s">
        <v>1007</v>
      </c>
    </row>
    <row r="276" spans="1:13">
      <c r="A276" s="26">
        <v>340</v>
      </c>
      <c r="B276" t="s">
        <v>961</v>
      </c>
      <c r="F276" s="4">
        <v>150000</v>
      </c>
      <c r="I276" s="30">
        <v>0.03</v>
      </c>
      <c r="J276" s="4">
        <f>F276*I276</f>
        <v>4500</v>
      </c>
      <c r="K276" s="4">
        <f>F276*I276/12</f>
        <v>375</v>
      </c>
      <c r="L276" t="s">
        <v>327</v>
      </c>
    </row>
    <row r="277" spans="1:13">
      <c r="F277" s="4"/>
      <c r="I277" s="30"/>
      <c r="J277" s="4"/>
      <c r="K277" s="4"/>
    </row>
    <row r="278" spans="1:13">
      <c r="A278" s="244" t="s">
        <v>962</v>
      </c>
      <c r="B278" s="244"/>
      <c r="C278" s="244"/>
      <c r="D278" s="244"/>
      <c r="E278" s="244"/>
      <c r="F278" s="244"/>
      <c r="G278" s="244"/>
      <c r="H278" s="244"/>
      <c r="I278" s="244"/>
      <c r="J278" s="244"/>
      <c r="K278" s="244"/>
      <c r="L278" s="244"/>
    </row>
    <row r="279" spans="1:13">
      <c r="F279" s="4"/>
      <c r="I279" s="30"/>
      <c r="J279" s="4"/>
      <c r="K279" s="4"/>
    </row>
    <row r="280" spans="1:13">
      <c r="A280" s="36">
        <v>50</v>
      </c>
      <c r="B280" t="s">
        <v>959</v>
      </c>
      <c r="F280" s="4">
        <v>7535000</v>
      </c>
      <c r="I280" s="12">
        <v>1.1999999999999999E-3</v>
      </c>
      <c r="J280" s="4">
        <f>F280*I280</f>
        <v>9042</v>
      </c>
      <c r="K280" s="4">
        <f>F280*I280/12</f>
        <v>753.5</v>
      </c>
      <c r="L280" t="s">
        <v>960</v>
      </c>
      <c r="M280" s="39" t="s">
        <v>1007</v>
      </c>
    </row>
    <row r="281" spans="1:13">
      <c r="F281" s="4"/>
      <c r="I281" s="30"/>
      <c r="J281" s="4"/>
      <c r="K281" s="4"/>
    </row>
    <row r="282" spans="1:13">
      <c r="A282" s="244" t="s">
        <v>963</v>
      </c>
      <c r="B282" s="244"/>
      <c r="C282" s="244"/>
      <c r="D282" s="244"/>
      <c r="E282" s="244"/>
      <c r="F282" s="244"/>
      <c r="G282" s="244"/>
      <c r="H282" s="244"/>
      <c r="I282" s="244"/>
      <c r="J282" s="244"/>
      <c r="K282" s="244"/>
      <c r="L282" s="244"/>
    </row>
    <row r="283" spans="1:13">
      <c r="F283" s="4"/>
      <c r="I283" s="30"/>
      <c r="J283" s="4"/>
      <c r="K283" s="4"/>
    </row>
    <row r="284" spans="1:13">
      <c r="A284" s="26">
        <v>50</v>
      </c>
      <c r="B284" t="s">
        <v>959</v>
      </c>
      <c r="F284" s="4">
        <v>2376000</v>
      </c>
      <c r="I284" s="12">
        <v>1.1999999999999999E-3</v>
      </c>
      <c r="J284" s="4">
        <f>F284*I284</f>
        <v>2851.2</v>
      </c>
      <c r="K284" s="4">
        <f>F284*I284/12</f>
        <v>237.6</v>
      </c>
      <c r="L284" t="s">
        <v>960</v>
      </c>
    </row>
    <row r="285" spans="1:13">
      <c r="A285" s="27">
        <v>340</v>
      </c>
      <c r="B285" s="7" t="s">
        <v>961</v>
      </c>
      <c r="C285" s="7"/>
      <c r="D285" s="7"/>
      <c r="E285" s="7"/>
      <c r="F285" s="8">
        <v>100000</v>
      </c>
      <c r="G285" s="7"/>
      <c r="H285" s="7"/>
      <c r="I285" s="14"/>
      <c r="J285" s="8">
        <v>0</v>
      </c>
      <c r="K285" s="8">
        <v>0</v>
      </c>
      <c r="L285" s="7" t="s">
        <v>327</v>
      </c>
    </row>
    <row r="286" spans="1:13">
      <c r="F286" s="4"/>
      <c r="I286" s="30"/>
      <c r="J286" s="4"/>
      <c r="K286" s="4"/>
    </row>
    <row r="287" spans="1:13">
      <c r="A287" s="244" t="s">
        <v>964</v>
      </c>
      <c r="B287" s="244"/>
      <c r="C287" s="244"/>
      <c r="D287" s="244"/>
      <c r="E287" s="244"/>
      <c r="F287" s="244"/>
      <c r="G287" s="244"/>
      <c r="H287" s="244"/>
      <c r="I287" s="244"/>
      <c r="J287" s="244"/>
      <c r="K287" s="244"/>
      <c r="L287" s="244"/>
    </row>
    <row r="288" spans="1:13">
      <c r="F288" s="4"/>
      <c r="I288" s="30"/>
      <c r="J288" s="4"/>
      <c r="K288" s="4"/>
    </row>
    <row r="289" spans="1:13">
      <c r="A289" s="26">
        <v>302</v>
      </c>
      <c r="B289" t="s">
        <v>965</v>
      </c>
      <c r="F289" s="4">
        <v>3300000</v>
      </c>
      <c r="I289" s="12">
        <v>1.92E-3</v>
      </c>
      <c r="J289" s="4">
        <f>F289*I289</f>
        <v>6336</v>
      </c>
      <c r="K289" s="4">
        <f>F289*I289/12</f>
        <v>528</v>
      </c>
      <c r="L289" t="s">
        <v>728</v>
      </c>
      <c r="M289" s="39" t="s">
        <v>1007</v>
      </c>
    </row>
    <row r="290" spans="1:13">
      <c r="F290" s="4"/>
      <c r="I290" s="30"/>
      <c r="J290" s="4"/>
      <c r="K290" s="4"/>
    </row>
    <row r="291" spans="1:13">
      <c r="A291" s="244" t="s">
        <v>966</v>
      </c>
      <c r="B291" s="244"/>
      <c r="C291" s="244"/>
      <c r="D291" s="244"/>
      <c r="E291" s="244"/>
      <c r="F291" s="244"/>
      <c r="G291" s="244"/>
      <c r="H291" s="244"/>
      <c r="I291" s="244"/>
      <c r="J291" s="244"/>
      <c r="K291" s="244"/>
      <c r="L291" s="244"/>
    </row>
    <row r="292" spans="1:13">
      <c r="F292" s="4"/>
      <c r="I292" s="30"/>
      <c r="J292" s="4"/>
      <c r="K292" s="4"/>
    </row>
    <row r="293" spans="1:13">
      <c r="A293" s="26">
        <v>50</v>
      </c>
      <c r="B293" t="s">
        <v>959</v>
      </c>
      <c r="F293" s="4">
        <v>3300000</v>
      </c>
      <c r="I293" s="12">
        <v>1.1999999999999999E-3</v>
      </c>
      <c r="J293" s="4">
        <f>F293*I293</f>
        <v>3959.9999999999995</v>
      </c>
      <c r="K293" s="4">
        <f>F293*I293/12</f>
        <v>329.99999999999994</v>
      </c>
      <c r="L293" t="s">
        <v>967</v>
      </c>
      <c r="M293" s="39" t="s">
        <v>1007</v>
      </c>
    </row>
    <row r="294" spans="1:13">
      <c r="F294" s="4"/>
      <c r="I294" s="30"/>
      <c r="J294" s="4"/>
      <c r="K294" s="4"/>
    </row>
    <row r="295" spans="1:13">
      <c r="A295" s="244" t="s">
        <v>968</v>
      </c>
      <c r="B295" s="244"/>
      <c r="C295" s="244"/>
      <c r="D295" s="244"/>
      <c r="E295" s="244"/>
      <c r="F295" s="244"/>
      <c r="G295" s="244"/>
      <c r="H295" s="244"/>
      <c r="I295" s="244"/>
      <c r="J295" s="244"/>
      <c r="K295" s="244"/>
      <c r="L295" s="244"/>
    </row>
    <row r="296" spans="1:13">
      <c r="F296" s="4"/>
      <c r="I296" s="30"/>
      <c r="J296" s="4"/>
      <c r="K296" s="4"/>
    </row>
    <row r="297" spans="1:13">
      <c r="A297" s="26">
        <v>231</v>
      </c>
      <c r="B297" t="s">
        <v>969</v>
      </c>
      <c r="F297" s="4">
        <v>10000000</v>
      </c>
      <c r="I297" s="30"/>
      <c r="J297" s="4">
        <v>5988</v>
      </c>
      <c r="K297" s="4">
        <f>J297/12</f>
        <v>499</v>
      </c>
      <c r="L297" t="s">
        <v>327</v>
      </c>
    </row>
    <row r="298" spans="1:13">
      <c r="A298" s="26"/>
      <c r="B298" t="s">
        <v>1006</v>
      </c>
      <c r="F298" s="4">
        <v>2000000</v>
      </c>
      <c r="I298" s="30"/>
      <c r="J298" s="4">
        <v>12</v>
      </c>
      <c r="K298" s="4">
        <f>J298/12</f>
        <v>1</v>
      </c>
      <c r="L298" t="s">
        <v>1005</v>
      </c>
    </row>
    <row r="299" spans="1:13">
      <c r="F299" s="4"/>
      <c r="I299" s="30"/>
      <c r="J299" s="4"/>
      <c r="K299" s="4"/>
    </row>
    <row r="300" spans="1:13">
      <c r="A300" s="244" t="s">
        <v>970</v>
      </c>
      <c r="B300" s="244"/>
      <c r="C300" s="244"/>
      <c r="D300" s="244"/>
      <c r="E300" s="244"/>
      <c r="F300" s="244"/>
      <c r="G300" s="244"/>
      <c r="H300" s="244"/>
      <c r="I300" s="244"/>
      <c r="J300" s="244"/>
      <c r="K300" s="244"/>
      <c r="L300" s="244"/>
    </row>
    <row r="301" spans="1:13">
      <c r="F301" s="4"/>
      <c r="I301" s="30"/>
      <c r="J301" s="4"/>
      <c r="K301" s="4"/>
    </row>
    <row r="302" spans="1:13">
      <c r="A302" s="26">
        <v>50</v>
      </c>
      <c r="B302" t="s">
        <v>959</v>
      </c>
      <c r="F302" s="4">
        <v>16005000</v>
      </c>
      <c r="I302" s="12">
        <v>9.9636000000000006E-5</v>
      </c>
      <c r="J302" s="4">
        <f>F302*I302</f>
        <v>1594.6741800000002</v>
      </c>
      <c r="K302" s="4">
        <f>F302*I302/12</f>
        <v>132.88951500000002</v>
      </c>
      <c r="L302" t="s">
        <v>973</v>
      </c>
      <c r="M302" s="39" t="s">
        <v>1007</v>
      </c>
    </row>
    <row r="303" spans="1:13">
      <c r="F303" s="4"/>
      <c r="I303" s="30"/>
      <c r="J303" s="4"/>
      <c r="K303" s="4"/>
    </row>
    <row r="304" spans="1:13">
      <c r="A304" s="244" t="s">
        <v>971</v>
      </c>
      <c r="B304" s="244"/>
      <c r="C304" s="244"/>
      <c r="D304" s="244"/>
      <c r="E304" s="244"/>
      <c r="F304" s="244"/>
      <c r="G304" s="244"/>
      <c r="H304" s="244"/>
      <c r="I304" s="244"/>
      <c r="J304" s="244"/>
      <c r="K304" s="244"/>
      <c r="L304" s="244"/>
    </row>
    <row r="305" spans="1:12">
      <c r="F305" s="4"/>
      <c r="I305" s="30"/>
      <c r="J305" s="4"/>
      <c r="K305" s="4"/>
    </row>
    <row r="306" spans="1:12">
      <c r="A306" s="26">
        <v>340</v>
      </c>
      <c r="B306" t="s">
        <v>961</v>
      </c>
      <c r="F306" s="4">
        <v>150000</v>
      </c>
      <c r="I306" s="30">
        <v>0.03</v>
      </c>
      <c r="J306" s="4">
        <f>F306*I306</f>
        <v>4500</v>
      </c>
      <c r="K306" s="4">
        <f>F306*I306/12</f>
        <v>375</v>
      </c>
      <c r="L306" t="s">
        <v>972</v>
      </c>
    </row>
    <row r="307" spans="1:12">
      <c r="F307" s="4"/>
      <c r="I307" s="30"/>
      <c r="J307" s="4"/>
      <c r="K307" s="4"/>
    </row>
    <row r="308" spans="1:12">
      <c r="A308" s="244" t="s">
        <v>974</v>
      </c>
      <c r="B308" s="244"/>
      <c r="C308" s="244"/>
      <c r="D308" s="244"/>
      <c r="E308" s="244"/>
      <c r="F308" s="244"/>
      <c r="G308" s="244"/>
      <c r="H308" s="244"/>
      <c r="I308" s="244"/>
      <c r="J308" s="244"/>
      <c r="K308" s="244"/>
      <c r="L308" s="244"/>
    </row>
    <row r="309" spans="1:12">
      <c r="F309" s="4"/>
      <c r="I309" s="30"/>
      <c r="J309" s="4"/>
      <c r="K309" s="4"/>
    </row>
    <row r="310" spans="1:12">
      <c r="A310" s="26">
        <v>340</v>
      </c>
      <c r="B310" t="s">
        <v>961</v>
      </c>
      <c r="F310" s="4">
        <v>150000</v>
      </c>
      <c r="I310" s="30">
        <v>0.03</v>
      </c>
      <c r="J310" s="4">
        <f>F310*I310</f>
        <v>4500</v>
      </c>
      <c r="K310" s="4">
        <f>F310*I310/12</f>
        <v>375</v>
      </c>
      <c r="L310" t="s">
        <v>972</v>
      </c>
    </row>
    <row r="311" spans="1:12">
      <c r="F311" s="4"/>
      <c r="I311" s="30"/>
      <c r="J311" s="4"/>
      <c r="K311" s="4"/>
    </row>
    <row r="312" spans="1:12">
      <c r="A312" s="244" t="s">
        <v>975</v>
      </c>
      <c r="B312" s="244"/>
      <c r="C312" s="244"/>
      <c r="D312" s="244"/>
      <c r="E312" s="244"/>
      <c r="F312" s="244"/>
      <c r="G312" s="244"/>
      <c r="H312" s="244"/>
      <c r="I312" s="244"/>
      <c r="J312" s="244"/>
      <c r="K312" s="244"/>
      <c r="L312" s="244"/>
    </row>
    <row r="313" spans="1:12">
      <c r="F313" s="4"/>
      <c r="I313" s="30"/>
      <c r="J313" s="4"/>
      <c r="K313" s="4"/>
    </row>
    <row r="314" spans="1:12">
      <c r="A314" s="26">
        <v>340</v>
      </c>
      <c r="B314" t="s">
        <v>961</v>
      </c>
      <c r="F314" s="4">
        <v>150000</v>
      </c>
      <c r="I314" s="30">
        <v>0.03</v>
      </c>
      <c r="J314" s="4">
        <f>F314*I314</f>
        <v>4500</v>
      </c>
      <c r="K314" s="4">
        <f>F314*I314/12</f>
        <v>375</v>
      </c>
      <c r="L314" t="s">
        <v>947</v>
      </c>
    </row>
    <row r="315" spans="1:12">
      <c r="F315" s="4"/>
      <c r="I315" s="30"/>
      <c r="J315" s="4"/>
      <c r="K315" s="4"/>
    </row>
    <row r="316" spans="1:12">
      <c r="A316" s="244" t="s">
        <v>976</v>
      </c>
      <c r="B316" s="244"/>
      <c r="C316" s="244"/>
      <c r="D316" s="244"/>
      <c r="E316" s="244"/>
      <c r="F316" s="244"/>
      <c r="G316" s="244"/>
      <c r="H316" s="244"/>
      <c r="I316" s="244"/>
      <c r="J316" s="244"/>
      <c r="K316" s="244"/>
      <c r="L316" s="244"/>
    </row>
    <row r="317" spans="1:12">
      <c r="F317" s="4"/>
      <c r="I317" s="30"/>
      <c r="J317" s="4"/>
      <c r="K317" s="4"/>
    </row>
    <row r="318" spans="1:12">
      <c r="A318" s="26">
        <v>340</v>
      </c>
      <c r="B318" t="s">
        <v>961</v>
      </c>
      <c r="F318" s="4">
        <v>150000</v>
      </c>
      <c r="I318" s="30">
        <v>0.03</v>
      </c>
      <c r="J318" s="4">
        <f>F318*I318</f>
        <v>4500</v>
      </c>
      <c r="K318" s="4">
        <f>F318*I318/12</f>
        <v>375</v>
      </c>
      <c r="L318" t="s">
        <v>947</v>
      </c>
    </row>
    <row r="319" spans="1:12">
      <c r="F319" s="4"/>
      <c r="I319" s="30"/>
      <c r="J319" s="4"/>
      <c r="K319" s="4"/>
    </row>
    <row r="320" spans="1:12">
      <c r="A320" s="244" t="s">
        <v>1004</v>
      </c>
      <c r="B320" s="244"/>
      <c r="C320" s="244"/>
      <c r="D320" s="244"/>
      <c r="E320" s="244"/>
      <c r="F320" s="244"/>
      <c r="G320" s="244"/>
      <c r="H320" s="244"/>
      <c r="I320" s="244"/>
      <c r="J320" s="244"/>
      <c r="K320" s="244"/>
      <c r="L320" s="244"/>
    </row>
    <row r="321" spans="1:12">
      <c r="F321" s="4"/>
      <c r="I321" s="30"/>
      <c r="J321" s="4"/>
      <c r="K321" s="4"/>
    </row>
    <row r="322" spans="1:12">
      <c r="A322" s="26">
        <v>340</v>
      </c>
      <c r="B322" t="s">
        <v>1003</v>
      </c>
      <c r="F322" s="4">
        <v>150000</v>
      </c>
      <c r="I322" s="30">
        <v>0.03</v>
      </c>
      <c r="J322" s="4">
        <f>F322*I322</f>
        <v>4500</v>
      </c>
      <c r="K322" s="4">
        <f>F322*I322/12</f>
        <v>375</v>
      </c>
      <c r="L322" t="s">
        <v>1005</v>
      </c>
    </row>
    <row r="323" spans="1:12" ht="15.75" customHeight="1">
      <c r="F323" s="4"/>
      <c r="I323" s="30"/>
      <c r="J323" s="4"/>
      <c r="K323" s="4"/>
    </row>
    <row r="324" spans="1:12">
      <c r="F324" s="4"/>
      <c r="I324" s="30"/>
      <c r="J324" s="4"/>
      <c r="K324" s="4"/>
    </row>
    <row r="325" spans="1:12">
      <c r="F325" s="4"/>
      <c r="I325" s="30"/>
      <c r="J325" s="4"/>
      <c r="K325" s="4"/>
    </row>
    <row r="326" spans="1:12">
      <c r="F326" s="4"/>
      <c r="I326" s="15" t="s">
        <v>286</v>
      </c>
      <c r="J326" s="17">
        <f>SUM(J9:J322)</f>
        <v>1921660.1992906998</v>
      </c>
      <c r="K326" s="17">
        <f>SUM(K9:K322)</f>
        <v>160138.34994089167</v>
      </c>
    </row>
    <row r="327" spans="1:12">
      <c r="F327" s="4"/>
      <c r="I327" s="15" t="s">
        <v>287</v>
      </c>
      <c r="J327" s="18">
        <v>250</v>
      </c>
      <c r="K327" s="17">
        <v>250</v>
      </c>
    </row>
    <row r="328" spans="1:12">
      <c r="F328" s="4"/>
      <c r="I328" s="15" t="s">
        <v>288</v>
      </c>
      <c r="J328" s="16">
        <f>K328*12</f>
        <v>16710.08868948435</v>
      </c>
      <c r="K328" s="17">
        <f>K326/1.15*1%</f>
        <v>1392.5073907903625</v>
      </c>
    </row>
    <row r="329" spans="1:12" ht="15.75" thickBot="1">
      <c r="F329" s="4"/>
      <c r="I329" s="19" t="s">
        <v>289</v>
      </c>
      <c r="J329" s="20">
        <f>K329*12</f>
        <v>1941370.2879801844</v>
      </c>
      <c r="K329" s="21">
        <f>SUM(K326:K328)</f>
        <v>161780.85733168203</v>
      </c>
    </row>
    <row r="330" spans="1:12" ht="15.75" thickTop="1">
      <c r="F330" s="4"/>
      <c r="I330" s="15" t="s">
        <v>290</v>
      </c>
      <c r="J330" s="16">
        <f>K330*12</f>
        <v>250651.33034226525</v>
      </c>
      <c r="K330" s="17">
        <f>K326/1.15*15%</f>
        <v>20887.610861855439</v>
      </c>
    </row>
    <row r="331" spans="1:12">
      <c r="F331" s="4"/>
      <c r="I331" s="4"/>
      <c r="J331" s="4"/>
    </row>
    <row r="332" spans="1:12">
      <c r="F332" s="4"/>
      <c r="I332" s="30"/>
      <c r="J332" s="4"/>
      <c r="K332" s="4"/>
    </row>
    <row r="333" spans="1:12">
      <c r="F333" s="4"/>
      <c r="I333" s="30"/>
      <c r="J333" s="4"/>
      <c r="K333" s="4"/>
    </row>
    <row r="334" spans="1:12">
      <c r="F334" s="4"/>
      <c r="I334" s="30"/>
      <c r="J334" s="4"/>
      <c r="K334" s="4"/>
    </row>
    <row r="335" spans="1:12">
      <c r="F335" s="4"/>
      <c r="I335" s="30"/>
      <c r="J335" s="4"/>
      <c r="K335" s="4"/>
    </row>
    <row r="336" spans="1:12">
      <c r="F336" s="4"/>
      <c r="I336" s="30"/>
      <c r="J336" s="4"/>
      <c r="K336" s="4"/>
    </row>
    <row r="337" spans="6:11">
      <c r="F337" s="4"/>
      <c r="I337" s="30"/>
      <c r="J337" s="4"/>
      <c r="K337" s="4"/>
    </row>
    <row r="338" spans="6:11">
      <c r="F338" s="4"/>
      <c r="I338" s="30"/>
      <c r="J338" s="4"/>
      <c r="K338" s="4"/>
    </row>
    <row r="339" spans="6:11">
      <c r="F339" s="4"/>
      <c r="I339" s="30"/>
      <c r="J339" s="4"/>
      <c r="K339" s="4"/>
    </row>
    <row r="340" spans="6:11">
      <c r="F340" s="4"/>
      <c r="I340" s="30"/>
      <c r="J340" s="4"/>
      <c r="K340" s="4"/>
    </row>
    <row r="341" spans="6:11">
      <c r="F341" s="4"/>
      <c r="I341" s="30"/>
      <c r="J341" s="4"/>
      <c r="K341" s="4"/>
    </row>
    <row r="342" spans="6:11">
      <c r="F342" s="4"/>
      <c r="I342" s="30"/>
      <c r="J342" s="4"/>
      <c r="K342" s="4"/>
    </row>
    <row r="343" spans="6:11">
      <c r="F343" s="4"/>
      <c r="I343" s="30"/>
      <c r="J343" s="4"/>
      <c r="K343" s="4"/>
    </row>
    <row r="344" spans="6:11">
      <c r="F344" s="4"/>
      <c r="I344" s="30"/>
      <c r="J344" s="4"/>
      <c r="K344" s="4"/>
    </row>
    <row r="345" spans="6:11">
      <c r="F345" s="4"/>
      <c r="I345" s="30"/>
      <c r="J345" s="4"/>
      <c r="K345" s="4"/>
    </row>
    <row r="346" spans="6:11">
      <c r="F346" s="4"/>
      <c r="I346" s="30"/>
      <c r="J346" s="4"/>
      <c r="K346" s="4"/>
    </row>
    <row r="347" spans="6:11">
      <c r="F347" s="4"/>
      <c r="I347" s="30"/>
      <c r="J347" s="4"/>
      <c r="K347" s="4"/>
    </row>
    <row r="348" spans="6:11">
      <c r="F348" s="4"/>
      <c r="I348" s="30"/>
      <c r="J348" s="4"/>
      <c r="K348" s="4"/>
    </row>
    <row r="349" spans="6:11">
      <c r="F349" s="4"/>
      <c r="I349" s="30"/>
      <c r="J349" s="4"/>
      <c r="K349" s="4"/>
    </row>
    <row r="350" spans="6:11">
      <c r="F350" s="4"/>
      <c r="I350" s="30"/>
      <c r="J350" s="4"/>
      <c r="K350" s="4"/>
    </row>
    <row r="351" spans="6:11">
      <c r="F351" s="4"/>
      <c r="I351" s="30"/>
      <c r="J351" s="4"/>
      <c r="K351" s="4"/>
    </row>
    <row r="352" spans="6:11">
      <c r="F352" s="4"/>
      <c r="I352" s="30"/>
      <c r="J352" s="4"/>
      <c r="K352" s="4"/>
    </row>
    <row r="353" spans="6:11">
      <c r="F353" s="4"/>
      <c r="I353" s="30"/>
      <c r="J353" s="4"/>
      <c r="K353" s="4"/>
    </row>
    <row r="354" spans="6:11">
      <c r="F354" s="4"/>
      <c r="I354" s="30"/>
      <c r="J354" s="4"/>
      <c r="K354" s="4"/>
    </row>
    <row r="355" spans="6:11">
      <c r="F355" s="4"/>
      <c r="I355" s="30"/>
      <c r="J355" s="4"/>
      <c r="K355" s="4"/>
    </row>
    <row r="356" spans="6:11">
      <c r="F356" s="4"/>
      <c r="I356" s="30"/>
      <c r="J356" s="4"/>
      <c r="K356" s="4"/>
    </row>
    <row r="357" spans="6:11">
      <c r="F357" s="4"/>
      <c r="I357" s="30"/>
      <c r="J357" s="4"/>
      <c r="K357" s="4"/>
    </row>
    <row r="358" spans="6:11">
      <c r="F358" s="4"/>
      <c r="I358" s="30"/>
      <c r="J358" s="4"/>
      <c r="K358" s="4"/>
    </row>
    <row r="359" spans="6:11">
      <c r="F359" s="4"/>
      <c r="I359" s="30"/>
      <c r="J359" s="4"/>
      <c r="K359" s="4"/>
    </row>
    <row r="360" spans="6:11">
      <c r="F360" s="4"/>
      <c r="I360" s="30"/>
      <c r="J360" s="4"/>
      <c r="K360" s="4"/>
    </row>
    <row r="361" spans="6:11">
      <c r="F361" s="4"/>
      <c r="I361" s="30"/>
      <c r="J361" s="4"/>
      <c r="K361" s="4"/>
    </row>
    <row r="362" spans="6:11">
      <c r="F362" s="4"/>
      <c r="I362" s="30"/>
      <c r="J362" s="4"/>
      <c r="K362" s="4"/>
    </row>
    <row r="363" spans="6:11">
      <c r="F363" s="4"/>
      <c r="I363" s="30"/>
      <c r="J363" s="4"/>
      <c r="K363" s="4"/>
    </row>
    <row r="364" spans="6:11">
      <c r="F364" s="4"/>
      <c r="I364" s="30"/>
      <c r="J364" s="4"/>
      <c r="K364" s="4"/>
    </row>
    <row r="365" spans="6:11">
      <c r="F365" s="4"/>
      <c r="I365" s="30"/>
      <c r="J365" s="4"/>
      <c r="K365" s="4"/>
    </row>
    <row r="366" spans="6:11">
      <c r="F366" s="4"/>
      <c r="I366" s="30"/>
      <c r="J366" s="4"/>
      <c r="K366" s="4"/>
    </row>
    <row r="367" spans="6:11">
      <c r="F367" s="4"/>
      <c r="I367" s="30"/>
      <c r="J367" s="4"/>
      <c r="K367" s="4"/>
    </row>
    <row r="368" spans="6:11">
      <c r="F368" s="4"/>
      <c r="I368" s="30"/>
      <c r="J368" s="4"/>
      <c r="K368" s="4"/>
    </row>
    <row r="369" spans="6:11">
      <c r="F369" s="4"/>
      <c r="I369" s="30"/>
      <c r="J369" s="4"/>
      <c r="K369" s="4"/>
    </row>
    <row r="370" spans="6:11">
      <c r="F370" s="4"/>
      <c r="I370" s="30"/>
      <c r="J370" s="4"/>
      <c r="K370" s="4"/>
    </row>
    <row r="371" spans="6:11">
      <c r="F371" s="4"/>
      <c r="I371" s="30"/>
      <c r="J371" s="4"/>
      <c r="K371" s="4"/>
    </row>
    <row r="372" spans="6:11">
      <c r="F372" s="4"/>
      <c r="I372" s="30"/>
      <c r="J372" s="4"/>
      <c r="K372" s="4"/>
    </row>
    <row r="373" spans="6:11">
      <c r="F373" s="4"/>
      <c r="I373" s="30"/>
      <c r="J373" s="4"/>
      <c r="K373" s="4"/>
    </row>
    <row r="374" spans="6:11">
      <c r="F374" s="4"/>
      <c r="I374" s="30"/>
      <c r="J374" s="4"/>
      <c r="K374" s="4"/>
    </row>
    <row r="375" spans="6:11">
      <c r="F375" s="4"/>
      <c r="I375" s="30"/>
      <c r="J375" s="4"/>
      <c r="K375" s="4"/>
    </row>
    <row r="376" spans="6:11">
      <c r="F376" s="4"/>
      <c r="I376" s="30"/>
      <c r="J376" s="4"/>
      <c r="K376" s="4"/>
    </row>
    <row r="377" spans="6:11">
      <c r="F377" s="4"/>
      <c r="I377" s="30"/>
      <c r="J377" s="4"/>
      <c r="K377" s="4"/>
    </row>
    <row r="378" spans="6:11">
      <c r="F378" s="4"/>
      <c r="I378" s="30"/>
      <c r="J378" s="4"/>
      <c r="K378" s="4"/>
    </row>
    <row r="379" spans="6:11">
      <c r="F379" s="4"/>
      <c r="I379" s="30"/>
      <c r="J379" s="4"/>
      <c r="K379" s="4"/>
    </row>
    <row r="380" spans="6:11">
      <c r="F380" s="4"/>
      <c r="I380" s="30"/>
      <c r="J380" s="4"/>
      <c r="K380" s="4"/>
    </row>
    <row r="381" spans="6:11">
      <c r="F381" s="4"/>
      <c r="I381" s="30"/>
      <c r="J381" s="4"/>
      <c r="K381" s="4"/>
    </row>
    <row r="382" spans="6:11">
      <c r="F382" s="4"/>
      <c r="I382" s="30"/>
      <c r="J382" s="4"/>
      <c r="K382" s="4"/>
    </row>
    <row r="383" spans="6:11">
      <c r="F383" s="4"/>
      <c r="I383" s="30"/>
      <c r="J383" s="4"/>
      <c r="K383" s="4"/>
    </row>
    <row r="384" spans="6:11">
      <c r="F384" s="4"/>
      <c r="I384" s="30"/>
      <c r="J384" s="4"/>
      <c r="K384" s="4"/>
    </row>
    <row r="385" spans="6:11">
      <c r="F385" s="4"/>
      <c r="I385" s="30"/>
      <c r="J385" s="4"/>
      <c r="K385" s="4"/>
    </row>
    <row r="386" spans="6:11">
      <c r="F386" s="4"/>
      <c r="I386" s="30"/>
      <c r="J386" s="4"/>
      <c r="K386" s="4"/>
    </row>
    <row r="387" spans="6:11">
      <c r="F387" s="4"/>
      <c r="I387" s="30"/>
      <c r="J387" s="4"/>
      <c r="K387" s="4"/>
    </row>
    <row r="388" spans="6:11">
      <c r="F388" s="4"/>
      <c r="I388" s="30"/>
      <c r="J388" s="4"/>
      <c r="K388" s="4"/>
    </row>
    <row r="389" spans="6:11">
      <c r="F389" s="4"/>
      <c r="I389" s="30"/>
      <c r="J389" s="4"/>
      <c r="K389" s="4"/>
    </row>
    <row r="390" spans="6:11">
      <c r="F390" s="4"/>
      <c r="I390" s="30"/>
      <c r="J390" s="4"/>
      <c r="K390" s="4"/>
    </row>
    <row r="391" spans="6:11">
      <c r="F391" s="4"/>
      <c r="I391" s="30"/>
      <c r="J391" s="4"/>
      <c r="K391" s="4"/>
    </row>
    <row r="392" spans="6:11">
      <c r="F392" s="4"/>
      <c r="I392" s="30"/>
      <c r="J392" s="4"/>
      <c r="K392" s="4"/>
    </row>
    <row r="393" spans="6:11">
      <c r="F393" s="4"/>
      <c r="I393" s="30"/>
      <c r="J393" s="4"/>
      <c r="K393" s="4"/>
    </row>
    <row r="394" spans="6:11">
      <c r="F394" s="4"/>
      <c r="I394" s="30"/>
      <c r="J394" s="4"/>
      <c r="K394" s="4"/>
    </row>
    <row r="395" spans="6:11">
      <c r="F395" s="4"/>
      <c r="I395" s="30"/>
      <c r="J395" s="4"/>
      <c r="K395" s="4"/>
    </row>
    <row r="396" spans="6:11">
      <c r="F396" s="4"/>
      <c r="I396" s="30"/>
      <c r="J396" s="4"/>
      <c r="K396" s="4"/>
    </row>
    <row r="397" spans="6:11">
      <c r="F397" s="4"/>
      <c r="I397" s="30"/>
      <c r="J397" s="4"/>
      <c r="K397" s="4"/>
    </row>
    <row r="398" spans="6:11">
      <c r="F398" s="4"/>
      <c r="I398" s="30"/>
      <c r="J398" s="4"/>
      <c r="K398" s="4"/>
    </row>
    <row r="399" spans="6:11">
      <c r="F399" s="4"/>
      <c r="I399" s="30"/>
      <c r="J399" s="4"/>
      <c r="K399" s="4"/>
    </row>
    <row r="400" spans="6:11">
      <c r="F400" s="4"/>
      <c r="I400" s="30"/>
      <c r="J400" s="4"/>
      <c r="K400" s="4"/>
    </row>
    <row r="401" spans="6:11">
      <c r="F401" s="4"/>
      <c r="I401" s="30"/>
      <c r="J401" s="4"/>
      <c r="K401" s="4"/>
    </row>
    <row r="402" spans="6:11">
      <c r="F402" s="4"/>
      <c r="I402" s="30"/>
      <c r="J402" s="4"/>
      <c r="K402" s="4"/>
    </row>
    <row r="403" spans="6:11">
      <c r="F403" s="4"/>
      <c r="I403" s="30"/>
      <c r="J403" s="4"/>
      <c r="K403" s="4"/>
    </row>
    <row r="404" spans="6:11">
      <c r="F404" s="4"/>
      <c r="I404" s="30"/>
      <c r="J404" s="4"/>
      <c r="K404" s="4"/>
    </row>
    <row r="405" spans="6:11">
      <c r="F405" s="4"/>
      <c r="I405" s="30"/>
      <c r="J405" s="4"/>
      <c r="K405" s="4"/>
    </row>
    <row r="406" spans="6:11">
      <c r="F406" s="4"/>
      <c r="I406" s="30"/>
      <c r="J406" s="4"/>
      <c r="K406" s="4"/>
    </row>
    <row r="407" spans="6:11">
      <c r="F407" s="4"/>
      <c r="I407" s="30"/>
      <c r="J407" s="4"/>
      <c r="K407" s="4"/>
    </row>
    <row r="408" spans="6:11">
      <c r="F408" s="4"/>
      <c r="I408" s="30"/>
      <c r="J408" s="4"/>
      <c r="K408" s="4"/>
    </row>
    <row r="409" spans="6:11">
      <c r="F409" s="4"/>
      <c r="I409" s="30"/>
      <c r="J409" s="4"/>
      <c r="K409" s="4"/>
    </row>
    <row r="410" spans="6:11">
      <c r="F410" s="4"/>
      <c r="I410" s="30"/>
      <c r="J410" s="4"/>
      <c r="K410" s="4"/>
    </row>
    <row r="411" spans="6:11">
      <c r="F411" s="4"/>
      <c r="I411" s="30"/>
      <c r="J411" s="4"/>
      <c r="K411" s="4"/>
    </row>
    <row r="412" spans="6:11">
      <c r="F412" s="4"/>
      <c r="I412" s="30"/>
      <c r="J412" s="4"/>
      <c r="K412" s="4"/>
    </row>
    <row r="413" spans="6:11">
      <c r="F413" s="4"/>
      <c r="I413" s="30"/>
      <c r="J413" s="4"/>
      <c r="K413" s="4"/>
    </row>
    <row r="414" spans="6:11">
      <c r="F414" s="4"/>
      <c r="I414" s="30"/>
      <c r="J414" s="4"/>
      <c r="K414" s="4"/>
    </row>
    <row r="415" spans="6:11">
      <c r="F415" s="4"/>
      <c r="I415" s="30"/>
      <c r="J415" s="4"/>
      <c r="K415" s="4"/>
    </row>
    <row r="416" spans="6:11">
      <c r="F416" s="4"/>
      <c r="I416" s="30"/>
      <c r="J416" s="4"/>
      <c r="K416" s="4"/>
    </row>
    <row r="417" spans="6:11">
      <c r="F417" s="4"/>
      <c r="I417" s="30"/>
      <c r="J417" s="4"/>
      <c r="K417" s="4"/>
    </row>
    <row r="418" spans="6:11">
      <c r="F418" s="4"/>
      <c r="I418" s="30"/>
      <c r="J418" s="4"/>
      <c r="K418" s="4"/>
    </row>
    <row r="419" spans="6:11">
      <c r="F419" s="4"/>
      <c r="I419" s="30"/>
      <c r="J419" s="4"/>
      <c r="K419" s="4"/>
    </row>
    <row r="420" spans="6:11">
      <c r="F420" s="4"/>
      <c r="I420" s="30"/>
      <c r="J420" s="4"/>
      <c r="K420" s="4"/>
    </row>
    <row r="421" spans="6:11">
      <c r="F421" s="4"/>
      <c r="I421" s="30"/>
      <c r="J421" s="4"/>
      <c r="K421" s="4"/>
    </row>
    <row r="422" spans="6:11">
      <c r="F422" s="4"/>
      <c r="I422" s="30"/>
      <c r="J422" s="4"/>
      <c r="K422" s="4"/>
    </row>
    <row r="423" spans="6:11">
      <c r="F423" s="4"/>
      <c r="I423" s="30"/>
      <c r="J423" s="4"/>
      <c r="K423" s="4"/>
    </row>
    <row r="424" spans="6:11">
      <c r="F424" s="4"/>
      <c r="I424" s="30"/>
      <c r="J424" s="4"/>
      <c r="K424" s="4"/>
    </row>
    <row r="425" spans="6:11">
      <c r="F425" s="4"/>
      <c r="I425" s="30"/>
      <c r="J425" s="4"/>
      <c r="K425" s="4"/>
    </row>
    <row r="426" spans="6:11">
      <c r="F426" s="4"/>
      <c r="I426" s="30"/>
      <c r="J426" s="4"/>
      <c r="K426" s="4"/>
    </row>
    <row r="427" spans="6:11">
      <c r="F427" s="4"/>
      <c r="I427" s="30"/>
      <c r="J427" s="4"/>
      <c r="K427" s="4"/>
    </row>
    <row r="428" spans="6:11">
      <c r="F428" s="4"/>
      <c r="I428" s="30"/>
      <c r="J428" s="4"/>
      <c r="K428" s="4"/>
    </row>
    <row r="429" spans="6:11">
      <c r="F429" s="4"/>
      <c r="I429" s="30"/>
      <c r="J429" s="4"/>
      <c r="K429" s="4"/>
    </row>
    <row r="430" spans="6:11">
      <c r="F430" s="4"/>
      <c r="I430" s="30"/>
      <c r="J430" s="4"/>
      <c r="K430" s="4"/>
    </row>
    <row r="431" spans="6:11">
      <c r="F431" s="4"/>
      <c r="I431" s="30"/>
      <c r="J431" s="4"/>
      <c r="K431" s="4"/>
    </row>
    <row r="432" spans="6:11">
      <c r="F432" s="4"/>
      <c r="I432" s="30"/>
      <c r="J432" s="4"/>
      <c r="K432" s="4"/>
    </row>
    <row r="433" spans="6:11">
      <c r="F433" s="4"/>
      <c r="I433" s="30"/>
      <c r="J433" s="4"/>
      <c r="K433" s="4"/>
    </row>
    <row r="434" spans="6:11">
      <c r="F434" s="4"/>
      <c r="I434" s="30"/>
      <c r="J434" s="4"/>
      <c r="K434" s="4"/>
    </row>
    <row r="435" spans="6:11">
      <c r="F435" s="4"/>
      <c r="I435" s="30"/>
      <c r="J435" s="4"/>
      <c r="K435" s="4"/>
    </row>
    <row r="436" spans="6:11">
      <c r="F436" s="4"/>
      <c r="I436" s="30"/>
      <c r="J436" s="4"/>
      <c r="K436" s="4"/>
    </row>
    <row r="437" spans="6:11">
      <c r="F437" s="4"/>
      <c r="I437" s="30"/>
      <c r="J437" s="4"/>
      <c r="K437" s="4"/>
    </row>
    <row r="438" spans="6:11">
      <c r="F438" s="4"/>
      <c r="I438" s="30"/>
      <c r="J438" s="4"/>
      <c r="K438" s="4"/>
    </row>
    <row r="439" spans="6:11">
      <c r="F439" s="4"/>
      <c r="I439" s="30"/>
      <c r="J439" s="4"/>
      <c r="K439" s="4"/>
    </row>
    <row r="440" spans="6:11">
      <c r="F440" s="4"/>
      <c r="I440" s="30"/>
      <c r="J440" s="4"/>
      <c r="K440" s="4"/>
    </row>
    <row r="441" spans="6:11">
      <c r="F441" s="4"/>
      <c r="I441" s="30"/>
      <c r="J441" s="4"/>
      <c r="K441" s="4"/>
    </row>
    <row r="442" spans="6:11">
      <c r="F442" s="4"/>
      <c r="I442" s="30"/>
      <c r="J442" s="4"/>
      <c r="K442" s="4"/>
    </row>
    <row r="443" spans="6:11">
      <c r="F443" s="4"/>
      <c r="I443" s="30"/>
      <c r="J443" s="4"/>
      <c r="K443" s="4"/>
    </row>
    <row r="444" spans="6:11">
      <c r="F444" s="4"/>
      <c r="I444" s="30"/>
      <c r="J444" s="4"/>
      <c r="K444" s="4"/>
    </row>
    <row r="445" spans="6:11">
      <c r="F445" s="4"/>
      <c r="I445" s="30"/>
      <c r="J445" s="4"/>
      <c r="K445" s="4"/>
    </row>
    <row r="446" spans="6:11">
      <c r="F446" s="4"/>
      <c r="I446" s="30"/>
      <c r="J446" s="4"/>
      <c r="K446" s="4"/>
    </row>
    <row r="447" spans="6:11">
      <c r="F447" s="4"/>
      <c r="I447" s="30"/>
      <c r="J447" s="4"/>
      <c r="K447" s="4"/>
    </row>
    <row r="448" spans="6:11">
      <c r="F448" s="4"/>
      <c r="I448" s="30"/>
      <c r="J448" s="4"/>
      <c r="K448" s="4"/>
    </row>
    <row r="449" spans="6:11">
      <c r="F449" s="4"/>
      <c r="I449" s="30"/>
      <c r="J449" s="4"/>
      <c r="K449" s="4"/>
    </row>
    <row r="450" spans="6:11">
      <c r="F450" s="4"/>
      <c r="I450" s="30"/>
      <c r="J450" s="4"/>
      <c r="K450" s="4"/>
    </row>
    <row r="451" spans="6:11">
      <c r="F451" s="4"/>
      <c r="I451" s="30"/>
      <c r="J451" s="4"/>
      <c r="K451" s="4"/>
    </row>
    <row r="452" spans="6:11">
      <c r="F452" s="4"/>
      <c r="I452" s="30"/>
      <c r="J452" s="4"/>
      <c r="K452" s="4"/>
    </row>
    <row r="453" spans="6:11">
      <c r="F453" s="4"/>
      <c r="I453" s="30"/>
      <c r="J453" s="4"/>
      <c r="K453" s="4"/>
    </row>
    <row r="454" spans="6:11">
      <c r="F454" s="4"/>
      <c r="I454" s="30"/>
      <c r="J454" s="4"/>
      <c r="K454" s="4"/>
    </row>
    <row r="455" spans="6:11">
      <c r="F455" s="4"/>
      <c r="I455" s="30"/>
      <c r="J455" s="4"/>
      <c r="K455" s="4"/>
    </row>
    <row r="456" spans="6:11">
      <c r="F456" s="4"/>
      <c r="I456" s="30"/>
      <c r="J456" s="4"/>
      <c r="K456" s="4"/>
    </row>
    <row r="457" spans="6:11">
      <c r="F457" s="4"/>
      <c r="I457" s="30"/>
      <c r="J457" s="4"/>
      <c r="K457" s="4"/>
    </row>
    <row r="458" spans="6:11">
      <c r="F458" s="4"/>
      <c r="I458" s="30"/>
      <c r="J458" s="4"/>
      <c r="K458" s="4"/>
    </row>
    <row r="459" spans="6:11">
      <c r="F459" s="4"/>
      <c r="I459" s="30"/>
      <c r="J459" s="4"/>
      <c r="K459" s="4"/>
    </row>
    <row r="460" spans="6:11">
      <c r="F460" s="4"/>
      <c r="I460" s="30"/>
      <c r="J460" s="4"/>
      <c r="K460" s="4"/>
    </row>
    <row r="461" spans="6:11">
      <c r="F461" s="4"/>
      <c r="I461" s="30"/>
      <c r="J461" s="4"/>
      <c r="K461" s="4"/>
    </row>
    <row r="462" spans="6:11">
      <c r="F462" s="4"/>
      <c r="I462" s="30"/>
      <c r="J462" s="4"/>
      <c r="K462" s="4"/>
    </row>
    <row r="463" spans="6:11">
      <c r="F463" s="4"/>
      <c r="I463" s="30"/>
      <c r="J463" s="4"/>
      <c r="K463" s="4"/>
    </row>
    <row r="464" spans="6:11">
      <c r="F464" s="4"/>
      <c r="I464" s="30"/>
      <c r="J464" s="4"/>
      <c r="K464" s="4"/>
    </row>
    <row r="465" spans="6:11">
      <c r="F465" s="4"/>
      <c r="I465" s="30"/>
      <c r="J465" s="4"/>
      <c r="K465" s="4"/>
    </row>
    <row r="466" spans="6:11">
      <c r="F466" s="4"/>
      <c r="I466" s="30"/>
      <c r="J466" s="4"/>
      <c r="K466" s="4"/>
    </row>
    <row r="467" spans="6:11">
      <c r="F467" s="4"/>
      <c r="I467" s="30"/>
      <c r="J467" s="4"/>
      <c r="K467" s="4"/>
    </row>
    <row r="468" spans="6:11">
      <c r="F468" s="4"/>
      <c r="I468" s="30"/>
      <c r="J468" s="4"/>
      <c r="K468" s="4"/>
    </row>
    <row r="469" spans="6:11">
      <c r="F469" s="4"/>
      <c r="I469" s="30"/>
      <c r="J469" s="4"/>
      <c r="K469" s="4"/>
    </row>
    <row r="470" spans="6:11">
      <c r="F470" s="4"/>
      <c r="I470" s="30"/>
      <c r="J470" s="4"/>
      <c r="K470" s="4"/>
    </row>
    <row r="471" spans="6:11">
      <c r="F471" s="4"/>
      <c r="I471" s="30"/>
      <c r="J471" s="4"/>
      <c r="K471" s="4"/>
    </row>
    <row r="472" spans="6:11">
      <c r="F472" s="4"/>
      <c r="I472" s="30"/>
      <c r="J472" s="4"/>
      <c r="K472" s="4"/>
    </row>
    <row r="473" spans="6:11">
      <c r="F473" s="4"/>
      <c r="I473" s="30"/>
      <c r="J473" s="4"/>
      <c r="K473" s="4"/>
    </row>
    <row r="474" spans="6:11">
      <c r="F474" s="4"/>
      <c r="I474" s="30"/>
      <c r="J474" s="4"/>
      <c r="K474" s="4"/>
    </row>
    <row r="475" spans="6:11">
      <c r="F475" s="4"/>
      <c r="I475" s="30"/>
      <c r="J475" s="4"/>
      <c r="K475" s="4"/>
    </row>
    <row r="476" spans="6:11">
      <c r="F476" s="4"/>
      <c r="I476" s="30"/>
      <c r="J476" s="4"/>
      <c r="K476" s="4"/>
    </row>
    <row r="477" spans="6:11">
      <c r="F477" s="4"/>
      <c r="I477" s="30"/>
      <c r="J477" s="4"/>
      <c r="K477" s="4"/>
    </row>
    <row r="478" spans="6:11">
      <c r="F478" s="4"/>
      <c r="I478" s="30"/>
      <c r="J478" s="4"/>
      <c r="K478" s="4"/>
    </row>
    <row r="479" spans="6:11">
      <c r="F479" s="4"/>
      <c r="I479" s="30"/>
      <c r="J479" s="4"/>
      <c r="K479" s="4"/>
    </row>
    <row r="480" spans="6:11">
      <c r="F480" s="4"/>
      <c r="I480" s="30"/>
      <c r="J480" s="4"/>
      <c r="K480" s="4"/>
    </row>
    <row r="481" spans="6:11">
      <c r="F481" s="4"/>
      <c r="I481" s="30"/>
      <c r="J481" s="4"/>
      <c r="K481" s="4"/>
    </row>
    <row r="482" spans="6:11">
      <c r="F482" s="4"/>
      <c r="I482" s="30"/>
      <c r="J482" s="4"/>
      <c r="K482" s="4"/>
    </row>
    <row r="483" spans="6:11">
      <c r="F483" s="4"/>
      <c r="I483" s="30"/>
      <c r="J483" s="4"/>
      <c r="K483" s="4"/>
    </row>
    <row r="484" spans="6:11">
      <c r="F484" s="4"/>
      <c r="I484" s="30"/>
      <c r="J484" s="4"/>
      <c r="K484" s="4"/>
    </row>
    <row r="485" spans="6:11">
      <c r="F485" s="4"/>
      <c r="I485" s="30"/>
      <c r="J485" s="4"/>
      <c r="K485" s="4"/>
    </row>
    <row r="486" spans="6:11">
      <c r="F486" s="4"/>
      <c r="I486" s="30"/>
      <c r="J486" s="4"/>
      <c r="K486" s="4"/>
    </row>
    <row r="487" spans="6:11">
      <c r="F487" s="4"/>
      <c r="I487" s="30"/>
      <c r="J487" s="4"/>
      <c r="K487" s="4"/>
    </row>
    <row r="488" spans="6:11">
      <c r="F488" s="4"/>
      <c r="I488" s="30"/>
      <c r="J488" s="4"/>
      <c r="K488" s="4"/>
    </row>
    <row r="489" spans="6:11">
      <c r="F489" s="4"/>
      <c r="I489" s="30"/>
      <c r="J489" s="4"/>
      <c r="K489" s="4"/>
    </row>
    <row r="490" spans="6:11">
      <c r="F490" s="4"/>
      <c r="I490" s="30"/>
      <c r="J490" s="4"/>
      <c r="K490" s="4"/>
    </row>
    <row r="491" spans="6:11">
      <c r="F491" s="4"/>
      <c r="I491" s="30"/>
      <c r="J491" s="4"/>
      <c r="K491" s="4"/>
    </row>
    <row r="492" spans="6:11">
      <c r="F492" s="4"/>
      <c r="I492" s="30"/>
      <c r="J492" s="4"/>
      <c r="K492" s="4"/>
    </row>
    <row r="493" spans="6:11">
      <c r="F493" s="4"/>
      <c r="I493" s="30"/>
      <c r="J493" s="4"/>
      <c r="K493" s="4"/>
    </row>
    <row r="494" spans="6:11">
      <c r="F494" s="4"/>
      <c r="I494" s="30"/>
      <c r="J494" s="4"/>
      <c r="K494" s="4"/>
    </row>
    <row r="495" spans="6:11">
      <c r="F495" s="4"/>
      <c r="I495" s="30"/>
      <c r="J495" s="4"/>
      <c r="K495" s="4"/>
    </row>
    <row r="496" spans="6:11">
      <c r="F496" s="4"/>
      <c r="I496" s="30"/>
      <c r="J496" s="4"/>
      <c r="K496" s="4"/>
    </row>
    <row r="497" spans="6:11">
      <c r="F497" s="4"/>
      <c r="I497" s="30"/>
      <c r="J497" s="4"/>
      <c r="K497" s="4"/>
    </row>
    <row r="498" spans="6:11">
      <c r="F498" s="4"/>
      <c r="I498" s="30"/>
      <c r="J498" s="4"/>
      <c r="K498" s="4"/>
    </row>
    <row r="499" spans="6:11">
      <c r="F499" s="4"/>
      <c r="I499" s="30"/>
      <c r="J499" s="4"/>
      <c r="K499" s="4"/>
    </row>
    <row r="500" spans="6:11">
      <c r="F500" s="4"/>
      <c r="I500" s="30"/>
      <c r="J500" s="4"/>
      <c r="K500" s="4"/>
    </row>
    <row r="501" spans="6:11">
      <c r="F501" s="4"/>
      <c r="I501" s="30"/>
      <c r="J501" s="4"/>
      <c r="K501" s="4"/>
    </row>
    <row r="502" spans="6:11">
      <c r="F502" s="4"/>
      <c r="I502" s="30"/>
      <c r="J502" s="4"/>
      <c r="K502" s="4"/>
    </row>
    <row r="503" spans="6:11">
      <c r="F503" s="4"/>
      <c r="I503" s="30"/>
      <c r="J503" s="4"/>
      <c r="K503" s="4"/>
    </row>
    <row r="504" spans="6:11">
      <c r="F504" s="4"/>
      <c r="I504" s="30"/>
      <c r="J504" s="4"/>
      <c r="K504" s="4"/>
    </row>
    <row r="505" spans="6:11">
      <c r="F505" s="4"/>
      <c r="I505" s="30"/>
      <c r="J505" s="4"/>
      <c r="K505" s="4"/>
    </row>
    <row r="506" spans="6:11">
      <c r="F506" s="4"/>
      <c r="I506" s="30"/>
      <c r="J506" s="4"/>
      <c r="K506" s="4"/>
    </row>
    <row r="507" spans="6:11">
      <c r="F507" s="4"/>
      <c r="I507" s="30"/>
      <c r="J507" s="4"/>
      <c r="K507" s="4"/>
    </row>
    <row r="508" spans="6:11">
      <c r="F508" s="4"/>
      <c r="I508" s="30"/>
      <c r="J508" s="4"/>
      <c r="K508" s="4"/>
    </row>
    <row r="509" spans="6:11">
      <c r="F509" s="4"/>
      <c r="I509" s="30"/>
      <c r="J509" s="4"/>
      <c r="K509" s="4"/>
    </row>
    <row r="510" spans="6:11">
      <c r="F510" s="4"/>
      <c r="I510" s="30"/>
      <c r="J510" s="4"/>
      <c r="K510" s="4"/>
    </row>
    <row r="511" spans="6:11">
      <c r="F511" s="4"/>
      <c r="I511" s="30"/>
      <c r="J511" s="4"/>
      <c r="K511" s="4"/>
    </row>
    <row r="512" spans="6:11">
      <c r="F512" s="4"/>
      <c r="I512" s="30"/>
      <c r="J512" s="4"/>
      <c r="K512" s="4"/>
    </row>
    <row r="513" spans="6:11">
      <c r="F513" s="4"/>
      <c r="I513" s="30"/>
      <c r="J513" s="4"/>
      <c r="K513" s="4"/>
    </row>
    <row r="514" spans="6:11">
      <c r="F514" s="4"/>
      <c r="I514" s="30"/>
      <c r="J514" s="4"/>
      <c r="K514" s="4"/>
    </row>
    <row r="515" spans="6:11">
      <c r="F515" s="4"/>
      <c r="I515" s="30"/>
      <c r="J515" s="4"/>
      <c r="K515" s="4"/>
    </row>
    <row r="516" spans="6:11">
      <c r="F516" s="4"/>
      <c r="I516" s="30"/>
      <c r="J516" s="4"/>
      <c r="K516" s="4"/>
    </row>
    <row r="517" spans="6:11">
      <c r="F517" s="4"/>
      <c r="I517" s="30"/>
      <c r="J517" s="4"/>
      <c r="K517" s="4"/>
    </row>
    <row r="518" spans="6:11">
      <c r="F518" s="4"/>
      <c r="I518" s="30"/>
      <c r="J518" s="4"/>
      <c r="K518" s="4"/>
    </row>
    <row r="519" spans="6:11">
      <c r="F519" s="4"/>
      <c r="I519" s="30"/>
      <c r="J519" s="4"/>
      <c r="K519" s="4"/>
    </row>
    <row r="520" spans="6:11">
      <c r="F520" s="4"/>
      <c r="I520" s="30"/>
      <c r="J520" s="4"/>
      <c r="K520" s="4"/>
    </row>
    <row r="521" spans="6:11">
      <c r="F521" s="4"/>
      <c r="I521" s="30"/>
      <c r="J521" s="4"/>
      <c r="K521" s="4"/>
    </row>
    <row r="522" spans="6:11">
      <c r="F522" s="4"/>
      <c r="I522" s="30"/>
      <c r="J522" s="4"/>
      <c r="K522" s="4"/>
    </row>
    <row r="523" spans="6:11">
      <c r="F523" s="4"/>
      <c r="I523" s="30"/>
      <c r="J523" s="4"/>
      <c r="K523" s="4"/>
    </row>
    <row r="524" spans="6:11">
      <c r="F524" s="4"/>
      <c r="I524" s="30"/>
      <c r="J524" s="4"/>
      <c r="K524" s="4"/>
    </row>
    <row r="525" spans="6:11">
      <c r="F525" s="4"/>
      <c r="I525" s="30"/>
      <c r="J525" s="4"/>
      <c r="K525" s="4"/>
    </row>
    <row r="526" spans="6:11">
      <c r="F526" s="4"/>
      <c r="I526" s="30"/>
      <c r="J526" s="4"/>
      <c r="K526" s="4"/>
    </row>
    <row r="527" spans="6:11">
      <c r="F527" s="4"/>
      <c r="I527" s="30"/>
      <c r="J527" s="4"/>
      <c r="K527" s="4"/>
    </row>
    <row r="528" spans="6:11">
      <c r="F528" s="4"/>
      <c r="I528" s="30"/>
      <c r="J528" s="4"/>
      <c r="K528" s="4"/>
    </row>
    <row r="529" spans="6:11">
      <c r="F529" s="4"/>
      <c r="I529" s="30"/>
      <c r="J529" s="4"/>
      <c r="K529" s="4"/>
    </row>
    <row r="530" spans="6:11">
      <c r="F530" s="4"/>
      <c r="I530" s="30"/>
      <c r="J530" s="4"/>
      <c r="K530" s="4"/>
    </row>
    <row r="531" spans="6:11">
      <c r="F531" s="4"/>
      <c r="I531" s="30"/>
      <c r="J531" s="4"/>
      <c r="K531" s="4"/>
    </row>
    <row r="532" spans="6:11">
      <c r="F532" s="4"/>
      <c r="I532" s="30"/>
      <c r="J532" s="4"/>
      <c r="K532" s="4"/>
    </row>
    <row r="533" spans="6:11">
      <c r="F533" s="4"/>
      <c r="I533" s="30"/>
      <c r="J533" s="4"/>
      <c r="K533" s="4"/>
    </row>
    <row r="534" spans="6:11">
      <c r="F534" s="4"/>
      <c r="I534" s="30"/>
      <c r="J534" s="4"/>
      <c r="K534" s="4"/>
    </row>
    <row r="535" spans="6:11">
      <c r="F535" s="4"/>
      <c r="I535" s="30"/>
      <c r="J535" s="4"/>
      <c r="K535" s="4"/>
    </row>
    <row r="536" spans="6:11">
      <c r="F536" s="4"/>
      <c r="I536" s="30"/>
      <c r="J536" s="4"/>
      <c r="K536" s="4"/>
    </row>
    <row r="537" spans="6:11">
      <c r="F537" s="4"/>
      <c r="I537" s="30"/>
      <c r="J537" s="4"/>
      <c r="K537" s="4"/>
    </row>
    <row r="538" spans="6:11">
      <c r="F538" s="4"/>
      <c r="I538" s="30"/>
      <c r="J538" s="4"/>
      <c r="K538" s="4"/>
    </row>
    <row r="539" spans="6:11">
      <c r="F539" s="4"/>
      <c r="I539" s="30"/>
      <c r="J539" s="4"/>
      <c r="K539" s="4"/>
    </row>
    <row r="540" spans="6:11">
      <c r="F540" s="4"/>
      <c r="I540" s="30"/>
      <c r="J540" s="4"/>
      <c r="K540" s="4"/>
    </row>
    <row r="541" spans="6:11">
      <c r="F541" s="4"/>
      <c r="I541" s="30"/>
      <c r="J541" s="4"/>
      <c r="K541" s="4"/>
    </row>
    <row r="542" spans="6:11">
      <c r="F542" s="4"/>
      <c r="I542" s="30"/>
      <c r="J542" s="4"/>
      <c r="K542" s="4"/>
    </row>
    <row r="543" spans="6:11">
      <c r="F543" s="4"/>
      <c r="I543" s="30"/>
      <c r="J543" s="4"/>
      <c r="K543" s="4"/>
    </row>
    <row r="544" spans="6:11">
      <c r="F544" s="4"/>
      <c r="I544" s="30"/>
      <c r="J544" s="4"/>
      <c r="K544" s="4"/>
    </row>
    <row r="545" spans="6:11">
      <c r="F545" s="4"/>
      <c r="I545" s="30"/>
      <c r="J545" s="4"/>
      <c r="K545" s="4"/>
    </row>
    <row r="546" spans="6:11">
      <c r="F546" s="4"/>
      <c r="I546" s="30"/>
      <c r="J546" s="4"/>
      <c r="K546" s="4"/>
    </row>
    <row r="547" spans="6:11">
      <c r="F547" s="4"/>
      <c r="I547" s="30"/>
      <c r="J547" s="4"/>
      <c r="K547" s="4"/>
    </row>
    <row r="548" spans="6:11">
      <c r="F548" s="4"/>
      <c r="I548" s="30"/>
      <c r="J548" s="4"/>
      <c r="K548" s="4"/>
    </row>
    <row r="549" spans="6:11">
      <c r="F549" s="4"/>
      <c r="I549" s="30"/>
      <c r="J549" s="4"/>
      <c r="K549" s="4"/>
    </row>
    <row r="550" spans="6:11">
      <c r="F550" s="4"/>
      <c r="I550" s="30"/>
      <c r="J550" s="4"/>
      <c r="K550" s="4"/>
    </row>
    <row r="551" spans="6:11">
      <c r="F551" s="4"/>
      <c r="I551" s="30"/>
      <c r="J551" s="4"/>
      <c r="K551" s="4"/>
    </row>
    <row r="552" spans="6:11">
      <c r="F552" s="4"/>
      <c r="I552" s="30"/>
      <c r="J552" s="4"/>
      <c r="K552" s="4"/>
    </row>
    <row r="553" spans="6:11">
      <c r="F553" s="4"/>
      <c r="I553" s="30"/>
      <c r="J553" s="4"/>
      <c r="K553" s="4"/>
    </row>
    <row r="554" spans="6:11">
      <c r="F554" s="4"/>
      <c r="I554" s="30"/>
      <c r="J554" s="4"/>
      <c r="K554" s="4"/>
    </row>
    <row r="555" spans="6:11">
      <c r="F555" s="4"/>
      <c r="I555" s="30"/>
      <c r="J555" s="4"/>
      <c r="K555" s="4"/>
    </row>
    <row r="556" spans="6:11">
      <c r="F556" s="4"/>
      <c r="I556" s="30"/>
      <c r="J556" s="4"/>
      <c r="K556" s="4"/>
    </row>
    <row r="557" spans="6:11">
      <c r="F557" s="4"/>
      <c r="I557" s="30"/>
      <c r="J557" s="4"/>
      <c r="K557" s="4"/>
    </row>
    <row r="558" spans="6:11">
      <c r="F558" s="4"/>
      <c r="I558" s="30"/>
      <c r="J558" s="4"/>
      <c r="K558" s="4"/>
    </row>
    <row r="559" spans="6:11">
      <c r="F559" s="4"/>
      <c r="I559" s="30"/>
      <c r="J559" s="4"/>
      <c r="K559" s="4"/>
    </row>
    <row r="560" spans="6:11">
      <c r="F560" s="4"/>
      <c r="I560" s="30"/>
      <c r="J560" s="4"/>
      <c r="K560" s="4"/>
    </row>
    <row r="561" spans="6:6">
      <c r="F561" s="4"/>
    </row>
    <row r="562" spans="6:6">
      <c r="F562" s="4"/>
    </row>
    <row r="563" spans="6:6">
      <c r="F563" s="4"/>
    </row>
    <row r="564" spans="6:6">
      <c r="F564" s="4"/>
    </row>
    <row r="565" spans="6:6">
      <c r="F565" s="4"/>
    </row>
    <row r="566" spans="6:6">
      <c r="F566" s="4"/>
    </row>
  </sheetData>
  <mergeCells count="20">
    <mergeCell ref="A320:L320"/>
    <mergeCell ref="A316:L316"/>
    <mergeCell ref="A4:L4"/>
    <mergeCell ref="A291:L291"/>
    <mergeCell ref="A295:L295"/>
    <mergeCell ref="A300:L300"/>
    <mergeCell ref="A304:L304"/>
    <mergeCell ref="A308:L308"/>
    <mergeCell ref="A266:L266"/>
    <mergeCell ref="A273:L273"/>
    <mergeCell ref="A278:L278"/>
    <mergeCell ref="A282:L282"/>
    <mergeCell ref="A287:L287"/>
    <mergeCell ref="B221:B222"/>
    <mergeCell ref="A221:A222"/>
    <mergeCell ref="A1:L1"/>
    <mergeCell ref="A5:L5"/>
    <mergeCell ref="B179:B180"/>
    <mergeCell ref="A179:A180"/>
    <mergeCell ref="A312:L312"/>
  </mergeCells>
  <pageMargins left="0.7" right="0.7" top="0.75" bottom="0.75" header="0.3" footer="0.3"/>
  <pageSetup paperSize="9" orientation="portrait" r:id="rId1"/>
  <ignoredErrors>
    <ignoredError sqref="J139 J163 J1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Q590"/>
  <sheetViews>
    <sheetView topLeftCell="D64" workbookViewId="0">
      <selection activeCell="K84" sqref="K84"/>
    </sheetView>
  </sheetViews>
  <sheetFormatPr defaultRowHeight="15"/>
  <cols>
    <col min="2" max="2" width="53.140625" bestFit="1" customWidth="1"/>
    <col min="3" max="3" width="15.28515625" customWidth="1"/>
    <col min="4" max="4" width="13.140625" customWidth="1"/>
    <col min="5" max="5" width="36.42578125" customWidth="1"/>
    <col min="6" max="6" width="14" bestFit="1" customWidth="1"/>
    <col min="7" max="7" width="16.7109375" bestFit="1" customWidth="1"/>
    <col min="8" max="8" width="18.5703125" customWidth="1"/>
    <col min="9" max="9" width="15.140625" bestFit="1" customWidth="1"/>
    <col min="10" max="10" width="9.7109375" bestFit="1" customWidth="1"/>
    <col min="11" max="11" width="14.85546875" bestFit="1" customWidth="1"/>
    <col min="12" max="13" width="13" customWidth="1"/>
    <col min="14" max="14" width="22.85546875" customWidth="1"/>
    <col min="15" max="15" width="15.28515625" customWidth="1"/>
    <col min="16" max="16" width="13.42578125" customWidth="1"/>
    <col min="17" max="17" width="22" bestFit="1" customWidth="1"/>
  </cols>
  <sheetData>
    <row r="1" spans="1:16">
      <c r="A1" s="240" t="s">
        <v>1012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</row>
    <row r="4" spans="1:16">
      <c r="A4" s="244" t="s">
        <v>303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6">
      <c r="A5" s="241" t="s">
        <v>298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</row>
    <row r="7" spans="1:16">
      <c r="A7" s="2" t="s">
        <v>314</v>
      </c>
      <c r="B7" s="2" t="s">
        <v>1</v>
      </c>
      <c r="C7" s="2" t="s">
        <v>320</v>
      </c>
      <c r="D7" s="2" t="s">
        <v>321</v>
      </c>
      <c r="E7" s="2" t="s">
        <v>323</v>
      </c>
      <c r="F7" s="2" t="s">
        <v>2</v>
      </c>
      <c r="G7" s="58" t="s">
        <v>1094</v>
      </c>
      <c r="H7" s="2" t="s">
        <v>5</v>
      </c>
      <c r="I7" s="2" t="s">
        <v>300</v>
      </c>
      <c r="J7" s="2" t="s">
        <v>9</v>
      </c>
      <c r="K7" s="58" t="s">
        <v>1095</v>
      </c>
      <c r="L7" s="2" t="s">
        <v>10</v>
      </c>
      <c r="M7" s="2" t="s">
        <v>299</v>
      </c>
      <c r="N7" s="2" t="s">
        <v>325</v>
      </c>
      <c r="O7" s="245" t="s">
        <v>1096</v>
      </c>
      <c r="P7" s="245"/>
    </row>
    <row r="8" spans="1:16">
      <c r="F8" s="4"/>
      <c r="G8" s="4"/>
      <c r="O8" s="44"/>
      <c r="P8" s="44"/>
    </row>
    <row r="9" spans="1:16">
      <c r="A9" s="1">
        <v>142</v>
      </c>
      <c r="B9" s="7" t="s">
        <v>253</v>
      </c>
      <c r="C9" s="7"/>
      <c r="D9" s="7" t="s">
        <v>254</v>
      </c>
      <c r="E9" s="7" t="s">
        <v>301</v>
      </c>
      <c r="F9" s="8"/>
      <c r="G9" s="8"/>
      <c r="H9" s="7"/>
      <c r="I9" s="7" t="s">
        <v>302</v>
      </c>
      <c r="J9" s="7"/>
      <c r="K9" s="7"/>
      <c r="L9" s="8">
        <v>0</v>
      </c>
      <c r="M9" s="8">
        <v>0</v>
      </c>
      <c r="N9" s="7" t="s">
        <v>988</v>
      </c>
      <c r="O9" s="44"/>
      <c r="P9" s="44"/>
    </row>
    <row r="10" spans="1:16">
      <c r="A10" s="1">
        <v>142</v>
      </c>
      <c r="B10" t="s">
        <v>305</v>
      </c>
      <c r="D10" t="s">
        <v>256</v>
      </c>
      <c r="E10" t="s">
        <v>304</v>
      </c>
      <c r="F10" s="4"/>
      <c r="G10" s="4"/>
      <c r="I10" t="s">
        <v>302</v>
      </c>
      <c r="L10" s="4">
        <f t="shared" ref="L10:L11" si="0">SUM(M10*12)</f>
        <v>750</v>
      </c>
      <c r="M10" s="4">
        <v>62.5</v>
      </c>
      <c r="N10" t="s">
        <v>326</v>
      </c>
      <c r="O10" s="46">
        <f t="shared" ref="O10" si="1">SUM(P10*12)</f>
        <v>750</v>
      </c>
      <c r="P10" s="46">
        <v>62.5</v>
      </c>
    </row>
    <row r="11" spans="1:16">
      <c r="A11" s="1">
        <v>142</v>
      </c>
      <c r="B11" t="s">
        <v>307</v>
      </c>
      <c r="D11" t="s">
        <v>252</v>
      </c>
      <c r="E11" t="s">
        <v>306</v>
      </c>
      <c r="F11" s="4"/>
      <c r="G11" s="4"/>
      <c r="I11" t="s">
        <v>302</v>
      </c>
      <c r="L11" s="4">
        <f t="shared" si="0"/>
        <v>750</v>
      </c>
      <c r="M11" s="4">
        <v>62.5</v>
      </c>
      <c r="N11" t="s">
        <v>326</v>
      </c>
      <c r="O11" s="46">
        <f t="shared" ref="O11" si="2">SUM(P11*12)</f>
        <v>750</v>
      </c>
      <c r="P11" s="46">
        <v>62.5</v>
      </c>
    </row>
    <row r="12" spans="1:16">
      <c r="A12" s="1">
        <v>142</v>
      </c>
      <c r="B12" t="s">
        <v>310</v>
      </c>
      <c r="C12" t="s">
        <v>308</v>
      </c>
      <c r="D12" t="s">
        <v>322</v>
      </c>
      <c r="E12" t="s">
        <v>309</v>
      </c>
      <c r="F12" s="4">
        <v>301875</v>
      </c>
      <c r="G12" s="46">
        <v>300000</v>
      </c>
      <c r="H12" t="s">
        <v>41</v>
      </c>
      <c r="I12" t="s">
        <v>334</v>
      </c>
      <c r="J12" s="28">
        <v>3.39999E-2</v>
      </c>
      <c r="K12" s="28"/>
      <c r="L12" s="4">
        <f>F12*J12</f>
        <v>10263.7198125</v>
      </c>
      <c r="M12" s="4">
        <f>F12*J12/12</f>
        <v>855.309984375</v>
      </c>
      <c r="N12" t="s">
        <v>326</v>
      </c>
      <c r="O12" s="63">
        <f>P12*12</f>
        <v>10199.969999999999</v>
      </c>
      <c r="P12" s="63">
        <f>G12*J12/12</f>
        <v>849.99749999999995</v>
      </c>
    </row>
    <row r="13" spans="1:16">
      <c r="A13" s="6">
        <v>112</v>
      </c>
      <c r="B13" s="7" t="s">
        <v>313</v>
      </c>
      <c r="C13" s="7" t="s">
        <v>311</v>
      </c>
      <c r="D13" s="7"/>
      <c r="E13" s="7" t="s">
        <v>50</v>
      </c>
      <c r="F13" s="8">
        <v>80500</v>
      </c>
      <c r="G13" s="8"/>
      <c r="H13" s="7" t="s">
        <v>312</v>
      </c>
      <c r="I13" s="7" t="s">
        <v>334</v>
      </c>
      <c r="J13" s="7"/>
      <c r="K13" s="7"/>
      <c r="L13" s="8">
        <v>0</v>
      </c>
      <c r="M13" s="8">
        <v>0</v>
      </c>
      <c r="N13" s="7" t="s">
        <v>327</v>
      </c>
      <c r="O13" s="44"/>
      <c r="P13" s="44"/>
    </row>
    <row r="14" spans="1:16">
      <c r="A14" s="6">
        <v>112</v>
      </c>
      <c r="B14" s="7" t="s">
        <v>317</v>
      </c>
      <c r="C14" s="7"/>
      <c r="D14" s="7" t="s">
        <v>315</v>
      </c>
      <c r="E14" s="7" t="s">
        <v>316</v>
      </c>
      <c r="F14" s="8">
        <v>90000</v>
      </c>
      <c r="G14" s="8"/>
      <c r="H14" s="7" t="s">
        <v>312</v>
      </c>
      <c r="I14" s="7" t="s">
        <v>334</v>
      </c>
      <c r="J14" s="7"/>
      <c r="K14" s="7"/>
      <c r="L14" s="8">
        <v>0</v>
      </c>
      <c r="M14" s="8">
        <v>0</v>
      </c>
      <c r="N14" s="7" t="s">
        <v>328</v>
      </c>
      <c r="O14" s="44"/>
      <c r="P14" s="44"/>
    </row>
    <row r="15" spans="1:16">
      <c r="A15" s="6">
        <v>142</v>
      </c>
      <c r="B15" s="7" t="s">
        <v>319</v>
      </c>
      <c r="C15" s="7" t="s">
        <v>318</v>
      </c>
      <c r="D15" s="7" t="s">
        <v>26</v>
      </c>
      <c r="E15" s="7" t="s">
        <v>27</v>
      </c>
      <c r="F15" s="8"/>
      <c r="G15" s="8"/>
      <c r="H15" s="7"/>
      <c r="I15" s="7" t="s">
        <v>302</v>
      </c>
      <c r="J15" s="7"/>
      <c r="K15" s="7"/>
      <c r="L15" s="8">
        <v>0</v>
      </c>
      <c r="M15" s="8">
        <v>0</v>
      </c>
      <c r="N15" s="7" t="s">
        <v>1007</v>
      </c>
      <c r="O15" s="44"/>
      <c r="P15" s="44"/>
    </row>
    <row r="16" spans="1:16">
      <c r="A16" s="6">
        <v>142</v>
      </c>
      <c r="B16" s="7" t="s">
        <v>324</v>
      </c>
      <c r="C16" s="7"/>
      <c r="D16" s="7" t="s">
        <v>292</v>
      </c>
      <c r="E16" s="7" t="s">
        <v>7</v>
      </c>
      <c r="F16" s="8"/>
      <c r="G16" s="8"/>
      <c r="H16" s="7"/>
      <c r="I16" s="7" t="s">
        <v>302</v>
      </c>
      <c r="J16" s="7"/>
      <c r="K16" s="7"/>
      <c r="L16" s="8">
        <v>0</v>
      </c>
      <c r="M16" s="4">
        <v>0</v>
      </c>
      <c r="N16" s="7" t="s">
        <v>329</v>
      </c>
      <c r="O16" s="44"/>
      <c r="P16" s="44"/>
    </row>
    <row r="17" spans="1:17">
      <c r="A17" s="9">
        <v>142</v>
      </c>
      <c r="B17" s="10" t="s">
        <v>324</v>
      </c>
      <c r="C17" s="10"/>
      <c r="D17" s="10" t="s">
        <v>293</v>
      </c>
      <c r="E17" s="10" t="s">
        <v>12</v>
      </c>
      <c r="F17" s="11"/>
      <c r="G17" s="11"/>
      <c r="H17" s="10"/>
      <c r="I17" s="10" t="s">
        <v>302</v>
      </c>
      <c r="J17" s="10"/>
      <c r="K17" s="10"/>
      <c r="L17" s="11">
        <f>SUM(M17*12)</f>
        <v>750</v>
      </c>
      <c r="M17" s="11">
        <v>62.5</v>
      </c>
      <c r="N17" t="s">
        <v>326</v>
      </c>
      <c r="O17" s="47">
        <f>SUM(P17*12)</f>
        <v>750</v>
      </c>
      <c r="P17" s="47">
        <v>62.5</v>
      </c>
    </row>
    <row r="18" spans="1:17">
      <c r="A18" s="9">
        <v>142</v>
      </c>
      <c r="B18" s="10" t="s">
        <v>330</v>
      </c>
      <c r="C18" s="10"/>
      <c r="D18" s="10" t="s">
        <v>294</v>
      </c>
      <c r="E18" s="10" t="s">
        <v>13</v>
      </c>
      <c r="F18" s="11"/>
      <c r="G18" s="11"/>
      <c r="H18" s="10"/>
      <c r="I18" s="10" t="s">
        <v>302</v>
      </c>
      <c r="J18" s="10"/>
      <c r="K18" s="10"/>
      <c r="L18" s="11">
        <f>SUM(M18*12)</f>
        <v>750</v>
      </c>
      <c r="M18" s="11">
        <v>62.5</v>
      </c>
      <c r="N18" s="10" t="s">
        <v>326</v>
      </c>
      <c r="O18" s="47">
        <f>SUM(P18*12)</f>
        <v>750</v>
      </c>
      <c r="P18" s="47">
        <v>62.5</v>
      </c>
    </row>
    <row r="19" spans="1:17">
      <c r="A19" s="6">
        <v>192</v>
      </c>
      <c r="B19" s="7" t="s">
        <v>335</v>
      </c>
      <c r="C19" s="7" t="s">
        <v>331</v>
      </c>
      <c r="D19" s="7"/>
      <c r="E19" s="7" t="s">
        <v>332</v>
      </c>
      <c r="F19" s="8">
        <v>226896</v>
      </c>
      <c r="G19" s="8"/>
      <c r="H19" s="7" t="s">
        <v>333</v>
      </c>
      <c r="I19" s="7" t="s">
        <v>334</v>
      </c>
      <c r="J19" s="7"/>
      <c r="K19" s="7"/>
      <c r="L19" s="8">
        <v>0</v>
      </c>
      <c r="M19" s="8">
        <v>0</v>
      </c>
      <c r="N19" s="7" t="s">
        <v>326</v>
      </c>
      <c r="O19" s="44"/>
      <c r="P19" s="44"/>
    </row>
    <row r="20" spans="1:17">
      <c r="A20" s="1">
        <v>142</v>
      </c>
      <c r="B20" t="s">
        <v>34</v>
      </c>
      <c r="D20" t="s">
        <v>295</v>
      </c>
      <c r="E20" t="s">
        <v>14</v>
      </c>
      <c r="F20" s="4"/>
      <c r="G20" s="4"/>
      <c r="I20" t="s">
        <v>302</v>
      </c>
      <c r="L20" s="11">
        <f>SUM(M20*12)</f>
        <v>750</v>
      </c>
      <c r="M20" s="4">
        <v>62.5</v>
      </c>
      <c r="N20" t="s">
        <v>326</v>
      </c>
      <c r="O20" s="47">
        <f>SUM(P20*12)</f>
        <v>750</v>
      </c>
      <c r="P20" s="46">
        <v>62.5</v>
      </c>
    </row>
    <row r="21" spans="1:17">
      <c r="A21" s="1">
        <v>172</v>
      </c>
      <c r="B21" t="s">
        <v>337</v>
      </c>
      <c r="C21" t="s">
        <v>338</v>
      </c>
      <c r="D21" t="s">
        <v>336</v>
      </c>
      <c r="E21" s="26">
        <v>7250210021</v>
      </c>
      <c r="F21" s="4">
        <v>74750</v>
      </c>
      <c r="G21" s="51" t="s">
        <v>1077</v>
      </c>
      <c r="H21" t="s">
        <v>312</v>
      </c>
      <c r="I21" t="s">
        <v>334</v>
      </c>
      <c r="J21" s="28">
        <v>3.39999E-2</v>
      </c>
      <c r="K21" s="28"/>
      <c r="L21" s="4">
        <f>F21*J21</f>
        <v>2541.4925250000001</v>
      </c>
      <c r="M21" s="4">
        <f>F21*J21/12</f>
        <v>211.79104375</v>
      </c>
      <c r="N21" t="s">
        <v>326</v>
      </c>
      <c r="O21" s="44">
        <v>0</v>
      </c>
      <c r="P21" s="44">
        <v>0</v>
      </c>
    </row>
    <row r="22" spans="1:17">
      <c r="A22" s="1">
        <v>172</v>
      </c>
      <c r="B22" t="s">
        <v>341</v>
      </c>
      <c r="C22" t="s">
        <v>339</v>
      </c>
      <c r="D22" t="s">
        <v>342</v>
      </c>
      <c r="E22" t="s">
        <v>340</v>
      </c>
      <c r="F22" s="4">
        <v>1200000</v>
      </c>
      <c r="G22" s="46">
        <v>1080000</v>
      </c>
      <c r="H22" t="s">
        <v>246</v>
      </c>
      <c r="I22" t="s">
        <v>334</v>
      </c>
      <c r="J22" s="28">
        <v>3.2000000000000001E-2</v>
      </c>
      <c r="K22" s="28"/>
      <c r="L22" s="4">
        <f>F22*J22</f>
        <v>38400</v>
      </c>
      <c r="M22" s="4">
        <f>F22*J22/12</f>
        <v>3200</v>
      </c>
      <c r="N22" t="s">
        <v>326</v>
      </c>
      <c r="O22" s="63">
        <f>P22*12</f>
        <v>34560</v>
      </c>
      <c r="P22" s="63">
        <f>G22*J22/12</f>
        <v>2880</v>
      </c>
    </row>
    <row r="23" spans="1:17">
      <c r="A23" s="6">
        <v>803</v>
      </c>
      <c r="B23" s="7" t="s">
        <v>343</v>
      </c>
      <c r="C23" s="7"/>
      <c r="D23" s="7"/>
      <c r="E23" s="7"/>
      <c r="F23" s="8">
        <v>450000</v>
      </c>
      <c r="G23" s="8"/>
      <c r="H23" s="7" t="s">
        <v>348</v>
      </c>
      <c r="I23" s="7" t="s">
        <v>334</v>
      </c>
      <c r="J23" s="7"/>
      <c r="K23" s="7"/>
      <c r="L23" s="8">
        <v>0</v>
      </c>
      <c r="M23" s="8">
        <v>0</v>
      </c>
      <c r="N23" s="7" t="s">
        <v>344</v>
      </c>
      <c r="O23" s="44"/>
      <c r="P23" s="44"/>
    </row>
    <row r="24" spans="1:17">
      <c r="A24" s="6">
        <v>142</v>
      </c>
      <c r="B24" s="7" t="s">
        <v>346</v>
      </c>
      <c r="C24" s="7" t="s">
        <v>345</v>
      </c>
      <c r="D24" s="7" t="s">
        <v>347</v>
      </c>
      <c r="E24" s="7" t="s">
        <v>16</v>
      </c>
      <c r="F24" s="8"/>
      <c r="G24" s="8"/>
      <c r="H24" s="7"/>
      <c r="I24" s="7" t="s">
        <v>302</v>
      </c>
      <c r="J24" s="7"/>
      <c r="K24" s="7"/>
      <c r="L24" s="8">
        <v>0</v>
      </c>
      <c r="M24" s="8">
        <v>0</v>
      </c>
      <c r="N24" s="7" t="s">
        <v>329</v>
      </c>
      <c r="O24" s="44"/>
      <c r="P24" s="44"/>
    </row>
    <row r="25" spans="1:17">
      <c r="A25" s="6">
        <v>102</v>
      </c>
      <c r="B25" s="7" t="s">
        <v>351</v>
      </c>
      <c r="C25" s="7" t="s">
        <v>349</v>
      </c>
      <c r="D25" s="7"/>
      <c r="E25" s="7" t="s">
        <v>350</v>
      </c>
      <c r="F25" s="8">
        <v>1597200</v>
      </c>
      <c r="G25" s="8"/>
      <c r="H25" s="7" t="s">
        <v>333</v>
      </c>
      <c r="I25" s="7" t="s">
        <v>334</v>
      </c>
      <c r="J25" s="7"/>
      <c r="K25" s="7"/>
      <c r="L25" s="8">
        <v>0</v>
      </c>
      <c r="M25" s="8">
        <v>0</v>
      </c>
      <c r="N25" s="7" t="s">
        <v>326</v>
      </c>
      <c r="O25" s="44"/>
      <c r="P25" s="44"/>
    </row>
    <row r="26" spans="1:17">
      <c r="A26" s="6">
        <v>102</v>
      </c>
      <c r="B26" s="7" t="s">
        <v>355</v>
      </c>
      <c r="C26" s="7" t="s">
        <v>352</v>
      </c>
      <c r="D26" s="7"/>
      <c r="E26" s="7" t="s">
        <v>353</v>
      </c>
      <c r="F26" s="8">
        <v>880000</v>
      </c>
      <c r="G26" s="8"/>
      <c r="H26" s="7" t="s">
        <v>333</v>
      </c>
      <c r="I26" s="7" t="s">
        <v>334</v>
      </c>
      <c r="J26" s="7"/>
      <c r="K26" s="7"/>
      <c r="L26" s="8">
        <v>0</v>
      </c>
      <c r="M26" s="8">
        <v>0</v>
      </c>
      <c r="N26" s="7" t="s">
        <v>354</v>
      </c>
      <c r="O26" s="44"/>
      <c r="P26" s="44"/>
    </row>
    <row r="27" spans="1:17">
      <c r="A27" s="9">
        <v>142</v>
      </c>
      <c r="B27" s="10" t="s">
        <v>357</v>
      </c>
      <c r="C27" s="10"/>
      <c r="D27" s="10" t="s">
        <v>19</v>
      </c>
      <c r="E27" s="10" t="s">
        <v>20</v>
      </c>
      <c r="F27" s="11"/>
      <c r="G27" s="11"/>
      <c r="H27" s="10"/>
      <c r="I27" s="10" t="s">
        <v>302</v>
      </c>
      <c r="J27" s="10"/>
      <c r="K27" s="10"/>
      <c r="L27" s="11">
        <f>SUM(M27*12)</f>
        <v>750</v>
      </c>
      <c r="M27" s="11">
        <v>62.5</v>
      </c>
      <c r="N27" s="10" t="s">
        <v>326</v>
      </c>
      <c r="O27" s="47">
        <f>SUM(P27*12)</f>
        <v>750</v>
      </c>
      <c r="P27" s="47">
        <v>62.5</v>
      </c>
    </row>
    <row r="28" spans="1:17">
      <c r="A28" s="6">
        <v>102</v>
      </c>
      <c r="B28" s="7" t="s">
        <v>359</v>
      </c>
      <c r="C28" s="7" t="s">
        <v>349</v>
      </c>
      <c r="D28" s="7"/>
      <c r="E28" s="7" t="s">
        <v>358</v>
      </c>
      <c r="F28" s="8">
        <v>803000</v>
      </c>
      <c r="G28" s="8"/>
      <c r="H28" s="7" t="s">
        <v>333</v>
      </c>
      <c r="I28" s="7" t="s">
        <v>334</v>
      </c>
      <c r="J28" s="7"/>
      <c r="K28" s="7"/>
      <c r="L28" s="8">
        <v>0</v>
      </c>
      <c r="M28" s="8">
        <v>0</v>
      </c>
      <c r="N28" s="7" t="s">
        <v>326</v>
      </c>
      <c r="O28" s="44"/>
      <c r="P28" s="44"/>
    </row>
    <row r="29" spans="1:17">
      <c r="A29" s="6">
        <v>142</v>
      </c>
      <c r="B29" s="7" t="s">
        <v>21</v>
      </c>
      <c r="C29" s="7" t="s">
        <v>360</v>
      </c>
      <c r="D29" s="7" t="s">
        <v>361</v>
      </c>
      <c r="E29" s="7" t="s">
        <v>362</v>
      </c>
      <c r="F29" s="8"/>
      <c r="G29" s="8"/>
      <c r="H29" s="7"/>
      <c r="I29" s="7" t="s">
        <v>302</v>
      </c>
      <c r="J29" s="7"/>
      <c r="K29" s="7"/>
      <c r="L29" s="8">
        <v>0</v>
      </c>
      <c r="M29" s="8">
        <v>0</v>
      </c>
      <c r="N29" s="7" t="s">
        <v>329</v>
      </c>
      <c r="O29" s="44"/>
      <c r="P29" s="44"/>
    </row>
    <row r="30" spans="1:17">
      <c r="A30" s="6">
        <v>102</v>
      </c>
      <c r="B30" s="7" t="s">
        <v>365</v>
      </c>
      <c r="C30" s="7" t="s">
        <v>18</v>
      </c>
      <c r="D30" s="7"/>
      <c r="E30" s="7" t="s">
        <v>363</v>
      </c>
      <c r="F30" s="8">
        <v>506000</v>
      </c>
      <c r="G30" s="8"/>
      <c r="H30" s="7" t="s">
        <v>364</v>
      </c>
      <c r="I30" s="7" t="s">
        <v>334</v>
      </c>
      <c r="J30" s="7"/>
      <c r="K30" s="7"/>
      <c r="L30" s="8">
        <v>0</v>
      </c>
      <c r="M30" s="8">
        <v>0</v>
      </c>
      <c r="N30" s="7" t="s">
        <v>326</v>
      </c>
      <c r="O30" s="44"/>
      <c r="P30" s="44"/>
    </row>
    <row r="31" spans="1:17">
      <c r="A31" s="6">
        <v>142</v>
      </c>
      <c r="B31" s="7" t="s">
        <v>366</v>
      </c>
      <c r="C31" s="7" t="s">
        <v>360</v>
      </c>
      <c r="D31" s="7" t="s">
        <v>367</v>
      </c>
      <c r="E31" s="7" t="s">
        <v>368</v>
      </c>
      <c r="F31" s="8"/>
      <c r="G31" s="8"/>
      <c r="H31" s="7"/>
      <c r="I31" s="7" t="s">
        <v>302</v>
      </c>
      <c r="J31" s="7"/>
      <c r="K31" s="7"/>
      <c r="L31" s="8">
        <v>0</v>
      </c>
      <c r="M31" s="8">
        <v>0</v>
      </c>
      <c r="N31" s="7" t="s">
        <v>329</v>
      </c>
      <c r="O31" s="44"/>
      <c r="P31" s="44"/>
    </row>
    <row r="32" spans="1:17">
      <c r="A32" s="9">
        <v>112</v>
      </c>
      <c r="B32" s="10" t="s">
        <v>371</v>
      </c>
      <c r="C32" s="10" t="s">
        <v>369</v>
      </c>
      <c r="D32" s="10" t="s">
        <v>372</v>
      </c>
      <c r="E32" s="10" t="s">
        <v>370</v>
      </c>
      <c r="F32" s="11">
        <v>792700</v>
      </c>
      <c r="G32" s="106">
        <v>843240</v>
      </c>
      <c r="H32" s="48" t="s">
        <v>41</v>
      </c>
      <c r="I32" s="10" t="s">
        <v>334</v>
      </c>
      <c r="J32" s="29">
        <v>3.2000000000000001E-2</v>
      </c>
      <c r="K32" s="55">
        <v>3.4000000000000002E-2</v>
      </c>
      <c r="L32" s="11">
        <f>F32*J32</f>
        <v>25366.400000000001</v>
      </c>
      <c r="M32" s="11">
        <f>F32*J32/12</f>
        <v>2113.8666666666668</v>
      </c>
      <c r="N32" s="10" t="s">
        <v>326</v>
      </c>
      <c r="O32" s="97">
        <f>P32*12</f>
        <v>28670.160000000003</v>
      </c>
      <c r="P32" s="97">
        <f>G32*K32/12</f>
        <v>2389.1800000000003</v>
      </c>
      <c r="Q32" s="96" t="s">
        <v>1126</v>
      </c>
    </row>
    <row r="33" spans="1:17">
      <c r="A33" s="9">
        <v>112</v>
      </c>
      <c r="B33" s="10" t="s">
        <v>375</v>
      </c>
      <c r="C33" s="10" t="s">
        <v>373</v>
      </c>
      <c r="D33" s="10" t="s">
        <v>376</v>
      </c>
      <c r="E33" s="10" t="s">
        <v>374</v>
      </c>
      <c r="F33" s="11">
        <v>792700</v>
      </c>
      <c r="G33" s="106">
        <v>843240</v>
      </c>
      <c r="H33" s="48" t="s">
        <v>41</v>
      </c>
      <c r="I33" s="10" t="s">
        <v>334</v>
      </c>
      <c r="J33" s="29">
        <v>3.2000000000000001E-2</v>
      </c>
      <c r="K33" s="55">
        <v>3.4000000000000002E-2</v>
      </c>
      <c r="L33" s="11">
        <f>F33*J33</f>
        <v>25366.400000000001</v>
      </c>
      <c r="M33" s="11">
        <f>F33*J33/12</f>
        <v>2113.8666666666668</v>
      </c>
      <c r="N33" s="10" t="s">
        <v>326</v>
      </c>
      <c r="O33" s="97">
        <f>P33*12</f>
        <v>28670.160000000003</v>
      </c>
      <c r="P33" s="97">
        <f>G33*K33/12</f>
        <v>2389.1800000000003</v>
      </c>
      <c r="Q33" s="96" t="s">
        <v>1126</v>
      </c>
    </row>
    <row r="34" spans="1:17">
      <c r="A34" s="6">
        <v>192</v>
      </c>
      <c r="B34" s="7" t="s">
        <v>380</v>
      </c>
      <c r="C34" s="7" t="s">
        <v>377</v>
      </c>
      <c r="D34" s="7"/>
      <c r="E34" s="7" t="s">
        <v>378</v>
      </c>
      <c r="F34" s="8">
        <v>950000</v>
      </c>
      <c r="G34" s="8"/>
      <c r="H34" s="7" t="s">
        <v>333</v>
      </c>
      <c r="I34" s="7" t="s">
        <v>334</v>
      </c>
      <c r="J34" s="7"/>
      <c r="K34" s="7"/>
      <c r="L34" s="8">
        <v>0</v>
      </c>
      <c r="M34" s="8">
        <v>0</v>
      </c>
      <c r="N34" s="7" t="s">
        <v>379</v>
      </c>
      <c r="O34" s="44"/>
      <c r="P34" s="44"/>
    </row>
    <row r="35" spans="1:17">
      <c r="A35" s="9">
        <v>142</v>
      </c>
      <c r="B35" s="10" t="s">
        <v>36</v>
      </c>
      <c r="C35" s="10" t="s">
        <v>381</v>
      </c>
      <c r="D35" s="10" t="s">
        <v>24</v>
      </c>
      <c r="E35" s="10" t="s">
        <v>25</v>
      </c>
      <c r="F35" s="11"/>
      <c r="G35" s="11"/>
      <c r="H35" s="10"/>
      <c r="I35" s="10" t="s">
        <v>302</v>
      </c>
      <c r="J35" s="10"/>
      <c r="K35" s="10"/>
      <c r="L35" s="11">
        <f>SUM(M35*12)</f>
        <v>750</v>
      </c>
      <c r="M35" s="11">
        <v>62.5</v>
      </c>
      <c r="N35" s="10" t="s">
        <v>326</v>
      </c>
      <c r="O35" s="47">
        <f>SUM(P35*12)</f>
        <v>750</v>
      </c>
      <c r="P35" s="47">
        <v>62.5</v>
      </c>
    </row>
    <row r="36" spans="1:17">
      <c r="A36" s="6">
        <v>142</v>
      </c>
      <c r="B36" s="7" t="s">
        <v>383</v>
      </c>
      <c r="C36" s="7" t="s">
        <v>382</v>
      </c>
      <c r="D36" s="7" t="s">
        <v>28</v>
      </c>
      <c r="E36" s="7" t="s">
        <v>29</v>
      </c>
      <c r="F36" s="8"/>
      <c r="G36" s="8"/>
      <c r="H36" s="7"/>
      <c r="I36" s="7" t="s">
        <v>302</v>
      </c>
      <c r="J36" s="7"/>
      <c r="K36" s="7"/>
      <c r="L36" s="8">
        <v>0</v>
      </c>
      <c r="M36" s="8">
        <v>0</v>
      </c>
      <c r="N36" s="7" t="s">
        <v>1007</v>
      </c>
      <c r="O36" s="44"/>
      <c r="P36" s="44"/>
    </row>
    <row r="37" spans="1:17">
      <c r="A37" s="1">
        <v>142</v>
      </c>
      <c r="B37" s="10" t="s">
        <v>383</v>
      </c>
      <c r="D37" s="10" t="s">
        <v>30</v>
      </c>
      <c r="E37" t="s">
        <v>31</v>
      </c>
      <c r="F37" s="4"/>
      <c r="G37" s="4"/>
      <c r="I37" s="10" t="s">
        <v>302</v>
      </c>
      <c r="L37" s="11">
        <f>SUM(M37*12)</f>
        <v>750</v>
      </c>
      <c r="M37" s="4">
        <v>62.5</v>
      </c>
      <c r="N37" s="10" t="s">
        <v>326</v>
      </c>
      <c r="O37" s="47">
        <f>SUM(P37*12)</f>
        <v>750</v>
      </c>
      <c r="P37" s="47">
        <v>62.5</v>
      </c>
    </row>
    <row r="38" spans="1:17">
      <c r="A38" s="1">
        <v>142</v>
      </c>
      <c r="B38" s="10" t="s">
        <v>384</v>
      </c>
      <c r="D38" s="10" t="s">
        <v>38</v>
      </c>
      <c r="E38" t="s">
        <v>385</v>
      </c>
      <c r="F38" s="4"/>
      <c r="G38" s="4"/>
      <c r="I38" s="10" t="s">
        <v>302</v>
      </c>
      <c r="L38" s="11">
        <f>SUM(M38*12)</f>
        <v>750</v>
      </c>
      <c r="M38" s="4">
        <v>62.5</v>
      </c>
      <c r="N38" s="10" t="s">
        <v>326</v>
      </c>
      <c r="O38" s="47">
        <f>SUM(P38*12)</f>
        <v>750</v>
      </c>
      <c r="P38" s="47">
        <v>62.5</v>
      </c>
    </row>
    <row r="39" spans="1:17">
      <c r="A39" s="6">
        <v>142</v>
      </c>
      <c r="B39" s="7" t="s">
        <v>386</v>
      </c>
      <c r="C39" s="7" t="s">
        <v>356</v>
      </c>
      <c r="D39" s="7" t="s">
        <v>19</v>
      </c>
      <c r="E39" s="7" t="s">
        <v>387</v>
      </c>
      <c r="F39" s="8"/>
      <c r="G39" s="8"/>
      <c r="H39" s="7"/>
      <c r="I39" s="7" t="s">
        <v>302</v>
      </c>
      <c r="J39" s="7"/>
      <c r="K39" s="7"/>
      <c r="L39" s="8">
        <v>0</v>
      </c>
      <c r="M39" s="8">
        <v>0</v>
      </c>
      <c r="N39" s="7" t="s">
        <v>326</v>
      </c>
      <c r="O39" s="44"/>
      <c r="P39" s="44"/>
    </row>
    <row r="40" spans="1:17">
      <c r="A40" s="6">
        <v>142</v>
      </c>
      <c r="B40" s="7" t="s">
        <v>389</v>
      </c>
      <c r="C40" s="7"/>
      <c r="D40" s="7" t="s">
        <v>42</v>
      </c>
      <c r="E40" s="7" t="s">
        <v>388</v>
      </c>
      <c r="F40" s="8"/>
      <c r="G40" s="8"/>
      <c r="H40" s="7"/>
      <c r="I40" s="7" t="s">
        <v>302</v>
      </c>
      <c r="J40" s="7"/>
      <c r="K40" s="7"/>
      <c r="L40" s="8">
        <v>0</v>
      </c>
      <c r="M40" s="8">
        <v>0</v>
      </c>
      <c r="N40" s="7" t="s">
        <v>328</v>
      </c>
      <c r="O40" s="44"/>
      <c r="P40" s="44"/>
    </row>
    <row r="41" spans="1:17">
      <c r="A41" s="1">
        <v>142</v>
      </c>
      <c r="B41" s="10" t="s">
        <v>390</v>
      </c>
      <c r="D41" s="10" t="s">
        <v>46</v>
      </c>
      <c r="E41" t="s">
        <v>48</v>
      </c>
      <c r="F41" s="4"/>
      <c r="G41" s="4"/>
      <c r="I41" s="10" t="s">
        <v>302</v>
      </c>
      <c r="L41" s="11">
        <f>SUM(M41*12)</f>
        <v>750</v>
      </c>
      <c r="M41" s="4">
        <v>62.5</v>
      </c>
      <c r="N41" s="10" t="s">
        <v>326</v>
      </c>
      <c r="O41" s="47">
        <f>SUM(P41*12)</f>
        <v>750</v>
      </c>
      <c r="P41" s="47">
        <v>62.5</v>
      </c>
    </row>
    <row r="42" spans="1:17">
      <c r="A42" s="6">
        <v>142</v>
      </c>
      <c r="B42" s="7" t="s">
        <v>391</v>
      </c>
      <c r="C42" s="7" t="s">
        <v>360</v>
      </c>
      <c r="D42" s="7" t="s">
        <v>393</v>
      </c>
      <c r="E42" s="7" t="s">
        <v>392</v>
      </c>
      <c r="F42" s="8"/>
      <c r="G42" s="8"/>
      <c r="H42" s="7"/>
      <c r="I42" s="7" t="s">
        <v>302</v>
      </c>
      <c r="J42" s="7"/>
      <c r="K42" s="7"/>
      <c r="L42" s="8">
        <v>0</v>
      </c>
      <c r="M42" s="8">
        <v>0</v>
      </c>
      <c r="N42" s="7" t="s">
        <v>329</v>
      </c>
      <c r="O42" s="44"/>
      <c r="P42" s="44"/>
    </row>
    <row r="43" spans="1:17">
      <c r="A43" s="6">
        <v>102</v>
      </c>
      <c r="B43" s="7" t="s">
        <v>397</v>
      </c>
      <c r="C43" s="7" t="s">
        <v>394</v>
      </c>
      <c r="D43" s="7" t="s">
        <v>398</v>
      </c>
      <c r="E43" s="7" t="s">
        <v>395</v>
      </c>
      <c r="F43" s="8">
        <v>332400</v>
      </c>
      <c r="G43" s="8"/>
      <c r="H43" s="7" t="s">
        <v>364</v>
      </c>
      <c r="I43" s="7" t="s">
        <v>334</v>
      </c>
      <c r="J43" s="7"/>
      <c r="K43" s="7"/>
      <c r="L43" s="8">
        <v>0</v>
      </c>
      <c r="M43" s="8">
        <v>0</v>
      </c>
      <c r="N43" s="7" t="s">
        <v>396</v>
      </c>
      <c r="O43" s="44"/>
      <c r="P43" s="44"/>
    </row>
    <row r="44" spans="1:17">
      <c r="A44" s="9">
        <v>192</v>
      </c>
      <c r="B44" s="10" t="s">
        <v>402</v>
      </c>
      <c r="C44" s="10" t="s">
        <v>399</v>
      </c>
      <c r="D44" s="10" t="s">
        <v>401</v>
      </c>
      <c r="E44" s="10" t="s">
        <v>400</v>
      </c>
      <c r="F44" s="11">
        <v>175000</v>
      </c>
      <c r="G44" s="47">
        <v>243000</v>
      </c>
      <c r="H44" s="48" t="s">
        <v>364</v>
      </c>
      <c r="I44" s="10" t="s">
        <v>334</v>
      </c>
      <c r="J44" s="29">
        <v>3.5000000000000003E-2</v>
      </c>
      <c r="K44" s="29"/>
      <c r="L44" s="11">
        <f>F44*J44</f>
        <v>6125.0000000000009</v>
      </c>
      <c r="M44" s="11">
        <f>F44*J44/12</f>
        <v>510.41666666666674</v>
      </c>
      <c r="N44" s="10" t="s">
        <v>326</v>
      </c>
      <c r="O44" s="63">
        <f>P44*12</f>
        <v>8505</v>
      </c>
      <c r="P44" s="63">
        <f>G44*J44/12</f>
        <v>708.75</v>
      </c>
    </row>
    <row r="45" spans="1:17">
      <c r="A45" s="9">
        <v>102</v>
      </c>
      <c r="B45" s="10" t="s">
        <v>405</v>
      </c>
      <c r="C45" s="57" t="s">
        <v>403</v>
      </c>
      <c r="D45" s="48" t="s">
        <v>1078</v>
      </c>
      <c r="E45" s="10" t="s">
        <v>404</v>
      </c>
      <c r="F45" s="11">
        <v>236000</v>
      </c>
      <c r="G45" s="47">
        <v>232500</v>
      </c>
      <c r="H45" s="10" t="s">
        <v>364</v>
      </c>
      <c r="I45" s="10" t="s">
        <v>334</v>
      </c>
      <c r="J45" s="29">
        <v>3.5000000000000003E-2</v>
      </c>
      <c r="K45" s="29"/>
      <c r="L45" s="11">
        <f>F45*J45</f>
        <v>8260</v>
      </c>
      <c r="M45" s="11">
        <f>F45*J45/12</f>
        <v>688.33333333333337</v>
      </c>
      <c r="N45" s="10" t="s">
        <v>326</v>
      </c>
      <c r="O45" s="63">
        <f>P45*12</f>
        <v>8137.5000000000018</v>
      </c>
      <c r="P45" s="63">
        <f>G45*J45/12</f>
        <v>678.12500000000011</v>
      </c>
    </row>
    <row r="46" spans="1:17">
      <c r="A46" s="6">
        <v>142</v>
      </c>
      <c r="B46" s="7" t="s">
        <v>407</v>
      </c>
      <c r="C46" s="7" t="s">
        <v>406</v>
      </c>
      <c r="D46" s="7" t="s">
        <v>409</v>
      </c>
      <c r="E46" s="7" t="s">
        <v>408</v>
      </c>
      <c r="F46" s="8"/>
      <c r="G46" s="8"/>
      <c r="H46" s="7"/>
      <c r="I46" s="7" t="s">
        <v>302</v>
      </c>
      <c r="J46" s="7"/>
      <c r="K46" s="7"/>
      <c r="L46" s="8">
        <v>0</v>
      </c>
      <c r="M46" s="8">
        <v>0</v>
      </c>
      <c r="N46" s="7" t="s">
        <v>329</v>
      </c>
      <c r="O46" s="44"/>
      <c r="P46" s="44"/>
    </row>
    <row r="47" spans="1:17">
      <c r="A47" s="9">
        <v>142</v>
      </c>
      <c r="B47" s="10" t="s">
        <v>407</v>
      </c>
      <c r="C47" s="10"/>
      <c r="D47" s="10" t="s">
        <v>52</v>
      </c>
      <c r="E47" s="10" t="s">
        <v>410</v>
      </c>
      <c r="F47" s="11"/>
      <c r="G47" s="11"/>
      <c r="H47" s="10"/>
      <c r="I47" s="10" t="s">
        <v>302</v>
      </c>
      <c r="J47" s="10"/>
      <c r="K47" s="10"/>
      <c r="L47" s="11">
        <f>SUM(M47*12)</f>
        <v>750</v>
      </c>
      <c r="M47" s="11">
        <v>62.5</v>
      </c>
      <c r="N47" s="10" t="s">
        <v>326</v>
      </c>
      <c r="O47" s="47">
        <f>SUM(P47*12)</f>
        <v>750</v>
      </c>
      <c r="P47" s="47">
        <v>62.5</v>
      </c>
    </row>
    <row r="48" spans="1:17">
      <c r="A48" s="6">
        <v>142</v>
      </c>
      <c r="B48" s="7" t="s">
        <v>412</v>
      </c>
      <c r="C48" s="7" t="s">
        <v>411</v>
      </c>
      <c r="D48" s="7" t="s">
        <v>54</v>
      </c>
      <c r="E48" s="27">
        <v>3742206</v>
      </c>
      <c r="F48" s="8"/>
      <c r="G48" s="8"/>
      <c r="H48" s="7"/>
      <c r="I48" s="7" t="s">
        <v>302</v>
      </c>
      <c r="J48" s="7"/>
      <c r="K48" s="7"/>
      <c r="L48" s="8">
        <v>0</v>
      </c>
      <c r="M48" s="8">
        <v>0</v>
      </c>
      <c r="N48" s="7" t="s">
        <v>1007</v>
      </c>
      <c r="O48" s="44"/>
      <c r="P48" s="44"/>
    </row>
    <row r="49" spans="1:17">
      <c r="A49" s="1">
        <v>142</v>
      </c>
      <c r="B49" s="10" t="s">
        <v>413</v>
      </c>
      <c r="D49" s="10" t="s">
        <v>57</v>
      </c>
      <c r="E49" t="s">
        <v>59</v>
      </c>
      <c r="F49" s="4"/>
      <c r="G49" s="4"/>
      <c r="I49" s="10" t="s">
        <v>302</v>
      </c>
      <c r="L49" s="11">
        <f>SUM(M49*12)</f>
        <v>750</v>
      </c>
      <c r="M49" s="4">
        <v>62.5</v>
      </c>
      <c r="N49" s="10" t="s">
        <v>326</v>
      </c>
      <c r="O49" s="47">
        <f>SUM(P49*12)</f>
        <v>750</v>
      </c>
      <c r="P49" s="47">
        <v>62.5</v>
      </c>
    </row>
    <row r="50" spans="1:17">
      <c r="A50" s="105">
        <v>112</v>
      </c>
      <c r="B50" s="101" t="s">
        <v>982</v>
      </c>
      <c r="C50" s="101" t="s">
        <v>414</v>
      </c>
      <c r="D50" s="101" t="s">
        <v>416</v>
      </c>
      <c r="E50" s="101" t="s">
        <v>415</v>
      </c>
      <c r="F50" s="102">
        <v>558700</v>
      </c>
      <c r="G50" s="102">
        <v>449375</v>
      </c>
      <c r="H50" s="101" t="s">
        <v>41</v>
      </c>
      <c r="I50" s="101" t="s">
        <v>334</v>
      </c>
      <c r="J50" s="103">
        <v>3.4000000000000002E-2</v>
      </c>
      <c r="K50" s="103"/>
      <c r="L50" s="102">
        <f t="shared" ref="L50:L55" si="3">F50*J50</f>
        <v>18995.800000000003</v>
      </c>
      <c r="M50" s="102">
        <f t="shared" ref="M50:M55" si="4">F50*J50/12</f>
        <v>1582.9833333333336</v>
      </c>
      <c r="N50" s="101" t="s">
        <v>326</v>
      </c>
      <c r="O50" s="104">
        <f>P50*12</f>
        <v>0</v>
      </c>
      <c r="P50" s="104">
        <v>0</v>
      </c>
      <c r="Q50" s="101" t="s">
        <v>1127</v>
      </c>
    </row>
    <row r="51" spans="1:17">
      <c r="A51" s="105">
        <v>112</v>
      </c>
      <c r="B51" s="101" t="s">
        <v>982</v>
      </c>
      <c r="C51" s="101" t="s">
        <v>417</v>
      </c>
      <c r="D51" s="101" t="s">
        <v>419</v>
      </c>
      <c r="E51" s="101" t="s">
        <v>418</v>
      </c>
      <c r="F51" s="102">
        <v>558700</v>
      </c>
      <c r="G51" s="102">
        <v>449375</v>
      </c>
      <c r="H51" s="101" t="s">
        <v>41</v>
      </c>
      <c r="I51" s="101" t="s">
        <v>334</v>
      </c>
      <c r="J51" s="103">
        <v>3.4000000000000002E-2</v>
      </c>
      <c r="K51" s="103"/>
      <c r="L51" s="102">
        <f t="shared" si="3"/>
        <v>18995.800000000003</v>
      </c>
      <c r="M51" s="102">
        <f t="shared" si="4"/>
        <v>1582.9833333333336</v>
      </c>
      <c r="N51" s="101" t="s">
        <v>326</v>
      </c>
      <c r="O51" s="104">
        <f t="shared" ref="O51:O55" si="5">P51*12</f>
        <v>0</v>
      </c>
      <c r="P51" s="104">
        <v>0</v>
      </c>
      <c r="Q51" s="101" t="s">
        <v>1127</v>
      </c>
    </row>
    <row r="52" spans="1:17">
      <c r="A52" s="105">
        <v>112</v>
      </c>
      <c r="B52" s="101" t="s">
        <v>982</v>
      </c>
      <c r="C52" s="101" t="s">
        <v>420</v>
      </c>
      <c r="D52" s="101" t="s">
        <v>422</v>
      </c>
      <c r="E52" s="101" t="s">
        <v>421</v>
      </c>
      <c r="F52" s="102">
        <v>558700</v>
      </c>
      <c r="G52" s="102">
        <v>449375</v>
      </c>
      <c r="H52" s="101" t="s">
        <v>41</v>
      </c>
      <c r="I52" s="101" t="s">
        <v>334</v>
      </c>
      <c r="J52" s="103">
        <v>3.4000000000000002E-2</v>
      </c>
      <c r="K52" s="103"/>
      <c r="L52" s="102">
        <f t="shared" si="3"/>
        <v>18995.800000000003</v>
      </c>
      <c r="M52" s="102">
        <f t="shared" si="4"/>
        <v>1582.9833333333336</v>
      </c>
      <c r="N52" s="101" t="s">
        <v>326</v>
      </c>
      <c r="O52" s="104">
        <f t="shared" si="5"/>
        <v>0</v>
      </c>
      <c r="P52" s="104">
        <v>0</v>
      </c>
      <c r="Q52" s="101" t="s">
        <v>1127</v>
      </c>
    </row>
    <row r="53" spans="1:17">
      <c r="A53" s="105">
        <v>112</v>
      </c>
      <c r="B53" s="101" t="s">
        <v>983</v>
      </c>
      <c r="C53" s="101" t="s">
        <v>423</v>
      </c>
      <c r="D53" s="101" t="s">
        <v>425</v>
      </c>
      <c r="E53" s="101" t="s">
        <v>424</v>
      </c>
      <c r="F53" s="102">
        <v>558700</v>
      </c>
      <c r="G53" s="102">
        <v>449375</v>
      </c>
      <c r="H53" s="101" t="s">
        <v>41</v>
      </c>
      <c r="I53" s="101" t="s">
        <v>334</v>
      </c>
      <c r="J53" s="103">
        <v>3.4000000000000002E-2</v>
      </c>
      <c r="K53" s="103"/>
      <c r="L53" s="102">
        <f t="shared" si="3"/>
        <v>18995.800000000003</v>
      </c>
      <c r="M53" s="102">
        <f t="shared" si="4"/>
        <v>1582.9833333333336</v>
      </c>
      <c r="N53" s="101" t="s">
        <v>326</v>
      </c>
      <c r="O53" s="104">
        <f t="shared" si="5"/>
        <v>0</v>
      </c>
      <c r="P53" s="104">
        <v>0</v>
      </c>
      <c r="Q53" s="101" t="s">
        <v>1127</v>
      </c>
    </row>
    <row r="54" spans="1:17">
      <c r="A54" s="105">
        <v>112</v>
      </c>
      <c r="B54" s="101" t="s">
        <v>983</v>
      </c>
      <c r="C54" s="101" t="s">
        <v>426</v>
      </c>
      <c r="D54" s="101" t="s">
        <v>428</v>
      </c>
      <c r="E54" s="101" t="s">
        <v>427</v>
      </c>
      <c r="F54" s="102">
        <v>558700</v>
      </c>
      <c r="G54" s="102">
        <v>449375</v>
      </c>
      <c r="H54" s="101" t="s">
        <v>41</v>
      </c>
      <c r="I54" s="101" t="s">
        <v>334</v>
      </c>
      <c r="J54" s="103">
        <v>3.4000000000000002E-2</v>
      </c>
      <c r="K54" s="103"/>
      <c r="L54" s="102">
        <f t="shared" si="3"/>
        <v>18995.800000000003</v>
      </c>
      <c r="M54" s="102">
        <f t="shared" si="4"/>
        <v>1582.9833333333336</v>
      </c>
      <c r="N54" s="101" t="s">
        <v>326</v>
      </c>
      <c r="O54" s="104">
        <f t="shared" si="5"/>
        <v>0</v>
      </c>
      <c r="P54" s="104">
        <v>0</v>
      </c>
      <c r="Q54" s="101" t="s">
        <v>1127</v>
      </c>
    </row>
    <row r="55" spans="1:17">
      <c r="A55" s="1">
        <v>112</v>
      </c>
      <c r="B55" s="10" t="s">
        <v>432</v>
      </c>
      <c r="C55" s="10" t="s">
        <v>429</v>
      </c>
      <c r="D55" s="10" t="s">
        <v>433</v>
      </c>
      <c r="E55" t="s">
        <v>430</v>
      </c>
      <c r="F55" s="4">
        <v>856425</v>
      </c>
      <c r="G55" s="107">
        <v>911021</v>
      </c>
      <c r="H55" s="44" t="s">
        <v>41</v>
      </c>
      <c r="I55" s="10" t="s">
        <v>334</v>
      </c>
      <c r="J55" s="30">
        <v>3.2000000000000001E-2</v>
      </c>
      <c r="K55" s="52">
        <v>3.4000000000000002E-2</v>
      </c>
      <c r="L55" s="4">
        <f t="shared" si="3"/>
        <v>27405.600000000002</v>
      </c>
      <c r="M55" s="4">
        <f t="shared" si="4"/>
        <v>2283.8000000000002</v>
      </c>
      <c r="N55" s="10" t="s">
        <v>431</v>
      </c>
      <c r="O55" s="97">
        <f t="shared" si="5"/>
        <v>30974.714</v>
      </c>
      <c r="P55" s="97">
        <f>G55*K55/12</f>
        <v>2581.2261666666668</v>
      </c>
      <c r="Q55" s="108" t="s">
        <v>1126</v>
      </c>
    </row>
    <row r="56" spans="1:17">
      <c r="A56" s="6">
        <v>803</v>
      </c>
      <c r="B56" s="7" t="s">
        <v>434</v>
      </c>
      <c r="C56" s="7"/>
      <c r="D56" s="7"/>
      <c r="E56" s="7"/>
      <c r="F56" s="8">
        <v>650000</v>
      </c>
      <c r="G56" s="8"/>
      <c r="H56" s="7" t="s">
        <v>348</v>
      </c>
      <c r="I56" s="7" t="s">
        <v>334</v>
      </c>
      <c r="J56" s="7"/>
      <c r="K56" s="7"/>
      <c r="L56" s="8">
        <v>0</v>
      </c>
      <c r="M56" s="8">
        <v>0</v>
      </c>
      <c r="N56" s="7" t="s">
        <v>344</v>
      </c>
      <c r="O56" s="44"/>
      <c r="P56" s="44"/>
    </row>
    <row r="57" spans="1:17">
      <c r="A57" s="6">
        <v>142</v>
      </c>
      <c r="B57" s="7" t="s">
        <v>437</v>
      </c>
      <c r="C57" s="7" t="s">
        <v>435</v>
      </c>
      <c r="D57" s="7" t="s">
        <v>438</v>
      </c>
      <c r="E57" s="7" t="s">
        <v>436</v>
      </c>
      <c r="F57" s="8">
        <v>603980</v>
      </c>
      <c r="G57" s="8"/>
      <c r="H57" s="7" t="s">
        <v>41</v>
      </c>
      <c r="I57" s="7" t="s">
        <v>334</v>
      </c>
      <c r="J57" s="34">
        <v>3.4000000000000002E-2</v>
      </c>
      <c r="K57" s="34"/>
      <c r="L57" s="8">
        <v>0</v>
      </c>
      <c r="M57" s="8">
        <v>0</v>
      </c>
      <c r="N57" s="7" t="s">
        <v>1007</v>
      </c>
      <c r="O57" s="44"/>
      <c r="P57" s="44"/>
    </row>
    <row r="58" spans="1:17">
      <c r="A58" s="1">
        <v>142</v>
      </c>
      <c r="B58" s="10" t="s">
        <v>441</v>
      </c>
      <c r="C58" s="10" t="s">
        <v>439</v>
      </c>
      <c r="D58" s="10" t="s">
        <v>442</v>
      </c>
      <c r="E58" t="s">
        <v>440</v>
      </c>
      <c r="F58" s="4">
        <v>603980</v>
      </c>
      <c r="G58" s="107">
        <v>594297</v>
      </c>
      <c r="H58" t="s">
        <v>41</v>
      </c>
      <c r="I58" s="10" t="s">
        <v>334</v>
      </c>
      <c r="J58" s="30">
        <v>3.4000000000000002E-2</v>
      </c>
      <c r="K58" s="30"/>
      <c r="L58" s="4">
        <f>F58*J58</f>
        <v>20535.32</v>
      </c>
      <c r="M58" s="4">
        <f>F58*J58/12</f>
        <v>1711.2766666666666</v>
      </c>
      <c r="N58" s="10" t="s">
        <v>326</v>
      </c>
      <c r="O58" s="97">
        <f t="shared" ref="O58" si="6">P58*12</f>
        <v>20206.098000000002</v>
      </c>
      <c r="P58" s="97">
        <f t="shared" ref="P58" si="7">G58*J58/12</f>
        <v>1683.8415000000002</v>
      </c>
      <c r="Q58" s="96" t="s">
        <v>1126</v>
      </c>
    </row>
    <row r="59" spans="1:17">
      <c r="A59" s="6">
        <v>142</v>
      </c>
      <c r="B59" s="7" t="s">
        <v>37</v>
      </c>
      <c r="C59" s="7" t="s">
        <v>37</v>
      </c>
      <c r="D59" s="7" t="s">
        <v>443</v>
      </c>
      <c r="E59" s="7" t="s">
        <v>61</v>
      </c>
      <c r="F59" s="8"/>
      <c r="G59" s="8"/>
      <c r="H59" s="7"/>
      <c r="I59" s="7" t="s">
        <v>302</v>
      </c>
      <c r="J59" s="7"/>
      <c r="K59" s="7"/>
      <c r="L59" s="8">
        <v>0</v>
      </c>
      <c r="M59" s="8">
        <v>0</v>
      </c>
      <c r="N59" s="7" t="s">
        <v>326</v>
      </c>
      <c r="O59" s="44"/>
      <c r="P59" s="44"/>
    </row>
    <row r="60" spans="1:17">
      <c r="A60" s="105">
        <v>142</v>
      </c>
      <c r="B60" s="101" t="s">
        <v>441</v>
      </c>
      <c r="C60" s="101" t="s">
        <v>444</v>
      </c>
      <c r="D60" s="101" t="s">
        <v>446</v>
      </c>
      <c r="E60" s="101" t="s">
        <v>445</v>
      </c>
      <c r="F60" s="102">
        <v>603980</v>
      </c>
      <c r="G60" s="102">
        <v>449375</v>
      </c>
      <c r="H60" s="101" t="s">
        <v>41</v>
      </c>
      <c r="I60" s="101" t="s">
        <v>334</v>
      </c>
      <c r="J60" s="103">
        <v>3.4000000000000002E-2</v>
      </c>
      <c r="K60" s="103"/>
      <c r="L60" s="102">
        <f>F60*J60</f>
        <v>20535.32</v>
      </c>
      <c r="M60" s="102">
        <f>F60*J60/12</f>
        <v>1711.2766666666666</v>
      </c>
      <c r="N60" s="101" t="s">
        <v>326</v>
      </c>
      <c r="O60" s="104">
        <f t="shared" ref="O60:O61" si="8">P60*12</f>
        <v>0</v>
      </c>
      <c r="P60" s="104">
        <v>0</v>
      </c>
      <c r="Q60" s="101" t="s">
        <v>1127</v>
      </c>
    </row>
    <row r="61" spans="1:17">
      <c r="A61" s="1">
        <v>142</v>
      </c>
      <c r="B61" s="10" t="s">
        <v>449</v>
      </c>
      <c r="C61" s="10" t="s">
        <v>447</v>
      </c>
      <c r="D61" s="10" t="s">
        <v>450</v>
      </c>
      <c r="E61" t="s">
        <v>448</v>
      </c>
      <c r="F61" s="4">
        <v>925865</v>
      </c>
      <c r="G61" s="107">
        <v>911021</v>
      </c>
      <c r="H61" s="44" t="s">
        <v>41</v>
      </c>
      <c r="I61" s="10" t="s">
        <v>334</v>
      </c>
      <c r="J61" s="30">
        <v>3.2000000000000001E-2</v>
      </c>
      <c r="K61" s="52">
        <v>3.4000000000000002E-2</v>
      </c>
      <c r="L61" s="4">
        <f>F61*J61</f>
        <v>29627.68</v>
      </c>
      <c r="M61" s="4">
        <f>F61*J61/12</f>
        <v>2468.9733333333334</v>
      </c>
      <c r="N61" s="10" t="s">
        <v>326</v>
      </c>
      <c r="O61" s="97">
        <f t="shared" si="8"/>
        <v>30974.714</v>
      </c>
      <c r="P61" s="97">
        <f>G61*K61/12</f>
        <v>2581.2261666666668</v>
      </c>
      <c r="Q61" s="96" t="s">
        <v>1126</v>
      </c>
    </row>
    <row r="62" spans="1:17">
      <c r="A62" s="6">
        <v>142</v>
      </c>
      <c r="B62" s="7" t="s">
        <v>36</v>
      </c>
      <c r="C62" s="7" t="s">
        <v>36</v>
      </c>
      <c r="D62" s="7" t="s">
        <v>452</v>
      </c>
      <c r="E62" s="7" t="s">
        <v>451</v>
      </c>
      <c r="F62" s="8"/>
      <c r="G62" s="8"/>
      <c r="H62" s="7"/>
      <c r="I62" s="7" t="s">
        <v>302</v>
      </c>
      <c r="J62" s="7"/>
      <c r="K62" s="7"/>
      <c r="L62" s="8">
        <v>0</v>
      </c>
      <c r="M62" s="8">
        <v>0</v>
      </c>
      <c r="N62" s="7" t="s">
        <v>326</v>
      </c>
      <c r="O62" s="44"/>
      <c r="P62" s="44"/>
    </row>
    <row r="63" spans="1:17">
      <c r="A63" s="6">
        <v>142</v>
      </c>
      <c r="B63" s="7" t="s">
        <v>455</v>
      </c>
      <c r="C63" s="7" t="s">
        <v>453</v>
      </c>
      <c r="D63" s="7" t="s">
        <v>456</v>
      </c>
      <c r="E63" s="7" t="s">
        <v>454</v>
      </c>
      <c r="F63" s="8">
        <v>603980</v>
      </c>
      <c r="G63" s="8"/>
      <c r="H63" s="7" t="s">
        <v>41</v>
      </c>
      <c r="I63" s="7" t="s">
        <v>334</v>
      </c>
      <c r="J63" s="34">
        <v>3.4000000000000002E-2</v>
      </c>
      <c r="K63" s="34"/>
      <c r="L63" s="8">
        <v>0</v>
      </c>
      <c r="M63" s="8">
        <v>0</v>
      </c>
      <c r="N63" s="7" t="s">
        <v>1007</v>
      </c>
      <c r="O63" s="44"/>
      <c r="P63" s="44"/>
    </row>
    <row r="64" spans="1:17">
      <c r="A64" s="6">
        <v>142</v>
      </c>
      <c r="B64" s="7" t="s">
        <v>455</v>
      </c>
      <c r="C64" s="7" t="s">
        <v>457</v>
      </c>
      <c r="D64" s="7" t="s">
        <v>459</v>
      </c>
      <c r="E64" s="7" t="s">
        <v>458</v>
      </c>
      <c r="F64" s="8">
        <v>603980</v>
      </c>
      <c r="G64" s="8"/>
      <c r="H64" s="7" t="s">
        <v>41</v>
      </c>
      <c r="I64" s="7" t="s">
        <v>334</v>
      </c>
      <c r="J64" s="34">
        <v>3.4000000000000002E-2</v>
      </c>
      <c r="K64" s="34"/>
      <c r="L64" s="8">
        <v>0</v>
      </c>
      <c r="M64" s="8">
        <v>0</v>
      </c>
      <c r="N64" s="7" t="s">
        <v>1007</v>
      </c>
      <c r="O64" s="44"/>
      <c r="P64" s="44"/>
    </row>
    <row r="65" spans="1:17">
      <c r="A65" s="1">
        <v>142</v>
      </c>
      <c r="B65" s="10" t="s">
        <v>462</v>
      </c>
      <c r="C65" s="10" t="s">
        <v>460</v>
      </c>
      <c r="D65" s="10" t="s">
        <v>463</v>
      </c>
      <c r="E65" t="s">
        <v>461</v>
      </c>
      <c r="F65" s="4">
        <v>925865</v>
      </c>
      <c r="G65" s="107">
        <v>911021</v>
      </c>
      <c r="H65" s="44" t="s">
        <v>41</v>
      </c>
      <c r="I65" s="10" t="s">
        <v>334</v>
      </c>
      <c r="J65" s="30">
        <v>3.2000000000000001E-2</v>
      </c>
      <c r="K65" s="52">
        <v>3.4000000000000002E-2</v>
      </c>
      <c r="L65" s="4">
        <f t="shared" ref="L65:L67" si="9">F65*J65</f>
        <v>29627.68</v>
      </c>
      <c r="M65" s="4">
        <f t="shared" ref="M65:M67" si="10">F65*J65/12</f>
        <v>2468.9733333333334</v>
      </c>
      <c r="N65" s="31" t="s">
        <v>326</v>
      </c>
      <c r="O65" s="97">
        <f t="shared" ref="O65:O67" si="11">P65*12</f>
        <v>30974.714</v>
      </c>
      <c r="P65" s="97">
        <f>G65*K65/12</f>
        <v>2581.2261666666668</v>
      </c>
      <c r="Q65" s="96" t="s">
        <v>1126</v>
      </c>
    </row>
    <row r="66" spans="1:17">
      <c r="A66" s="105">
        <v>142</v>
      </c>
      <c r="B66" s="101" t="s">
        <v>462</v>
      </c>
      <c r="C66" s="101" t="s">
        <v>464</v>
      </c>
      <c r="D66" s="101" t="s">
        <v>466</v>
      </c>
      <c r="E66" s="101" t="s">
        <v>465</v>
      </c>
      <c r="F66" s="102">
        <v>925865</v>
      </c>
      <c r="G66" s="102">
        <v>688863</v>
      </c>
      <c r="H66" s="101" t="s">
        <v>41</v>
      </c>
      <c r="I66" s="101" t="s">
        <v>334</v>
      </c>
      <c r="J66" s="103">
        <v>3.2000000000000001E-2</v>
      </c>
      <c r="K66" s="103">
        <v>3.4000000000000002E-2</v>
      </c>
      <c r="L66" s="102">
        <f t="shared" si="9"/>
        <v>29627.68</v>
      </c>
      <c r="M66" s="102">
        <f t="shared" si="10"/>
        <v>2468.9733333333334</v>
      </c>
      <c r="N66" s="101" t="s">
        <v>326</v>
      </c>
      <c r="O66" s="104">
        <f t="shared" si="11"/>
        <v>0</v>
      </c>
      <c r="P66" s="104">
        <v>0</v>
      </c>
      <c r="Q66" s="101" t="s">
        <v>1127</v>
      </c>
    </row>
    <row r="67" spans="1:17">
      <c r="A67" s="1">
        <v>142</v>
      </c>
      <c r="B67" s="10" t="s">
        <v>469</v>
      </c>
      <c r="C67" s="10" t="s">
        <v>467</v>
      </c>
      <c r="D67" s="10" t="s">
        <v>470</v>
      </c>
      <c r="E67" t="s">
        <v>468</v>
      </c>
      <c r="F67" s="4">
        <v>925865</v>
      </c>
      <c r="G67" s="107">
        <v>911021</v>
      </c>
      <c r="H67" s="44" t="s">
        <v>41</v>
      </c>
      <c r="I67" s="10" t="s">
        <v>334</v>
      </c>
      <c r="J67" s="30">
        <v>3.2000000000000001E-2</v>
      </c>
      <c r="K67" s="52">
        <v>3.4000000000000002E-2</v>
      </c>
      <c r="L67" s="4">
        <f t="shared" si="9"/>
        <v>29627.68</v>
      </c>
      <c r="M67" s="4">
        <f t="shared" si="10"/>
        <v>2468.9733333333334</v>
      </c>
      <c r="N67" s="10" t="s">
        <v>326</v>
      </c>
      <c r="O67" s="97">
        <f t="shared" si="11"/>
        <v>30974.714</v>
      </c>
      <c r="P67" s="97">
        <f>G67*K67/12</f>
        <v>2581.2261666666668</v>
      </c>
      <c r="Q67" s="96" t="s">
        <v>1126</v>
      </c>
    </row>
    <row r="68" spans="1:17">
      <c r="A68" s="6">
        <v>142</v>
      </c>
      <c r="B68" s="7" t="s">
        <v>472</v>
      </c>
      <c r="C68" s="7" t="s">
        <v>471</v>
      </c>
      <c r="D68" s="7" t="s">
        <v>474</v>
      </c>
      <c r="E68" s="7" t="s">
        <v>473</v>
      </c>
      <c r="F68" s="8"/>
      <c r="G68" s="8"/>
      <c r="H68" s="7"/>
      <c r="I68" s="7" t="s">
        <v>302</v>
      </c>
      <c r="J68" s="7"/>
      <c r="K68" s="7"/>
      <c r="L68" s="8">
        <v>0</v>
      </c>
      <c r="M68" s="8">
        <v>0</v>
      </c>
      <c r="N68" s="7" t="s">
        <v>326</v>
      </c>
      <c r="O68" s="44"/>
      <c r="P68" s="44"/>
    </row>
    <row r="69" spans="1:17">
      <c r="A69" s="6">
        <v>142</v>
      </c>
      <c r="B69" s="7" t="s">
        <v>475</v>
      </c>
      <c r="C69" s="7" t="s">
        <v>478</v>
      </c>
      <c r="D69" s="7" t="s">
        <v>477</v>
      </c>
      <c r="E69" s="7" t="s">
        <v>476</v>
      </c>
      <c r="F69" s="8"/>
      <c r="G69" s="8"/>
      <c r="H69" s="7"/>
      <c r="I69" s="7" t="s">
        <v>302</v>
      </c>
      <c r="J69" s="7"/>
      <c r="K69" s="7"/>
      <c r="L69" s="8">
        <v>0</v>
      </c>
      <c r="M69" s="8">
        <v>0</v>
      </c>
      <c r="N69" s="7" t="s">
        <v>329</v>
      </c>
      <c r="O69" s="44"/>
      <c r="P69" s="44"/>
    </row>
    <row r="70" spans="1:17">
      <c r="A70" s="6">
        <v>192</v>
      </c>
      <c r="B70" s="7" t="s">
        <v>481</v>
      </c>
      <c r="C70" s="7" t="s">
        <v>479</v>
      </c>
      <c r="D70" s="7"/>
      <c r="E70" s="7" t="s">
        <v>480</v>
      </c>
      <c r="F70" s="8">
        <v>538000</v>
      </c>
      <c r="G70" s="8"/>
      <c r="H70" s="7" t="s">
        <v>333</v>
      </c>
      <c r="I70" s="7" t="s">
        <v>334</v>
      </c>
      <c r="J70" s="7"/>
      <c r="K70" s="7"/>
      <c r="L70" s="8">
        <v>0</v>
      </c>
      <c r="M70" s="8">
        <v>0</v>
      </c>
      <c r="N70" s="7" t="s">
        <v>326</v>
      </c>
      <c r="O70" s="44"/>
      <c r="P70" s="44"/>
    </row>
    <row r="71" spans="1:17">
      <c r="A71" s="9">
        <v>142</v>
      </c>
      <c r="B71" s="10" t="s">
        <v>482</v>
      </c>
      <c r="C71" s="10"/>
      <c r="D71" s="10" t="s">
        <v>68</v>
      </c>
      <c r="E71" s="10" t="s">
        <v>70</v>
      </c>
      <c r="F71" s="11"/>
      <c r="G71" s="11"/>
      <c r="H71" s="10"/>
      <c r="I71" s="10" t="s">
        <v>302</v>
      </c>
      <c r="J71" s="10"/>
      <c r="K71" s="10"/>
      <c r="L71" s="11">
        <f>SUM(M71*12)</f>
        <v>750</v>
      </c>
      <c r="M71" s="11">
        <v>62.5</v>
      </c>
      <c r="N71" s="10" t="s">
        <v>326</v>
      </c>
      <c r="O71" s="47">
        <f>SUM(P71*12)</f>
        <v>750</v>
      </c>
      <c r="P71" s="47">
        <v>62.5</v>
      </c>
    </row>
    <row r="72" spans="1:17">
      <c r="A72" s="9">
        <v>142</v>
      </c>
      <c r="B72" s="10" t="s">
        <v>483</v>
      </c>
      <c r="C72" s="10"/>
      <c r="D72" s="10" t="s">
        <v>71</v>
      </c>
      <c r="E72" s="10" t="s">
        <v>73</v>
      </c>
      <c r="F72" s="11"/>
      <c r="G72" s="11"/>
      <c r="H72" s="10"/>
      <c r="I72" s="10" t="s">
        <v>302</v>
      </c>
      <c r="J72" s="10"/>
      <c r="K72" s="10"/>
      <c r="L72" s="11">
        <v>750</v>
      </c>
      <c r="M72" s="11">
        <v>62.5</v>
      </c>
      <c r="N72" s="10" t="s">
        <v>326</v>
      </c>
      <c r="O72" s="47">
        <v>750</v>
      </c>
      <c r="P72" s="47">
        <v>62.5</v>
      </c>
    </row>
    <row r="73" spans="1:17">
      <c r="A73" s="9">
        <v>142</v>
      </c>
      <c r="B73" s="10" t="s">
        <v>486</v>
      </c>
      <c r="C73" s="10" t="s">
        <v>484</v>
      </c>
      <c r="D73" s="10" t="s">
        <v>74</v>
      </c>
      <c r="E73" s="10" t="s">
        <v>485</v>
      </c>
      <c r="F73" s="11"/>
      <c r="G73" s="11"/>
      <c r="H73" s="10"/>
      <c r="I73" s="10" t="s">
        <v>302</v>
      </c>
      <c r="J73" s="10"/>
      <c r="K73" s="10"/>
      <c r="L73" s="11">
        <v>750</v>
      </c>
      <c r="M73" s="11">
        <f>L73/12</f>
        <v>62.5</v>
      </c>
      <c r="N73" s="10" t="s">
        <v>326</v>
      </c>
      <c r="O73" s="47">
        <v>750</v>
      </c>
      <c r="P73" s="47">
        <f>O73/12</f>
        <v>62.5</v>
      </c>
    </row>
    <row r="74" spans="1:17">
      <c r="A74" s="1">
        <v>142</v>
      </c>
      <c r="B74" s="10" t="s">
        <v>487</v>
      </c>
      <c r="D74" s="10" t="s">
        <v>77</v>
      </c>
      <c r="E74" s="10" t="s">
        <v>488</v>
      </c>
      <c r="F74" s="4"/>
      <c r="G74" s="4"/>
      <c r="I74" s="10" t="s">
        <v>302</v>
      </c>
      <c r="L74" s="11">
        <v>750</v>
      </c>
      <c r="M74" s="11">
        <f>L74/12</f>
        <v>62.5</v>
      </c>
      <c r="N74" s="10" t="s">
        <v>326</v>
      </c>
      <c r="O74" s="47">
        <v>750</v>
      </c>
      <c r="P74" s="47">
        <f>O74/12</f>
        <v>62.5</v>
      </c>
    </row>
    <row r="75" spans="1:17">
      <c r="A75" s="1">
        <v>142</v>
      </c>
      <c r="B75" s="10" t="s">
        <v>490</v>
      </c>
      <c r="C75" t="s">
        <v>489</v>
      </c>
      <c r="D75" s="10" t="s">
        <v>492</v>
      </c>
      <c r="E75" s="10" t="s">
        <v>491</v>
      </c>
      <c r="F75" s="4"/>
      <c r="G75" s="4"/>
      <c r="I75" s="10" t="s">
        <v>302</v>
      </c>
      <c r="L75" s="11">
        <v>750</v>
      </c>
      <c r="M75" s="11">
        <f>L75/12</f>
        <v>62.5</v>
      </c>
      <c r="N75" s="10" t="s">
        <v>326</v>
      </c>
      <c r="O75" s="47">
        <v>750</v>
      </c>
      <c r="P75" s="47">
        <f>O75/12</f>
        <v>62.5</v>
      </c>
    </row>
    <row r="76" spans="1:17">
      <c r="A76" s="1">
        <v>142</v>
      </c>
      <c r="B76" s="10" t="s">
        <v>494</v>
      </c>
      <c r="C76" t="s">
        <v>493</v>
      </c>
      <c r="D76" s="10" t="s">
        <v>83</v>
      </c>
      <c r="E76" s="10" t="s">
        <v>495</v>
      </c>
      <c r="F76" s="4"/>
      <c r="G76" s="4"/>
      <c r="I76" s="10" t="s">
        <v>302</v>
      </c>
      <c r="L76" s="11">
        <v>750</v>
      </c>
      <c r="M76" s="11">
        <f>L76/12</f>
        <v>62.5</v>
      </c>
      <c r="N76" s="10" t="s">
        <v>326</v>
      </c>
      <c r="O76" s="47">
        <v>750</v>
      </c>
      <c r="P76" s="47">
        <f>O76/12</f>
        <v>62.5</v>
      </c>
    </row>
    <row r="77" spans="1:17">
      <c r="A77" s="1">
        <v>142</v>
      </c>
      <c r="B77" s="10" t="s">
        <v>497</v>
      </c>
      <c r="D77" s="10" t="s">
        <v>496</v>
      </c>
      <c r="E77" s="10" t="s">
        <v>498</v>
      </c>
      <c r="F77" s="4">
        <v>1453645</v>
      </c>
      <c r="G77" s="46">
        <v>1424824</v>
      </c>
      <c r="H77" s="10" t="s">
        <v>246</v>
      </c>
      <c r="I77" s="10" t="s">
        <v>334</v>
      </c>
      <c r="J77" s="30">
        <v>3.2000000000000001E-2</v>
      </c>
      <c r="K77" s="30"/>
      <c r="L77" s="4">
        <f t="shared" ref="L77" si="12">F77*J77</f>
        <v>46516.639999999999</v>
      </c>
      <c r="M77" s="4">
        <f t="shared" ref="M77" si="13">F77*J77/12</f>
        <v>3876.3866666666668</v>
      </c>
      <c r="N77" s="10" t="s">
        <v>326</v>
      </c>
      <c r="O77" s="63">
        <f t="shared" ref="O77:O84" si="14">P77*12</f>
        <v>45594.368000000002</v>
      </c>
      <c r="P77" s="63">
        <f t="shared" ref="P77" si="15">G77*J77/12</f>
        <v>3799.530666666667</v>
      </c>
    </row>
    <row r="78" spans="1:17">
      <c r="A78" s="1">
        <v>142</v>
      </c>
      <c r="B78" s="10" t="s">
        <v>499</v>
      </c>
      <c r="C78" t="s">
        <v>1010</v>
      </c>
      <c r="D78" s="48" t="s">
        <v>1079</v>
      </c>
      <c r="E78" s="10" t="s">
        <v>500</v>
      </c>
      <c r="F78" s="4">
        <v>1236956</v>
      </c>
      <c r="G78" s="46">
        <v>1213999</v>
      </c>
      <c r="H78" t="s">
        <v>246</v>
      </c>
      <c r="I78" s="10" t="s">
        <v>334</v>
      </c>
      <c r="J78" s="30">
        <v>3.2000000000000001E-2</v>
      </c>
      <c r="K78" s="30"/>
      <c r="L78" s="4">
        <f>F78*J78</f>
        <v>39582.592000000004</v>
      </c>
      <c r="M78" s="4">
        <f>F78*J78/12</f>
        <v>3298.5493333333338</v>
      </c>
      <c r="N78" s="10" t="s">
        <v>326</v>
      </c>
      <c r="O78" s="63">
        <f t="shared" si="14"/>
        <v>38847.968000000001</v>
      </c>
      <c r="P78" s="63">
        <f t="shared" ref="P78" si="16">G78*J78/12</f>
        <v>3237.3306666666667</v>
      </c>
    </row>
    <row r="79" spans="1:17">
      <c r="A79" s="1">
        <v>142</v>
      </c>
      <c r="B79" s="10" t="s">
        <v>502</v>
      </c>
      <c r="D79" s="10" t="s">
        <v>85</v>
      </c>
      <c r="E79" s="10" t="s">
        <v>87</v>
      </c>
      <c r="F79" s="4"/>
      <c r="G79" s="4"/>
      <c r="I79" s="10" t="s">
        <v>302</v>
      </c>
      <c r="L79" s="11">
        <v>750</v>
      </c>
      <c r="M79" s="11">
        <v>62.5</v>
      </c>
      <c r="N79" s="10" t="s">
        <v>326</v>
      </c>
      <c r="O79" s="47">
        <v>750</v>
      </c>
      <c r="P79" s="47">
        <v>62.5</v>
      </c>
    </row>
    <row r="80" spans="1:17">
      <c r="A80" s="1">
        <v>192</v>
      </c>
      <c r="B80" s="48" t="s">
        <v>1080</v>
      </c>
      <c r="C80" t="s">
        <v>503</v>
      </c>
      <c r="D80" s="10" t="s">
        <v>505</v>
      </c>
      <c r="E80" s="10" t="s">
        <v>504</v>
      </c>
      <c r="F80" s="4">
        <v>259300</v>
      </c>
      <c r="G80" s="46">
        <v>240000</v>
      </c>
      <c r="H80" s="44" t="s">
        <v>364</v>
      </c>
      <c r="I80" s="10" t="s">
        <v>334</v>
      </c>
      <c r="J80" s="30">
        <v>3.5000000000000003E-2</v>
      </c>
      <c r="K80" s="30"/>
      <c r="L80" s="4">
        <f>F80*J80</f>
        <v>9075.5</v>
      </c>
      <c r="M80" s="4">
        <f>F80*J80/12</f>
        <v>756.29166666666663</v>
      </c>
      <c r="N80" s="10" t="s">
        <v>326</v>
      </c>
      <c r="O80" s="63">
        <f t="shared" si="14"/>
        <v>8400</v>
      </c>
      <c r="P80" s="63">
        <f t="shared" ref="P80" si="17">G80*J80/12</f>
        <v>700</v>
      </c>
    </row>
    <row r="81" spans="1:17">
      <c r="A81" s="1">
        <v>192</v>
      </c>
      <c r="B81" s="48" t="s">
        <v>1080</v>
      </c>
      <c r="C81" t="s">
        <v>507</v>
      </c>
      <c r="D81" s="10" t="s">
        <v>509</v>
      </c>
      <c r="E81" s="10" t="s">
        <v>508</v>
      </c>
      <c r="F81" s="4">
        <v>259300</v>
      </c>
      <c r="G81" s="46">
        <v>240000</v>
      </c>
      <c r="H81" s="44" t="s">
        <v>364</v>
      </c>
      <c r="I81" s="10" t="s">
        <v>334</v>
      </c>
      <c r="J81" s="30">
        <v>3.5000000000000003E-2</v>
      </c>
      <c r="K81" s="30"/>
      <c r="L81" s="4">
        <f>F81*J81</f>
        <v>9075.5</v>
      </c>
      <c r="M81" s="4">
        <f>F81*J81/12</f>
        <v>756.29166666666663</v>
      </c>
      <c r="N81" s="10" t="s">
        <v>326</v>
      </c>
      <c r="O81" s="63">
        <f t="shared" si="14"/>
        <v>8400</v>
      </c>
      <c r="P81" s="63">
        <f t="shared" ref="P81:P82" si="18">G81*J81/12</f>
        <v>700</v>
      </c>
    </row>
    <row r="82" spans="1:17">
      <c r="A82" s="1">
        <v>192</v>
      </c>
      <c r="B82" s="48" t="s">
        <v>1080</v>
      </c>
      <c r="C82" t="s">
        <v>510</v>
      </c>
      <c r="D82" t="s">
        <v>512</v>
      </c>
      <c r="E82" s="10" t="s">
        <v>511</v>
      </c>
      <c r="F82" s="4">
        <v>259300</v>
      </c>
      <c r="G82" s="46">
        <v>240000</v>
      </c>
      <c r="H82" s="44" t="s">
        <v>364</v>
      </c>
      <c r="I82" s="10" t="s">
        <v>334</v>
      </c>
      <c r="J82" s="30">
        <v>3.5000000000000003E-2</v>
      </c>
      <c r="K82" s="30"/>
      <c r="L82" s="4">
        <f>F82*J82</f>
        <v>9075.5</v>
      </c>
      <c r="M82" s="4">
        <f>F82*J82/12</f>
        <v>756.29166666666663</v>
      </c>
      <c r="N82" s="10" t="s">
        <v>326</v>
      </c>
      <c r="O82" s="63">
        <f t="shared" si="14"/>
        <v>8400</v>
      </c>
      <c r="P82" s="63">
        <f t="shared" si="18"/>
        <v>700</v>
      </c>
    </row>
    <row r="83" spans="1:17">
      <c r="A83" s="1">
        <v>132</v>
      </c>
      <c r="B83" s="10" t="s">
        <v>515</v>
      </c>
      <c r="C83" t="s">
        <v>513</v>
      </c>
      <c r="D83" s="10" t="s">
        <v>516</v>
      </c>
      <c r="E83" s="10" t="s">
        <v>514</v>
      </c>
      <c r="F83" s="4">
        <v>376000</v>
      </c>
      <c r="G83" s="46">
        <v>376000</v>
      </c>
      <c r="H83" t="s">
        <v>364</v>
      </c>
      <c r="I83" s="10" t="s">
        <v>334</v>
      </c>
      <c r="J83" s="30">
        <v>2.5000000000000001E-2</v>
      </c>
      <c r="K83" s="52">
        <v>0.03</v>
      </c>
      <c r="L83" s="4">
        <f>F83*J83</f>
        <v>9400</v>
      </c>
      <c r="M83" s="4">
        <f>F83*J83/12</f>
        <v>783.33333333333337</v>
      </c>
      <c r="N83" s="10" t="s">
        <v>326</v>
      </c>
      <c r="O83" s="63">
        <f t="shared" si="14"/>
        <v>11280</v>
      </c>
      <c r="P83" s="63">
        <f>G83*K83/12</f>
        <v>940</v>
      </c>
    </row>
    <row r="84" spans="1:17">
      <c r="A84" s="1">
        <v>142</v>
      </c>
      <c r="B84" s="10" t="s">
        <v>519</v>
      </c>
      <c r="C84" t="s">
        <v>517</v>
      </c>
      <c r="F84" s="4">
        <v>985600</v>
      </c>
      <c r="G84" s="46">
        <v>887000</v>
      </c>
      <c r="H84" t="s">
        <v>246</v>
      </c>
      <c r="I84" s="10" t="s">
        <v>518</v>
      </c>
      <c r="J84" s="30">
        <v>8.6200080000000002E-3</v>
      </c>
      <c r="K84" s="30">
        <v>8.6200080000000002E-3</v>
      </c>
      <c r="L84" s="4">
        <f>F84*J84</f>
        <v>8495.8798848000006</v>
      </c>
      <c r="M84" s="4">
        <f>F84*J84/12</f>
        <v>707.98999040000001</v>
      </c>
      <c r="N84" s="10" t="s">
        <v>326</v>
      </c>
      <c r="O84" s="63">
        <f t="shared" si="14"/>
        <v>7645.9470959999999</v>
      </c>
      <c r="P84" s="63">
        <f>G84*K84/12</f>
        <v>637.16225799999995</v>
      </c>
    </row>
    <row r="85" spans="1:17">
      <c r="A85" s="1">
        <v>112</v>
      </c>
      <c r="B85" s="10" t="s">
        <v>521</v>
      </c>
      <c r="C85" t="s">
        <v>520</v>
      </c>
      <c r="D85" s="10" t="s">
        <v>88</v>
      </c>
      <c r="E85" s="10" t="s">
        <v>90</v>
      </c>
      <c r="F85" s="4"/>
      <c r="G85" s="4"/>
      <c r="I85" s="10" t="s">
        <v>302</v>
      </c>
      <c r="L85" s="11">
        <v>750</v>
      </c>
      <c r="M85" s="4">
        <v>62.5</v>
      </c>
      <c r="N85" s="10" t="s">
        <v>326</v>
      </c>
      <c r="O85" s="47">
        <v>750</v>
      </c>
      <c r="P85" s="46">
        <v>62.5</v>
      </c>
    </row>
    <row r="86" spans="1:17">
      <c r="A86" s="1">
        <v>132</v>
      </c>
      <c r="B86" s="7" t="s">
        <v>523</v>
      </c>
      <c r="C86" s="7"/>
      <c r="D86" s="7" t="s">
        <v>522</v>
      </c>
      <c r="E86" s="38">
        <v>598</v>
      </c>
      <c r="F86" s="8">
        <v>65100</v>
      </c>
      <c r="G86" s="8"/>
      <c r="H86" s="7" t="s">
        <v>364</v>
      </c>
      <c r="I86" s="7" t="s">
        <v>334</v>
      </c>
      <c r="J86" s="34">
        <v>0.02</v>
      </c>
      <c r="K86" s="34"/>
      <c r="L86" s="8">
        <v>0</v>
      </c>
      <c r="M86" s="8">
        <v>0</v>
      </c>
      <c r="N86" s="7" t="s">
        <v>431</v>
      </c>
      <c r="O86" s="44"/>
      <c r="P86" s="44"/>
    </row>
    <row r="87" spans="1:17">
      <c r="A87" s="6">
        <v>142</v>
      </c>
      <c r="B87" s="7" t="s">
        <v>525</v>
      </c>
      <c r="C87" s="7" t="s">
        <v>526</v>
      </c>
      <c r="D87" s="7" t="s">
        <v>501</v>
      </c>
      <c r="E87" s="7" t="s">
        <v>524</v>
      </c>
      <c r="F87" s="8">
        <v>120000</v>
      </c>
      <c r="G87" s="8"/>
      <c r="H87" s="7" t="s">
        <v>41</v>
      </c>
      <c r="I87" s="7" t="s">
        <v>334</v>
      </c>
      <c r="J87" s="34">
        <v>8.6199999999999992E-3</v>
      </c>
      <c r="K87" s="34"/>
      <c r="L87" s="8">
        <v>0</v>
      </c>
      <c r="M87" s="8">
        <v>0</v>
      </c>
      <c r="N87" s="7" t="s">
        <v>1007</v>
      </c>
      <c r="O87" s="44"/>
      <c r="P87" s="44"/>
    </row>
    <row r="88" spans="1:17">
      <c r="A88" s="1">
        <v>112</v>
      </c>
      <c r="B88" s="10" t="s">
        <v>529</v>
      </c>
      <c r="C88" t="s">
        <v>527</v>
      </c>
      <c r="D88" t="s">
        <v>530</v>
      </c>
      <c r="E88" s="10" t="s">
        <v>528</v>
      </c>
      <c r="F88" s="4">
        <v>754600</v>
      </c>
      <c r="G88" s="46">
        <v>750000</v>
      </c>
      <c r="H88" s="44" t="s">
        <v>41</v>
      </c>
      <c r="I88" s="10" t="s">
        <v>334</v>
      </c>
      <c r="J88" s="30">
        <v>3.2000000000000001E-2</v>
      </c>
      <c r="K88" s="52">
        <v>3.4000000000000002E-2</v>
      </c>
      <c r="L88" s="4">
        <f>F88*J88</f>
        <v>24147.200000000001</v>
      </c>
      <c r="M88" s="4">
        <f>F88*J88/12</f>
        <v>2012.2666666666667</v>
      </c>
      <c r="N88" s="10" t="s">
        <v>326</v>
      </c>
      <c r="O88" s="63">
        <f t="shared" ref="O88" si="19">P88*12</f>
        <v>25500.000000000007</v>
      </c>
      <c r="P88" s="63">
        <f>G88*K88/12</f>
        <v>2125.0000000000005</v>
      </c>
    </row>
    <row r="89" spans="1:17">
      <c r="A89" s="6">
        <v>192</v>
      </c>
      <c r="B89" s="7" t="s">
        <v>1081</v>
      </c>
      <c r="C89" s="7" t="s">
        <v>1082</v>
      </c>
      <c r="D89" s="7" t="s">
        <v>1083</v>
      </c>
      <c r="E89" s="7" t="s">
        <v>1084</v>
      </c>
      <c r="F89" s="13">
        <v>600000</v>
      </c>
      <c r="G89" s="13"/>
      <c r="H89" s="7" t="s">
        <v>364</v>
      </c>
      <c r="I89" s="7" t="s">
        <v>334</v>
      </c>
      <c r="J89" s="34">
        <v>0.03</v>
      </c>
      <c r="K89" s="34"/>
      <c r="L89" s="8">
        <v>0</v>
      </c>
      <c r="M89" s="8">
        <v>0</v>
      </c>
      <c r="N89" s="7" t="s">
        <v>326</v>
      </c>
      <c r="O89" s="64"/>
      <c r="P89" s="64"/>
    </row>
    <row r="90" spans="1:17">
      <c r="A90" s="6">
        <v>142</v>
      </c>
      <c r="B90" s="7" t="s">
        <v>535</v>
      </c>
      <c r="C90" s="7"/>
      <c r="D90" s="7" t="s">
        <v>91</v>
      </c>
      <c r="E90" s="7" t="s">
        <v>274</v>
      </c>
      <c r="F90" s="8"/>
      <c r="G90" s="8"/>
      <c r="H90" s="7"/>
      <c r="I90" s="7" t="s">
        <v>302</v>
      </c>
      <c r="J90" s="7" t="s">
        <v>534</v>
      </c>
      <c r="K90" s="7"/>
      <c r="L90" s="8">
        <v>0</v>
      </c>
      <c r="M90" s="8">
        <v>0</v>
      </c>
      <c r="N90" s="32" t="s">
        <v>328</v>
      </c>
      <c r="O90" s="44"/>
      <c r="P90" s="44"/>
    </row>
    <row r="91" spans="1:17">
      <c r="A91" s="1">
        <v>112</v>
      </c>
      <c r="B91" s="10" t="s">
        <v>538</v>
      </c>
      <c r="C91" t="s">
        <v>536</v>
      </c>
      <c r="D91" t="s">
        <v>539</v>
      </c>
      <c r="E91" s="10" t="s">
        <v>537</v>
      </c>
      <c r="F91" s="4">
        <v>1373685</v>
      </c>
      <c r="G91" s="107">
        <v>1461257</v>
      </c>
      <c r="H91" t="s">
        <v>246</v>
      </c>
      <c r="I91" s="10" t="s">
        <v>334</v>
      </c>
      <c r="J91" s="30">
        <v>3.2000000000000001E-2</v>
      </c>
      <c r="K91" s="30"/>
      <c r="L91" s="4">
        <f>F91*J91</f>
        <v>43957.919999999998</v>
      </c>
      <c r="M91" s="4">
        <f>F91*J91/12</f>
        <v>3663.16</v>
      </c>
      <c r="N91" s="10" t="s">
        <v>431</v>
      </c>
      <c r="O91" s="97">
        <f t="shared" ref="O91" si="20">P91*12</f>
        <v>46760.224000000002</v>
      </c>
      <c r="P91" s="97">
        <f>G91*J91/12</f>
        <v>3896.6853333333333</v>
      </c>
      <c r="Q91" s="96" t="s">
        <v>1126</v>
      </c>
    </row>
    <row r="92" spans="1:17">
      <c r="A92" s="6">
        <v>132</v>
      </c>
      <c r="B92" s="7" t="s">
        <v>542</v>
      </c>
      <c r="C92" s="7" t="s">
        <v>540</v>
      </c>
      <c r="D92" s="7"/>
      <c r="E92" s="7" t="s">
        <v>541</v>
      </c>
      <c r="F92" s="8">
        <v>582500</v>
      </c>
      <c r="G92" s="8"/>
      <c r="H92" s="7" t="s">
        <v>364</v>
      </c>
      <c r="I92" s="7" t="s">
        <v>334</v>
      </c>
      <c r="J92" s="34"/>
      <c r="K92" s="34"/>
      <c r="L92" s="8">
        <f>F92*J92</f>
        <v>0</v>
      </c>
      <c r="M92" s="8">
        <f>F92*J92/12</f>
        <v>0</v>
      </c>
      <c r="N92" s="7" t="s">
        <v>326</v>
      </c>
      <c r="O92" s="44"/>
      <c r="P92" s="44"/>
    </row>
    <row r="93" spans="1:17">
      <c r="A93" s="6">
        <v>132</v>
      </c>
      <c r="B93" s="7" t="s">
        <v>545</v>
      </c>
      <c r="C93" s="7" t="s">
        <v>543</v>
      </c>
      <c r="D93" s="7"/>
      <c r="E93" s="7" t="s">
        <v>544</v>
      </c>
      <c r="F93" s="8">
        <v>1928075</v>
      </c>
      <c r="G93" s="8"/>
      <c r="H93" s="7" t="s">
        <v>364</v>
      </c>
      <c r="I93" s="7" t="s">
        <v>334</v>
      </c>
      <c r="J93" s="7"/>
      <c r="K93" s="7"/>
      <c r="L93" s="8">
        <f>F93*J93</f>
        <v>0</v>
      </c>
      <c r="M93" s="8">
        <f>F93*J93/12</f>
        <v>0</v>
      </c>
      <c r="N93" s="7" t="s">
        <v>326</v>
      </c>
      <c r="O93" s="44"/>
      <c r="P93" s="44"/>
    </row>
    <row r="94" spans="1:17">
      <c r="A94" s="1">
        <v>142</v>
      </c>
      <c r="B94" s="10" t="s">
        <v>94</v>
      </c>
      <c r="C94" s="10"/>
      <c r="D94" s="10" t="s">
        <v>93</v>
      </c>
      <c r="E94" s="10" t="s">
        <v>95</v>
      </c>
      <c r="F94" s="11"/>
      <c r="G94" s="11"/>
      <c r="H94" s="10"/>
      <c r="I94" s="10" t="s">
        <v>302</v>
      </c>
      <c r="J94" s="10"/>
      <c r="K94" s="10"/>
      <c r="L94" s="11">
        <f>SUM(M94*12)</f>
        <v>750</v>
      </c>
      <c r="M94" s="11">
        <v>62.5</v>
      </c>
      <c r="N94" s="10" t="s">
        <v>326</v>
      </c>
      <c r="O94" s="47">
        <v>750</v>
      </c>
      <c r="P94" s="46">
        <v>62.5</v>
      </c>
    </row>
    <row r="95" spans="1:17">
      <c r="A95" s="6">
        <v>142</v>
      </c>
      <c r="B95" s="7" t="s">
        <v>94</v>
      </c>
      <c r="C95" s="7"/>
      <c r="D95" s="7" t="s">
        <v>96</v>
      </c>
      <c r="E95" s="7" t="s">
        <v>546</v>
      </c>
      <c r="F95" s="8"/>
      <c r="G95" s="8"/>
      <c r="H95" s="7"/>
      <c r="I95" s="7"/>
      <c r="J95" s="7"/>
      <c r="K95" s="7"/>
      <c r="L95" s="8">
        <v>0</v>
      </c>
      <c r="M95" s="8">
        <v>0</v>
      </c>
      <c r="N95" s="7" t="s">
        <v>328</v>
      </c>
      <c r="O95" s="44"/>
      <c r="P95" s="44"/>
    </row>
    <row r="96" spans="1:17">
      <c r="A96" s="6">
        <v>112</v>
      </c>
      <c r="B96" s="7" t="s">
        <v>549</v>
      </c>
      <c r="C96" s="7" t="s">
        <v>547</v>
      </c>
      <c r="D96" s="7"/>
      <c r="E96" s="7" t="s">
        <v>548</v>
      </c>
      <c r="F96" s="8">
        <v>2902000</v>
      </c>
      <c r="G96" s="8"/>
      <c r="H96" s="7" t="s">
        <v>246</v>
      </c>
      <c r="I96" s="7" t="s">
        <v>334</v>
      </c>
      <c r="J96" s="7"/>
      <c r="K96" s="7"/>
      <c r="L96" s="8">
        <v>0</v>
      </c>
      <c r="M96" s="8">
        <v>0</v>
      </c>
      <c r="N96" s="7" t="s">
        <v>326</v>
      </c>
      <c r="O96" s="44"/>
      <c r="P96" s="44"/>
    </row>
    <row r="97" spans="1:16">
      <c r="A97" s="6">
        <v>142</v>
      </c>
      <c r="B97" s="7" t="s">
        <v>550</v>
      </c>
      <c r="C97" s="7" t="s">
        <v>360</v>
      </c>
      <c r="D97" s="7" t="s">
        <v>552</v>
      </c>
      <c r="E97" s="7" t="s">
        <v>551</v>
      </c>
      <c r="F97" s="8"/>
      <c r="G97" s="8"/>
      <c r="H97" s="7"/>
      <c r="I97" s="7" t="s">
        <v>302</v>
      </c>
      <c r="J97" s="7"/>
      <c r="K97" s="7"/>
      <c r="L97" s="8">
        <v>0</v>
      </c>
      <c r="M97" s="8">
        <v>0</v>
      </c>
      <c r="N97" s="7" t="s">
        <v>329</v>
      </c>
      <c r="O97" s="44"/>
      <c r="P97" s="44"/>
    </row>
    <row r="98" spans="1:16">
      <c r="A98" s="9">
        <v>192</v>
      </c>
      <c r="B98" s="10" t="s">
        <v>1081</v>
      </c>
      <c r="C98" s="57" t="s">
        <v>1082</v>
      </c>
      <c r="D98" s="10" t="s">
        <v>1083</v>
      </c>
      <c r="E98" s="10" t="s">
        <v>1084</v>
      </c>
      <c r="F98" s="11">
        <v>550000</v>
      </c>
      <c r="G98" s="47">
        <v>520000</v>
      </c>
      <c r="H98" s="10" t="s">
        <v>364</v>
      </c>
      <c r="I98" s="10" t="s">
        <v>334</v>
      </c>
      <c r="J98" s="29">
        <v>0.03</v>
      </c>
      <c r="K98" s="55">
        <v>2.5000000000000001E-2</v>
      </c>
      <c r="L98" s="11">
        <f t="shared" ref="L98:L103" si="21">F98*J98</f>
        <v>16500</v>
      </c>
      <c r="M98" s="11">
        <f t="shared" ref="M98:M103" si="22">F98*J98/12</f>
        <v>1375</v>
      </c>
      <c r="N98" s="10" t="s">
        <v>326</v>
      </c>
      <c r="O98" s="63">
        <f>P98*12</f>
        <v>13000</v>
      </c>
      <c r="P98" s="63">
        <f>G98*K98/12</f>
        <v>1083.3333333333333</v>
      </c>
    </row>
    <row r="99" spans="1:16">
      <c r="A99" s="6">
        <v>112</v>
      </c>
      <c r="B99" s="7" t="s">
        <v>557</v>
      </c>
      <c r="C99" s="7" t="s">
        <v>566</v>
      </c>
      <c r="D99" s="7" t="s">
        <v>558</v>
      </c>
      <c r="E99" s="7" t="s">
        <v>556</v>
      </c>
      <c r="F99" s="8">
        <v>558700</v>
      </c>
      <c r="G99" s="8"/>
      <c r="H99" s="7" t="s">
        <v>41</v>
      </c>
      <c r="I99" s="7" t="s">
        <v>334</v>
      </c>
      <c r="J99" s="34">
        <v>3.4000000000000002E-2</v>
      </c>
      <c r="K99" s="34"/>
      <c r="L99" s="8">
        <v>0</v>
      </c>
      <c r="M99" s="8">
        <v>0</v>
      </c>
      <c r="N99" s="7" t="s">
        <v>1007</v>
      </c>
      <c r="O99" s="44"/>
      <c r="P99" s="44"/>
    </row>
    <row r="100" spans="1:16">
      <c r="A100" s="6">
        <v>112</v>
      </c>
      <c r="B100" s="7" t="s">
        <v>557</v>
      </c>
      <c r="C100" s="7" t="s">
        <v>565</v>
      </c>
      <c r="D100" s="7" t="s">
        <v>560</v>
      </c>
      <c r="E100" s="7" t="s">
        <v>559</v>
      </c>
      <c r="F100" s="8">
        <v>558700</v>
      </c>
      <c r="G100" s="8"/>
      <c r="H100" s="7" t="s">
        <v>41</v>
      </c>
      <c r="I100" s="7" t="s">
        <v>334</v>
      </c>
      <c r="J100" s="34">
        <v>3.4000000000000002E-2</v>
      </c>
      <c r="K100" s="34"/>
      <c r="L100" s="8">
        <v>0</v>
      </c>
      <c r="M100" s="8">
        <v>0</v>
      </c>
      <c r="N100" s="7" t="s">
        <v>1007</v>
      </c>
      <c r="O100" s="44"/>
      <c r="P100" s="44"/>
    </row>
    <row r="101" spans="1:16">
      <c r="A101" s="6">
        <v>112</v>
      </c>
      <c r="B101" s="7" t="s">
        <v>563</v>
      </c>
      <c r="C101" s="7" t="s">
        <v>561</v>
      </c>
      <c r="D101" s="7" t="s">
        <v>564</v>
      </c>
      <c r="E101" s="7" t="s">
        <v>562</v>
      </c>
      <c r="F101" s="8">
        <v>558700</v>
      </c>
      <c r="G101" s="8"/>
      <c r="H101" s="7" t="s">
        <v>41</v>
      </c>
      <c r="I101" s="7" t="s">
        <v>334</v>
      </c>
      <c r="J101" s="34">
        <v>3.4000000000000002E-2</v>
      </c>
      <c r="K101" s="34"/>
      <c r="L101" s="8">
        <v>0</v>
      </c>
      <c r="M101" s="8">
        <v>0</v>
      </c>
      <c r="N101" s="7" t="s">
        <v>1007</v>
      </c>
      <c r="O101" s="44"/>
      <c r="P101" s="44"/>
    </row>
    <row r="102" spans="1:16">
      <c r="A102" s="1">
        <v>112</v>
      </c>
      <c r="B102" s="10" t="s">
        <v>569</v>
      </c>
      <c r="C102" s="10" t="s">
        <v>567</v>
      </c>
      <c r="D102" s="10" t="s">
        <v>570</v>
      </c>
      <c r="E102" s="10" t="s">
        <v>568</v>
      </c>
      <c r="F102" s="4">
        <v>856430</v>
      </c>
      <c r="G102" s="46">
        <v>688863</v>
      </c>
      <c r="H102" s="48" t="s">
        <v>41</v>
      </c>
      <c r="I102" s="10" t="s">
        <v>334</v>
      </c>
      <c r="J102" s="29">
        <v>3.2000000000000001E-2</v>
      </c>
      <c r="K102" s="55">
        <v>3.4000000000000002E-2</v>
      </c>
      <c r="L102" s="4">
        <f t="shared" si="21"/>
        <v>27405.760000000002</v>
      </c>
      <c r="M102" s="4">
        <f t="shared" si="22"/>
        <v>2283.8133333333335</v>
      </c>
      <c r="N102" s="10" t="s">
        <v>326</v>
      </c>
      <c r="O102" s="63">
        <f t="shared" ref="O102:O103" si="23">P102*12</f>
        <v>23421.342000000001</v>
      </c>
      <c r="P102" s="63">
        <f>G102*K102/12</f>
        <v>1951.7785000000001</v>
      </c>
    </row>
    <row r="103" spans="1:16">
      <c r="A103" s="1">
        <v>112</v>
      </c>
      <c r="B103" s="10" t="s">
        <v>569</v>
      </c>
      <c r="C103" s="10" t="s">
        <v>571</v>
      </c>
      <c r="D103" s="10" t="s">
        <v>573</v>
      </c>
      <c r="E103" s="10" t="s">
        <v>572</v>
      </c>
      <c r="F103" s="4">
        <v>856430</v>
      </c>
      <c r="G103" s="46">
        <v>688863</v>
      </c>
      <c r="H103" s="48" t="s">
        <v>41</v>
      </c>
      <c r="I103" s="10" t="s">
        <v>334</v>
      </c>
      <c r="J103" s="29">
        <v>3.2000000000000001E-2</v>
      </c>
      <c r="K103" s="55">
        <v>3.4000000000000002E-2</v>
      </c>
      <c r="L103" s="4">
        <f t="shared" si="21"/>
        <v>27405.760000000002</v>
      </c>
      <c r="M103" s="4">
        <f t="shared" si="22"/>
        <v>2283.8133333333335</v>
      </c>
      <c r="N103" s="10" t="s">
        <v>326</v>
      </c>
      <c r="O103" s="63">
        <f t="shared" si="23"/>
        <v>23421.342000000001</v>
      </c>
      <c r="P103" s="63">
        <f>G103*K103/12</f>
        <v>1951.7785000000001</v>
      </c>
    </row>
    <row r="104" spans="1:16">
      <c r="A104" s="6">
        <v>112</v>
      </c>
      <c r="B104" s="7" t="s">
        <v>576</v>
      </c>
      <c r="C104" s="7" t="s">
        <v>574</v>
      </c>
      <c r="D104" s="7" t="s">
        <v>577</v>
      </c>
      <c r="E104" s="7" t="s">
        <v>575</v>
      </c>
      <c r="F104" s="8">
        <v>558700</v>
      </c>
      <c r="G104" s="8"/>
      <c r="H104" s="7" t="s">
        <v>41</v>
      </c>
      <c r="I104" s="7" t="s">
        <v>334</v>
      </c>
      <c r="J104" s="34">
        <v>3.4000000000000002E-2</v>
      </c>
      <c r="K104" s="34"/>
      <c r="L104" s="8">
        <v>0</v>
      </c>
      <c r="M104" s="8">
        <v>0</v>
      </c>
      <c r="N104" s="7" t="s">
        <v>1007</v>
      </c>
      <c r="O104" s="44"/>
      <c r="P104" s="44"/>
    </row>
    <row r="105" spans="1:16">
      <c r="A105" s="6">
        <v>112</v>
      </c>
      <c r="B105" s="7" t="s">
        <v>580</v>
      </c>
      <c r="C105" s="7" t="s">
        <v>578</v>
      </c>
      <c r="D105" s="7" t="s">
        <v>581</v>
      </c>
      <c r="E105" s="7" t="s">
        <v>579</v>
      </c>
      <c r="F105" s="8">
        <v>558685</v>
      </c>
      <c r="G105" s="8"/>
      <c r="H105" s="7" t="s">
        <v>41</v>
      </c>
      <c r="I105" s="7" t="s">
        <v>334</v>
      </c>
      <c r="J105" s="34">
        <v>3.4000000000000002E-2</v>
      </c>
      <c r="K105" s="34"/>
      <c r="L105" s="8">
        <v>0</v>
      </c>
      <c r="M105" s="8">
        <v>0</v>
      </c>
      <c r="N105" s="7" t="s">
        <v>1007</v>
      </c>
      <c r="O105" s="44"/>
      <c r="P105" s="44"/>
    </row>
    <row r="106" spans="1:16">
      <c r="A106" s="1">
        <v>142</v>
      </c>
      <c r="B106" s="10" t="s">
        <v>583</v>
      </c>
      <c r="C106" s="10" t="s">
        <v>582</v>
      </c>
      <c r="E106" s="10" t="s">
        <v>100</v>
      </c>
      <c r="F106" s="4"/>
      <c r="G106" s="4"/>
      <c r="I106" s="10" t="s">
        <v>302</v>
      </c>
      <c r="L106" s="11">
        <f>SUM(M106*12)</f>
        <v>750</v>
      </c>
      <c r="M106" s="11">
        <v>62.5</v>
      </c>
      <c r="N106" s="10" t="s">
        <v>326</v>
      </c>
      <c r="O106" s="47">
        <f>SUM(P106*12)</f>
        <v>750</v>
      </c>
      <c r="P106" s="47">
        <v>62.5</v>
      </c>
    </row>
    <row r="107" spans="1:16">
      <c r="A107" s="1">
        <v>142</v>
      </c>
      <c r="B107" s="10" t="s">
        <v>101</v>
      </c>
      <c r="D107" s="10" t="s">
        <v>102</v>
      </c>
      <c r="E107" s="10" t="s">
        <v>584</v>
      </c>
      <c r="F107" s="4"/>
      <c r="G107" s="4"/>
      <c r="I107" s="10" t="s">
        <v>302</v>
      </c>
      <c r="L107" s="11">
        <f>SUM(M107*12)</f>
        <v>750</v>
      </c>
      <c r="M107" s="11">
        <v>62.5</v>
      </c>
      <c r="N107" s="10" t="s">
        <v>326</v>
      </c>
      <c r="O107" s="47">
        <f>SUM(P107*12)</f>
        <v>750</v>
      </c>
      <c r="P107" s="47">
        <v>62.5</v>
      </c>
    </row>
    <row r="108" spans="1:16">
      <c r="A108" s="1">
        <v>142</v>
      </c>
      <c r="B108" s="10" t="s">
        <v>585</v>
      </c>
      <c r="D108" s="10" t="s">
        <v>105</v>
      </c>
      <c r="E108" t="s">
        <v>106</v>
      </c>
      <c r="F108" s="4"/>
      <c r="G108" s="4"/>
      <c r="I108" s="10" t="s">
        <v>302</v>
      </c>
      <c r="L108" s="11">
        <f>SUM(M108*12)</f>
        <v>750</v>
      </c>
      <c r="M108" s="11">
        <v>62.5</v>
      </c>
      <c r="N108" s="10" t="s">
        <v>326</v>
      </c>
      <c r="O108" s="47">
        <f>SUM(P108*12)</f>
        <v>750</v>
      </c>
      <c r="P108" s="47">
        <v>62.5</v>
      </c>
    </row>
    <row r="109" spans="1:16">
      <c r="A109" s="1">
        <v>142</v>
      </c>
      <c r="B109" s="10" t="s">
        <v>107</v>
      </c>
      <c r="D109" s="10" t="s">
        <v>108</v>
      </c>
      <c r="E109" t="s">
        <v>109</v>
      </c>
      <c r="F109" s="4"/>
      <c r="G109" s="4"/>
      <c r="I109" s="10" t="s">
        <v>302</v>
      </c>
      <c r="L109" s="11">
        <f>SUM(M109*12)</f>
        <v>750</v>
      </c>
      <c r="M109" s="11">
        <v>62.5</v>
      </c>
      <c r="N109" s="10" t="s">
        <v>326</v>
      </c>
      <c r="O109" s="47">
        <f>SUM(P109*12)</f>
        <v>750</v>
      </c>
      <c r="P109" s="47">
        <v>62.5</v>
      </c>
    </row>
    <row r="110" spans="1:16">
      <c r="A110" s="1">
        <v>142</v>
      </c>
      <c r="B110" s="10" t="s">
        <v>586</v>
      </c>
      <c r="D110" s="10" t="s">
        <v>111</v>
      </c>
      <c r="E110" s="26">
        <v>77582</v>
      </c>
      <c r="F110" s="4"/>
      <c r="G110" s="4"/>
      <c r="I110" s="10" t="s">
        <v>302</v>
      </c>
      <c r="L110" s="11">
        <f>SUM(M110*12)</f>
        <v>750</v>
      </c>
      <c r="M110" s="11">
        <v>62.5</v>
      </c>
      <c r="N110" s="10" t="s">
        <v>326</v>
      </c>
      <c r="O110" s="47">
        <f>SUM(P110*12)</f>
        <v>750</v>
      </c>
      <c r="P110" s="47">
        <v>62.5</v>
      </c>
    </row>
    <row r="111" spans="1:16">
      <c r="A111" s="6">
        <v>142</v>
      </c>
      <c r="B111" s="7" t="s">
        <v>586</v>
      </c>
      <c r="C111" s="7"/>
      <c r="D111" s="7" t="s">
        <v>112</v>
      </c>
      <c r="E111" s="27">
        <v>77574</v>
      </c>
      <c r="F111" s="8"/>
      <c r="G111" s="8"/>
      <c r="H111" s="7"/>
      <c r="I111" s="7" t="s">
        <v>302</v>
      </c>
      <c r="J111" s="7"/>
      <c r="K111" s="7"/>
      <c r="L111" s="8">
        <v>0</v>
      </c>
      <c r="M111" s="8">
        <v>0</v>
      </c>
      <c r="N111" s="7" t="s">
        <v>587</v>
      </c>
      <c r="O111" s="44"/>
      <c r="P111" s="44"/>
    </row>
    <row r="112" spans="1:16">
      <c r="A112" s="1">
        <v>142</v>
      </c>
      <c r="B112" s="10" t="s">
        <v>588</v>
      </c>
      <c r="D112" s="10" t="s">
        <v>113</v>
      </c>
      <c r="E112" s="26">
        <v>78173</v>
      </c>
      <c r="F112" s="4"/>
      <c r="G112" s="4"/>
      <c r="I112" s="10" t="s">
        <v>302</v>
      </c>
      <c r="L112" s="11">
        <f>SUM(M112*12)</f>
        <v>750</v>
      </c>
      <c r="M112" s="11">
        <v>62.5</v>
      </c>
      <c r="N112" s="10" t="s">
        <v>326</v>
      </c>
      <c r="O112" s="47">
        <f>SUM(P112*12)</f>
        <v>750</v>
      </c>
      <c r="P112" s="47">
        <v>62.5</v>
      </c>
    </row>
    <row r="113" spans="1:17">
      <c r="A113" s="6">
        <v>142</v>
      </c>
      <c r="B113" s="7" t="s">
        <v>590</v>
      </c>
      <c r="C113" s="7" t="s">
        <v>589</v>
      </c>
      <c r="D113" s="7" t="s">
        <v>250</v>
      </c>
      <c r="E113" s="27">
        <v>90091</v>
      </c>
      <c r="F113" s="8"/>
      <c r="G113" s="8"/>
      <c r="H113" s="7"/>
      <c r="I113" s="7" t="s">
        <v>302</v>
      </c>
      <c r="J113" s="7"/>
      <c r="K113" s="7"/>
      <c r="L113" s="8">
        <v>0</v>
      </c>
      <c r="M113" s="8">
        <v>0</v>
      </c>
      <c r="N113" s="7" t="s">
        <v>329</v>
      </c>
      <c r="O113" s="44"/>
      <c r="P113" s="44"/>
    </row>
    <row r="114" spans="1:17">
      <c r="A114" s="6">
        <v>142</v>
      </c>
      <c r="B114" s="7" t="s">
        <v>592</v>
      </c>
      <c r="C114" s="7" t="s">
        <v>591</v>
      </c>
      <c r="D114" s="7" t="s">
        <v>593</v>
      </c>
      <c r="E114" s="27">
        <v>78215</v>
      </c>
      <c r="F114" s="8"/>
      <c r="G114" s="8"/>
      <c r="H114" s="7"/>
      <c r="I114" s="7" t="s">
        <v>302</v>
      </c>
      <c r="J114" s="7"/>
      <c r="K114" s="7"/>
      <c r="L114" s="8">
        <v>0</v>
      </c>
      <c r="M114" s="8">
        <v>0</v>
      </c>
      <c r="N114" s="7" t="s">
        <v>329</v>
      </c>
      <c r="O114" s="44"/>
      <c r="P114" s="44"/>
    </row>
    <row r="115" spans="1:17">
      <c r="A115" s="6">
        <v>142</v>
      </c>
      <c r="B115" s="7" t="s">
        <v>118</v>
      </c>
      <c r="C115" s="7"/>
      <c r="D115" s="7" t="s">
        <v>117</v>
      </c>
      <c r="E115" s="7" t="s">
        <v>119</v>
      </c>
      <c r="F115" s="8"/>
      <c r="G115" s="8"/>
      <c r="H115" s="7"/>
      <c r="I115" s="7" t="s">
        <v>302</v>
      </c>
      <c r="J115" s="7"/>
      <c r="K115" s="7"/>
      <c r="L115" s="8">
        <v>0</v>
      </c>
      <c r="M115" s="8">
        <v>0</v>
      </c>
      <c r="N115" s="7" t="s">
        <v>1007</v>
      </c>
      <c r="O115" s="44"/>
      <c r="P115" s="44"/>
    </row>
    <row r="116" spans="1:17">
      <c r="A116" s="1">
        <v>142</v>
      </c>
      <c r="B116" s="10" t="s">
        <v>594</v>
      </c>
      <c r="C116" s="10"/>
      <c r="D116" s="10" t="s">
        <v>121</v>
      </c>
      <c r="E116" s="10" t="s">
        <v>123</v>
      </c>
      <c r="F116" s="11"/>
      <c r="G116" s="11"/>
      <c r="H116" s="10"/>
      <c r="I116" s="10" t="s">
        <v>302</v>
      </c>
      <c r="J116" s="10"/>
      <c r="K116" s="10"/>
      <c r="L116" s="11">
        <f>SUM(M116*12)</f>
        <v>750</v>
      </c>
      <c r="M116" s="11">
        <v>62.5</v>
      </c>
      <c r="N116" s="10" t="s">
        <v>326</v>
      </c>
      <c r="O116" s="47">
        <f>SUM(P116*12)</f>
        <v>750</v>
      </c>
      <c r="P116" s="47">
        <v>62.5</v>
      </c>
    </row>
    <row r="117" spans="1:17">
      <c r="A117" s="1">
        <v>142</v>
      </c>
      <c r="B117" s="10" t="s">
        <v>595</v>
      </c>
      <c r="D117" s="10" t="s">
        <v>291</v>
      </c>
      <c r="E117" t="s">
        <v>125</v>
      </c>
      <c r="F117" s="4"/>
      <c r="G117" s="4"/>
      <c r="I117" s="10" t="s">
        <v>302</v>
      </c>
      <c r="L117" s="11">
        <f>SUM(M117*12)</f>
        <v>750</v>
      </c>
      <c r="M117" s="11">
        <v>62.5</v>
      </c>
      <c r="N117" s="10" t="s">
        <v>326</v>
      </c>
      <c r="O117" s="47">
        <f>SUM(P117*12)</f>
        <v>750</v>
      </c>
      <c r="P117" s="47">
        <v>62.5</v>
      </c>
    </row>
    <row r="118" spans="1:17">
      <c r="A118" s="6">
        <v>803</v>
      </c>
      <c r="B118" s="7" t="s">
        <v>596</v>
      </c>
      <c r="C118" s="7"/>
      <c r="D118" s="7"/>
      <c r="E118" s="7"/>
      <c r="F118" s="8">
        <v>327018</v>
      </c>
      <c r="G118" s="8"/>
      <c r="H118" s="7" t="s">
        <v>348</v>
      </c>
      <c r="I118" s="7" t="s">
        <v>334</v>
      </c>
      <c r="J118" s="7"/>
      <c r="K118" s="7"/>
      <c r="L118" s="8">
        <v>0</v>
      </c>
      <c r="M118" s="8">
        <v>0</v>
      </c>
      <c r="N118" s="7" t="s">
        <v>597</v>
      </c>
      <c r="O118" s="44"/>
      <c r="P118" s="44"/>
    </row>
    <row r="119" spans="1:17">
      <c r="A119" s="6">
        <v>142</v>
      </c>
      <c r="B119" s="7" t="s">
        <v>598</v>
      </c>
      <c r="C119" s="7"/>
      <c r="D119" s="7" t="s">
        <v>126</v>
      </c>
      <c r="E119" s="7" t="s">
        <v>599</v>
      </c>
      <c r="F119" s="8"/>
      <c r="G119" s="8"/>
      <c r="H119" s="7"/>
      <c r="I119" s="7" t="s">
        <v>302</v>
      </c>
      <c r="J119" s="7"/>
      <c r="K119" s="7"/>
      <c r="L119" s="8">
        <v>0</v>
      </c>
      <c r="M119" s="8">
        <v>0</v>
      </c>
      <c r="N119" s="7" t="s">
        <v>328</v>
      </c>
      <c r="O119" s="44"/>
      <c r="P119" s="44"/>
    </row>
    <row r="120" spans="1:17">
      <c r="A120" s="6">
        <v>142</v>
      </c>
      <c r="B120" s="7" t="s">
        <v>128</v>
      </c>
      <c r="C120" s="7"/>
      <c r="D120" s="7" t="s">
        <v>127</v>
      </c>
      <c r="E120" s="7" t="s">
        <v>276</v>
      </c>
      <c r="F120" s="8"/>
      <c r="G120" s="8"/>
      <c r="H120" s="7"/>
      <c r="I120" s="7" t="s">
        <v>302</v>
      </c>
      <c r="J120" s="7"/>
      <c r="K120" s="7"/>
      <c r="L120" s="8">
        <v>0</v>
      </c>
      <c r="M120" s="8">
        <v>0</v>
      </c>
      <c r="N120" s="7" t="s">
        <v>328</v>
      </c>
      <c r="O120" s="44"/>
      <c r="P120" s="44"/>
    </row>
    <row r="121" spans="1:17">
      <c r="A121" s="9">
        <v>142</v>
      </c>
      <c r="B121" s="10" t="s">
        <v>600</v>
      </c>
      <c r="C121" s="10"/>
      <c r="D121" s="10" t="s">
        <v>130</v>
      </c>
      <c r="E121" s="10" t="s">
        <v>601</v>
      </c>
      <c r="F121" s="11"/>
      <c r="G121" s="11"/>
      <c r="H121" s="10"/>
      <c r="I121" s="10" t="s">
        <v>302</v>
      </c>
      <c r="J121" s="10"/>
      <c r="K121" s="10"/>
      <c r="L121" s="11">
        <f>SUM(M121*12)</f>
        <v>750</v>
      </c>
      <c r="M121" s="11">
        <v>62.5</v>
      </c>
      <c r="N121" s="10" t="s">
        <v>326</v>
      </c>
      <c r="O121" s="47">
        <f>SUM(P121*12)</f>
        <v>750</v>
      </c>
      <c r="P121" s="47">
        <v>62.5</v>
      </c>
    </row>
    <row r="122" spans="1:17">
      <c r="A122" s="9">
        <v>142</v>
      </c>
      <c r="B122" s="10" t="s">
        <v>124</v>
      </c>
      <c r="C122" s="10"/>
      <c r="D122" s="10" t="s">
        <v>133</v>
      </c>
      <c r="E122" s="10" t="s">
        <v>602</v>
      </c>
      <c r="F122" s="11"/>
      <c r="G122" s="11"/>
      <c r="H122" s="10"/>
      <c r="I122" s="10" t="s">
        <v>302</v>
      </c>
      <c r="J122" s="24">
        <v>6.0000000000000001E-3</v>
      </c>
      <c r="K122" s="24"/>
      <c r="L122" s="11">
        <f>SUM(M122*12)</f>
        <v>750</v>
      </c>
      <c r="M122" s="11">
        <v>62.5</v>
      </c>
      <c r="N122" s="10" t="s">
        <v>326</v>
      </c>
      <c r="O122" s="47">
        <f>SUM(P122*12)</f>
        <v>750</v>
      </c>
      <c r="P122" s="47">
        <v>62.5</v>
      </c>
    </row>
    <row r="123" spans="1:17">
      <c r="A123" s="6">
        <v>192</v>
      </c>
      <c r="B123" s="7" t="s">
        <v>606</v>
      </c>
      <c r="C123" s="7"/>
      <c r="D123" s="7" t="s">
        <v>603</v>
      </c>
      <c r="E123" s="7" t="s">
        <v>604</v>
      </c>
      <c r="F123" s="8">
        <v>330451</v>
      </c>
      <c r="G123" s="8"/>
      <c r="H123" s="7" t="s">
        <v>605</v>
      </c>
      <c r="I123" s="7" t="s">
        <v>334</v>
      </c>
      <c r="J123" s="35"/>
      <c r="K123" s="35"/>
      <c r="L123" s="8">
        <v>0</v>
      </c>
      <c r="M123" s="8">
        <f>F123*J123/12</f>
        <v>0</v>
      </c>
      <c r="N123" s="7" t="s">
        <v>344</v>
      </c>
      <c r="O123" s="44"/>
      <c r="P123" s="44"/>
    </row>
    <row r="124" spans="1:17">
      <c r="A124" s="6">
        <v>102</v>
      </c>
      <c r="B124" s="7" t="s">
        <v>609</v>
      </c>
      <c r="C124" s="7" t="s">
        <v>607</v>
      </c>
      <c r="D124" s="7"/>
      <c r="E124" s="7" t="s">
        <v>608</v>
      </c>
      <c r="F124" s="8">
        <v>430000</v>
      </c>
      <c r="G124" s="8"/>
      <c r="H124" s="7" t="s">
        <v>364</v>
      </c>
      <c r="I124" s="7" t="s">
        <v>334</v>
      </c>
      <c r="J124" s="7"/>
      <c r="K124" s="7"/>
      <c r="L124" s="8">
        <v>0</v>
      </c>
      <c r="M124" s="8">
        <v>0</v>
      </c>
      <c r="N124" s="7" t="s">
        <v>326</v>
      </c>
      <c r="O124" s="44"/>
      <c r="P124" s="44"/>
    </row>
    <row r="125" spans="1:17">
      <c r="A125" s="9">
        <v>112</v>
      </c>
      <c r="B125" s="10" t="s">
        <v>612</v>
      </c>
      <c r="C125" s="10" t="s">
        <v>610</v>
      </c>
      <c r="D125" s="10" t="s">
        <v>613</v>
      </c>
      <c r="E125" s="10" t="s">
        <v>611</v>
      </c>
      <c r="F125" s="11">
        <v>949825</v>
      </c>
      <c r="G125" s="106">
        <v>1010372</v>
      </c>
      <c r="H125" s="48" t="s">
        <v>41</v>
      </c>
      <c r="I125" s="10" t="s">
        <v>334</v>
      </c>
      <c r="J125" s="29">
        <v>3.2000000000000001E-2</v>
      </c>
      <c r="K125" s="55">
        <v>3.4000000000000002E-2</v>
      </c>
      <c r="L125" s="11">
        <f>F125*J125</f>
        <v>30394.400000000001</v>
      </c>
      <c r="M125" s="11">
        <f>F125*J125/12</f>
        <v>2532.8666666666668</v>
      </c>
      <c r="N125" s="10" t="s">
        <v>326</v>
      </c>
      <c r="O125" s="97">
        <f t="shared" ref="O125:O127" si="24">P125*12</f>
        <v>34352.648000000001</v>
      </c>
      <c r="P125" s="97">
        <f>G125*K125/12</f>
        <v>2862.7206666666666</v>
      </c>
      <c r="Q125" s="96" t="s">
        <v>1126</v>
      </c>
    </row>
    <row r="126" spans="1:17">
      <c r="A126" s="1">
        <v>112</v>
      </c>
      <c r="B126" s="10" t="s">
        <v>616</v>
      </c>
      <c r="C126" t="s">
        <v>614</v>
      </c>
      <c r="D126" s="10" t="s">
        <v>617</v>
      </c>
      <c r="E126" s="10" t="s">
        <v>615</v>
      </c>
      <c r="F126" s="4">
        <v>949825</v>
      </c>
      <c r="G126" s="107">
        <v>1010372</v>
      </c>
      <c r="H126" s="48" t="s">
        <v>41</v>
      </c>
      <c r="I126" s="10" t="s">
        <v>334</v>
      </c>
      <c r="J126" s="29">
        <v>3.2000000000000001E-2</v>
      </c>
      <c r="K126" s="55">
        <v>3.4000000000000002E-2</v>
      </c>
      <c r="L126" s="11">
        <f>F126*J126</f>
        <v>30394.400000000001</v>
      </c>
      <c r="M126" s="11">
        <f>F126*J126/12</f>
        <v>2532.8666666666668</v>
      </c>
      <c r="N126" s="10" t="s">
        <v>326</v>
      </c>
      <c r="O126" s="97">
        <f t="shared" si="24"/>
        <v>34352.648000000001</v>
      </c>
      <c r="P126" s="97">
        <f>G126*K126/12</f>
        <v>2862.7206666666666</v>
      </c>
      <c r="Q126" s="96" t="s">
        <v>1126</v>
      </c>
    </row>
    <row r="127" spans="1:17">
      <c r="A127" s="1">
        <v>112</v>
      </c>
      <c r="B127" s="10" t="s">
        <v>620</v>
      </c>
      <c r="C127" t="s">
        <v>618</v>
      </c>
      <c r="D127" s="10" t="s">
        <v>621</v>
      </c>
      <c r="E127" s="10" t="s">
        <v>619</v>
      </c>
      <c r="F127" s="4">
        <v>949825</v>
      </c>
      <c r="G127" s="107">
        <v>1010372</v>
      </c>
      <c r="H127" s="48" t="s">
        <v>41</v>
      </c>
      <c r="I127" s="10" t="s">
        <v>334</v>
      </c>
      <c r="J127" s="29">
        <v>3.2000000000000001E-2</v>
      </c>
      <c r="K127" s="55">
        <v>3.4000000000000002E-2</v>
      </c>
      <c r="L127" s="11">
        <f>F127*J127</f>
        <v>30394.400000000001</v>
      </c>
      <c r="M127" s="11">
        <f>F127*J127/12</f>
        <v>2532.8666666666668</v>
      </c>
      <c r="N127" s="10" t="s">
        <v>326</v>
      </c>
      <c r="O127" s="97">
        <f t="shared" si="24"/>
        <v>34352.648000000001</v>
      </c>
      <c r="P127" s="97">
        <f>G127*K127/12</f>
        <v>2862.7206666666666</v>
      </c>
      <c r="Q127" s="96" t="s">
        <v>1126</v>
      </c>
    </row>
    <row r="128" spans="1:17">
      <c r="A128" s="6">
        <v>132</v>
      </c>
      <c r="B128" s="7" t="s">
        <v>624</v>
      </c>
      <c r="C128" s="7" t="s">
        <v>622</v>
      </c>
      <c r="D128" s="7" t="s">
        <v>625</v>
      </c>
      <c r="E128" s="7" t="s">
        <v>623</v>
      </c>
      <c r="F128" s="8">
        <v>433000</v>
      </c>
      <c r="G128" s="8"/>
      <c r="H128" s="7" t="s">
        <v>41</v>
      </c>
      <c r="I128" s="7" t="s">
        <v>334</v>
      </c>
      <c r="J128" s="34">
        <v>2.5000000000000001E-2</v>
      </c>
      <c r="K128" s="34"/>
      <c r="L128" s="8">
        <v>0</v>
      </c>
      <c r="M128" s="8">
        <v>0</v>
      </c>
      <c r="N128" s="7" t="s">
        <v>1007</v>
      </c>
      <c r="O128" s="44"/>
      <c r="P128" s="44"/>
    </row>
    <row r="129" spans="1:17">
      <c r="A129" s="6">
        <v>132</v>
      </c>
      <c r="B129" s="7" t="s">
        <v>628</v>
      </c>
      <c r="C129" s="7" t="s">
        <v>626</v>
      </c>
      <c r="D129" s="7" t="s">
        <v>629</v>
      </c>
      <c r="E129" s="7" t="s">
        <v>627</v>
      </c>
      <c r="F129" s="8">
        <v>433000</v>
      </c>
      <c r="G129" s="8"/>
      <c r="H129" s="7" t="s">
        <v>41</v>
      </c>
      <c r="I129" s="7" t="s">
        <v>334</v>
      </c>
      <c r="J129" s="34">
        <v>2.5000000000000001E-2</v>
      </c>
      <c r="K129" s="34"/>
      <c r="L129" s="8">
        <v>0</v>
      </c>
      <c r="M129" s="8">
        <v>0</v>
      </c>
      <c r="N129" s="7" t="s">
        <v>1007</v>
      </c>
      <c r="O129" s="44"/>
      <c r="P129" s="44"/>
    </row>
    <row r="130" spans="1:17">
      <c r="A130" s="6">
        <v>142</v>
      </c>
      <c r="B130" s="7" t="s">
        <v>630</v>
      </c>
      <c r="C130" s="7"/>
      <c r="D130" s="7" t="s">
        <v>136</v>
      </c>
      <c r="E130" s="7" t="s">
        <v>137</v>
      </c>
      <c r="F130" s="8"/>
      <c r="G130" s="8"/>
      <c r="H130" s="7"/>
      <c r="I130" s="7" t="s">
        <v>302</v>
      </c>
      <c r="J130" s="7"/>
      <c r="K130" s="7"/>
      <c r="L130" s="8">
        <v>0</v>
      </c>
      <c r="M130" s="8">
        <v>0</v>
      </c>
      <c r="N130" s="7" t="s">
        <v>1007</v>
      </c>
      <c r="O130" s="44"/>
      <c r="P130" s="44"/>
    </row>
    <row r="131" spans="1:17">
      <c r="A131" s="6">
        <v>142</v>
      </c>
      <c r="B131" s="7" t="s">
        <v>631</v>
      </c>
      <c r="C131" s="7"/>
      <c r="D131" s="7" t="s">
        <v>139</v>
      </c>
      <c r="E131" s="27">
        <v>90071509</v>
      </c>
      <c r="F131" s="8"/>
      <c r="G131" s="8"/>
      <c r="H131" s="7"/>
      <c r="I131" s="7" t="s">
        <v>302</v>
      </c>
      <c r="J131" s="7"/>
      <c r="K131" s="7"/>
      <c r="L131" s="8">
        <v>0</v>
      </c>
      <c r="M131" s="8">
        <v>0</v>
      </c>
      <c r="N131" s="7" t="s">
        <v>1007</v>
      </c>
      <c r="O131" s="44"/>
      <c r="P131" s="44"/>
    </row>
    <row r="132" spans="1:17">
      <c r="A132" s="6">
        <v>142</v>
      </c>
      <c r="B132" s="7" t="s">
        <v>632</v>
      </c>
      <c r="C132" s="7"/>
      <c r="D132" s="7" t="s">
        <v>141</v>
      </c>
      <c r="E132" s="7" t="s">
        <v>633</v>
      </c>
      <c r="F132" s="8"/>
      <c r="G132" s="8"/>
      <c r="H132" s="7"/>
      <c r="I132" s="7" t="s">
        <v>302</v>
      </c>
      <c r="J132" s="7"/>
      <c r="K132" s="7"/>
      <c r="L132" s="8">
        <v>0</v>
      </c>
      <c r="M132" s="8">
        <v>0</v>
      </c>
      <c r="N132" s="7" t="s">
        <v>1007</v>
      </c>
      <c r="O132" s="44"/>
      <c r="P132" s="44"/>
    </row>
    <row r="133" spans="1:17">
      <c r="A133" s="1">
        <v>142</v>
      </c>
      <c r="B133" s="10" t="s">
        <v>634</v>
      </c>
      <c r="D133" s="10" t="s">
        <v>144</v>
      </c>
      <c r="E133" s="10" t="s">
        <v>145</v>
      </c>
      <c r="F133" s="4"/>
      <c r="G133" s="4"/>
      <c r="I133" s="10" t="s">
        <v>302</v>
      </c>
      <c r="L133" s="11">
        <f>SUM(M133*12)</f>
        <v>750</v>
      </c>
      <c r="M133" s="11">
        <v>62.5</v>
      </c>
      <c r="N133" s="10" t="s">
        <v>326</v>
      </c>
      <c r="O133" s="47">
        <f>SUM(P133*12)</f>
        <v>750</v>
      </c>
      <c r="P133" s="47">
        <v>62.5</v>
      </c>
    </row>
    <row r="134" spans="1:17">
      <c r="A134" s="1">
        <v>112</v>
      </c>
      <c r="B134" s="10" t="s">
        <v>636</v>
      </c>
      <c r="C134" t="s">
        <v>902</v>
      </c>
      <c r="D134" s="10" t="s">
        <v>838</v>
      </c>
      <c r="E134" s="10" t="s">
        <v>635</v>
      </c>
      <c r="F134" s="4">
        <v>1055127</v>
      </c>
      <c r="G134" s="107">
        <v>1122391</v>
      </c>
      <c r="H134" s="44" t="s">
        <v>41</v>
      </c>
      <c r="I134" s="10" t="s">
        <v>334</v>
      </c>
      <c r="J134" s="29">
        <v>3.2000000000000001E-2</v>
      </c>
      <c r="K134" s="55">
        <v>3.4000000000000002E-2</v>
      </c>
      <c r="L134" s="11">
        <f>F134*J134</f>
        <v>33764.063999999998</v>
      </c>
      <c r="M134" s="11">
        <f>F134*J134/12</f>
        <v>2813.672</v>
      </c>
      <c r="N134" s="10" t="s">
        <v>326</v>
      </c>
      <c r="O134" s="97">
        <f t="shared" ref="O134:O140" si="25">P134*12</f>
        <v>38161.294000000002</v>
      </c>
      <c r="P134" s="97">
        <f>G134*K134/12</f>
        <v>3180.1078333333335</v>
      </c>
      <c r="Q134" s="96" t="s">
        <v>1126</v>
      </c>
    </row>
    <row r="135" spans="1:17">
      <c r="A135" s="1">
        <v>102</v>
      </c>
      <c r="B135" s="10" t="s">
        <v>639</v>
      </c>
      <c r="C135" s="56" t="s">
        <v>637</v>
      </c>
      <c r="E135" s="10" t="s">
        <v>638</v>
      </c>
      <c r="F135" s="4">
        <v>1874880</v>
      </c>
      <c r="G135" s="46">
        <v>1510000</v>
      </c>
      <c r="H135" s="44" t="s">
        <v>1098</v>
      </c>
      <c r="I135" s="10" t="s">
        <v>334</v>
      </c>
      <c r="J135" s="29">
        <v>0.02</v>
      </c>
      <c r="K135" s="29"/>
      <c r="L135" s="11">
        <f>F135*J135</f>
        <v>37497.599999999999</v>
      </c>
      <c r="M135" s="11">
        <f>F135*J135/12</f>
        <v>3124.7999999999997</v>
      </c>
      <c r="N135" s="10" t="s">
        <v>326</v>
      </c>
      <c r="O135" s="63">
        <f t="shared" si="25"/>
        <v>30200</v>
      </c>
      <c r="P135" s="63">
        <f>G135*J135/12</f>
        <v>2516.6666666666665</v>
      </c>
    </row>
    <row r="136" spans="1:17">
      <c r="A136" s="1">
        <v>112</v>
      </c>
      <c r="B136" s="10" t="s">
        <v>642</v>
      </c>
      <c r="C136" t="s">
        <v>643</v>
      </c>
      <c r="D136" s="10" t="s">
        <v>640</v>
      </c>
      <c r="E136" t="s">
        <v>641</v>
      </c>
      <c r="F136" s="4">
        <v>736000</v>
      </c>
      <c r="G136" s="46">
        <v>662400</v>
      </c>
      <c r="H136" s="44" t="s">
        <v>41</v>
      </c>
      <c r="I136" s="10" t="s">
        <v>334</v>
      </c>
      <c r="J136" s="29">
        <v>3.2000000000000001E-2</v>
      </c>
      <c r="K136" s="55">
        <v>3.4000000000000002E-2</v>
      </c>
      <c r="L136" s="11">
        <f>F136*J136</f>
        <v>23552</v>
      </c>
      <c r="M136" s="11">
        <f>F136*J136/12</f>
        <v>1962.6666666666667</v>
      </c>
      <c r="N136" s="10" t="s">
        <v>326</v>
      </c>
      <c r="O136" s="63">
        <f t="shared" si="25"/>
        <v>22521.600000000002</v>
      </c>
      <c r="P136" s="63">
        <f>G136*K136/12</f>
        <v>1876.8000000000002</v>
      </c>
    </row>
    <row r="137" spans="1:17">
      <c r="A137" s="1">
        <v>112</v>
      </c>
      <c r="B137" s="10" t="s">
        <v>642</v>
      </c>
      <c r="C137" t="s">
        <v>644</v>
      </c>
      <c r="D137" s="10" t="s">
        <v>646</v>
      </c>
      <c r="E137" s="10" t="s">
        <v>645</v>
      </c>
      <c r="F137" s="4">
        <v>736000</v>
      </c>
      <c r="G137" s="46">
        <v>662400</v>
      </c>
      <c r="H137" s="44" t="s">
        <v>41</v>
      </c>
      <c r="I137" s="10" t="s">
        <v>334</v>
      </c>
      <c r="J137" s="29">
        <v>3.2000000000000001E-2</v>
      </c>
      <c r="K137" s="55">
        <v>3.4000000000000002E-2</v>
      </c>
      <c r="L137" s="11">
        <f>F137*J137</f>
        <v>23552</v>
      </c>
      <c r="M137" s="11">
        <f>F137*J137/12</f>
        <v>1962.6666666666667</v>
      </c>
      <c r="N137" s="10" t="s">
        <v>326</v>
      </c>
      <c r="O137" s="63">
        <f t="shared" si="25"/>
        <v>22521.600000000002</v>
      </c>
      <c r="P137" s="63">
        <f t="shared" ref="P137:P138" si="26">G137*K137/12</f>
        <v>1876.8000000000002</v>
      </c>
    </row>
    <row r="138" spans="1:17">
      <c r="A138" s="1">
        <v>112</v>
      </c>
      <c r="B138" s="10" t="s">
        <v>642</v>
      </c>
      <c r="C138" t="s">
        <v>647</v>
      </c>
      <c r="D138" s="10" t="s">
        <v>649</v>
      </c>
      <c r="E138" s="10" t="s">
        <v>648</v>
      </c>
      <c r="F138" s="4">
        <v>736000</v>
      </c>
      <c r="G138" s="46">
        <v>662400</v>
      </c>
      <c r="H138" s="44" t="s">
        <v>41</v>
      </c>
      <c r="I138" s="10" t="s">
        <v>334</v>
      </c>
      <c r="J138" s="29">
        <v>3.2000000000000001E-2</v>
      </c>
      <c r="K138" s="55">
        <v>3.4000000000000002E-2</v>
      </c>
      <c r="L138" s="4">
        <f>F138*J138</f>
        <v>23552</v>
      </c>
      <c r="M138" s="4">
        <f>F138*J138/12</f>
        <v>1962.6666666666667</v>
      </c>
      <c r="N138" s="10" t="s">
        <v>326</v>
      </c>
      <c r="O138" s="63">
        <f t="shared" si="25"/>
        <v>22521.600000000002</v>
      </c>
      <c r="P138" s="63">
        <f t="shared" si="26"/>
        <v>1876.8000000000002</v>
      </c>
    </row>
    <row r="139" spans="1:17">
      <c r="A139" s="1">
        <v>142</v>
      </c>
      <c r="B139" s="10" t="s">
        <v>146</v>
      </c>
      <c r="D139" s="10" t="s">
        <v>147</v>
      </c>
      <c r="E139" s="10" t="s">
        <v>148</v>
      </c>
      <c r="F139" s="4"/>
      <c r="G139" s="4"/>
      <c r="I139" s="10" t="s">
        <v>302</v>
      </c>
      <c r="L139" s="11">
        <f>SUM(M139*12)</f>
        <v>750</v>
      </c>
      <c r="M139" s="11">
        <v>62.5</v>
      </c>
      <c r="N139" s="10" t="s">
        <v>326</v>
      </c>
      <c r="O139" s="47">
        <f>SUM(P139*12)</f>
        <v>750</v>
      </c>
      <c r="P139" s="47">
        <v>62.5</v>
      </c>
    </row>
    <row r="140" spans="1:17">
      <c r="A140" s="1">
        <v>102</v>
      </c>
      <c r="B140" s="10" t="s">
        <v>652</v>
      </c>
      <c r="C140" t="s">
        <v>650</v>
      </c>
      <c r="D140" s="48" t="s">
        <v>1085</v>
      </c>
      <c r="E140" s="10" t="s">
        <v>651</v>
      </c>
      <c r="F140" s="4">
        <v>281900</v>
      </c>
      <c r="G140" s="46">
        <v>255000</v>
      </c>
      <c r="H140" t="s">
        <v>364</v>
      </c>
      <c r="I140" s="10" t="s">
        <v>334</v>
      </c>
      <c r="J140" s="29">
        <v>3.4000000000000002E-2</v>
      </c>
      <c r="K140" s="55">
        <v>0.03</v>
      </c>
      <c r="L140" s="4">
        <f>F140*J140</f>
        <v>9584.6</v>
      </c>
      <c r="M140" s="4">
        <f>F140*J140/12</f>
        <v>798.7166666666667</v>
      </c>
      <c r="N140" s="10" t="s">
        <v>326</v>
      </c>
      <c r="O140" s="63">
        <f t="shared" si="25"/>
        <v>7650</v>
      </c>
      <c r="P140" s="63">
        <f>G140*K140/12</f>
        <v>637.5</v>
      </c>
    </row>
    <row r="141" spans="1:17">
      <c r="A141" s="6">
        <v>142</v>
      </c>
      <c r="B141" s="7" t="s">
        <v>655</v>
      </c>
      <c r="C141" s="7" t="s">
        <v>653</v>
      </c>
      <c r="D141" s="7" t="s">
        <v>656</v>
      </c>
      <c r="E141" s="7" t="s">
        <v>150</v>
      </c>
      <c r="F141" s="8"/>
      <c r="G141" s="8"/>
      <c r="H141" s="7"/>
      <c r="I141" s="7" t="s">
        <v>302</v>
      </c>
      <c r="J141" s="7"/>
      <c r="K141" s="7"/>
      <c r="L141" s="8">
        <v>0</v>
      </c>
      <c r="M141" s="8">
        <v>0</v>
      </c>
      <c r="N141" s="7" t="s">
        <v>654</v>
      </c>
      <c r="O141" s="44"/>
      <c r="P141" s="44"/>
    </row>
    <row r="142" spans="1:17">
      <c r="A142" s="6">
        <v>142</v>
      </c>
      <c r="B142" s="7" t="s">
        <v>655</v>
      </c>
      <c r="C142" s="7" t="s">
        <v>653</v>
      </c>
      <c r="D142" s="7" t="s">
        <v>657</v>
      </c>
      <c r="E142" s="7" t="s">
        <v>151</v>
      </c>
      <c r="F142" s="8"/>
      <c r="G142" s="8"/>
      <c r="H142" s="7"/>
      <c r="I142" s="7" t="s">
        <v>302</v>
      </c>
      <c r="J142" s="7"/>
      <c r="K142" s="7"/>
      <c r="L142" s="8">
        <v>0</v>
      </c>
      <c r="M142" s="8">
        <v>0</v>
      </c>
      <c r="N142" s="7" t="s">
        <v>396</v>
      </c>
      <c r="O142" s="44"/>
      <c r="P142" s="44"/>
    </row>
    <row r="143" spans="1:17">
      <c r="A143" s="6">
        <v>142</v>
      </c>
      <c r="B143" s="7" t="s">
        <v>655</v>
      </c>
      <c r="C143" s="7" t="s">
        <v>653</v>
      </c>
      <c r="D143" s="7" t="s">
        <v>658</v>
      </c>
      <c r="E143" s="7" t="s">
        <v>152</v>
      </c>
      <c r="F143" s="8"/>
      <c r="G143" s="8"/>
      <c r="H143" s="7"/>
      <c r="I143" s="7" t="s">
        <v>302</v>
      </c>
      <c r="J143" s="7"/>
      <c r="K143" s="7"/>
      <c r="L143" s="8">
        <v>0</v>
      </c>
      <c r="M143" s="8">
        <v>0</v>
      </c>
      <c r="N143" s="7" t="s">
        <v>396</v>
      </c>
      <c r="O143" s="44"/>
      <c r="P143" s="44"/>
    </row>
    <row r="144" spans="1:17">
      <c r="A144" s="6">
        <v>142</v>
      </c>
      <c r="B144" s="7" t="s">
        <v>655</v>
      </c>
      <c r="C144" s="7" t="s">
        <v>653</v>
      </c>
      <c r="D144" s="7" t="s">
        <v>659</v>
      </c>
      <c r="E144" s="7" t="s">
        <v>153</v>
      </c>
      <c r="F144" s="8"/>
      <c r="G144" s="8"/>
      <c r="H144" s="7"/>
      <c r="I144" s="7" t="s">
        <v>302</v>
      </c>
      <c r="J144" s="7"/>
      <c r="K144" s="7"/>
      <c r="L144" s="8">
        <v>0</v>
      </c>
      <c r="M144" s="8">
        <v>0</v>
      </c>
      <c r="N144" s="7" t="s">
        <v>396</v>
      </c>
      <c r="O144" s="44"/>
      <c r="P144" s="44"/>
    </row>
    <row r="145" spans="1:17">
      <c r="A145" s="6">
        <v>142</v>
      </c>
      <c r="B145" s="7" t="s">
        <v>655</v>
      </c>
      <c r="C145" s="7" t="s">
        <v>653</v>
      </c>
      <c r="D145" s="7" t="s">
        <v>661</v>
      </c>
      <c r="E145" s="7" t="s">
        <v>660</v>
      </c>
      <c r="F145" s="4"/>
      <c r="G145" s="4"/>
      <c r="I145" s="7" t="s">
        <v>302</v>
      </c>
      <c r="L145" s="8">
        <v>0</v>
      </c>
      <c r="M145" s="8">
        <v>0</v>
      </c>
      <c r="N145" s="7" t="s">
        <v>396</v>
      </c>
      <c r="O145" s="44"/>
      <c r="P145" s="44"/>
    </row>
    <row r="146" spans="1:17">
      <c r="A146" s="6">
        <v>142</v>
      </c>
      <c r="B146" s="7" t="s">
        <v>655</v>
      </c>
      <c r="C146" s="7" t="s">
        <v>653</v>
      </c>
      <c r="D146" s="7" t="s">
        <v>662</v>
      </c>
      <c r="E146" s="7" t="s">
        <v>155</v>
      </c>
      <c r="F146" s="4"/>
      <c r="G146" s="4"/>
      <c r="I146" s="7" t="s">
        <v>302</v>
      </c>
      <c r="L146" s="8">
        <v>0</v>
      </c>
      <c r="M146" s="8">
        <v>0</v>
      </c>
      <c r="N146" s="7" t="s">
        <v>654</v>
      </c>
      <c r="O146" s="44"/>
      <c r="P146" s="44"/>
    </row>
    <row r="147" spans="1:17">
      <c r="A147" s="6">
        <v>142</v>
      </c>
      <c r="B147" s="7" t="s">
        <v>655</v>
      </c>
      <c r="C147" s="7" t="s">
        <v>653</v>
      </c>
      <c r="D147" s="7" t="s">
        <v>663</v>
      </c>
      <c r="E147" s="7" t="s">
        <v>156</v>
      </c>
      <c r="F147" s="8"/>
      <c r="G147" s="8"/>
      <c r="H147" s="7"/>
      <c r="I147" s="7" t="s">
        <v>302</v>
      </c>
      <c r="J147" s="7"/>
      <c r="K147" s="7"/>
      <c r="L147" s="8">
        <v>0</v>
      </c>
      <c r="M147" s="8">
        <v>0</v>
      </c>
      <c r="N147" s="7" t="s">
        <v>396</v>
      </c>
      <c r="O147" s="44"/>
      <c r="P147" s="44"/>
    </row>
    <row r="148" spans="1:17">
      <c r="A148" s="6">
        <v>142</v>
      </c>
      <c r="B148" s="7" t="s">
        <v>665</v>
      </c>
      <c r="C148" s="7" t="s">
        <v>664</v>
      </c>
      <c r="D148" s="7" t="s">
        <v>158</v>
      </c>
      <c r="E148" s="7" t="s">
        <v>666</v>
      </c>
      <c r="F148" s="8"/>
      <c r="G148" s="8"/>
      <c r="H148" s="7"/>
      <c r="I148" s="7" t="s">
        <v>302</v>
      </c>
      <c r="J148" s="7"/>
      <c r="K148" s="7"/>
      <c r="L148" s="8">
        <v>0</v>
      </c>
      <c r="M148" s="8">
        <v>0</v>
      </c>
      <c r="N148" s="7" t="s">
        <v>654</v>
      </c>
      <c r="O148" s="44"/>
      <c r="P148" s="44"/>
    </row>
    <row r="149" spans="1:17">
      <c r="A149" s="6">
        <v>142</v>
      </c>
      <c r="B149" s="7" t="s">
        <v>665</v>
      </c>
      <c r="C149" s="7" t="s">
        <v>664</v>
      </c>
      <c r="D149" s="7" t="s">
        <v>668</v>
      </c>
      <c r="E149" s="7" t="s">
        <v>667</v>
      </c>
      <c r="F149" s="8"/>
      <c r="G149" s="8"/>
      <c r="H149" s="7"/>
      <c r="I149" s="7" t="s">
        <v>302</v>
      </c>
      <c r="J149" s="7"/>
      <c r="K149" s="7"/>
      <c r="L149" s="8">
        <v>0</v>
      </c>
      <c r="M149" s="8">
        <v>0</v>
      </c>
      <c r="N149" s="7" t="s">
        <v>654</v>
      </c>
      <c r="O149" s="44"/>
      <c r="P149" s="44"/>
    </row>
    <row r="150" spans="1:17">
      <c r="A150" s="6">
        <v>142</v>
      </c>
      <c r="B150" s="7" t="s">
        <v>670</v>
      </c>
      <c r="C150" s="7" t="s">
        <v>669</v>
      </c>
      <c r="D150" s="7" t="s">
        <v>163</v>
      </c>
      <c r="E150" s="7" t="s">
        <v>671</v>
      </c>
      <c r="F150" s="8"/>
      <c r="G150" s="8"/>
      <c r="H150" s="7"/>
      <c r="I150" s="7" t="s">
        <v>302</v>
      </c>
      <c r="J150" s="7"/>
      <c r="K150" s="7"/>
      <c r="L150" s="8">
        <v>0</v>
      </c>
      <c r="M150" s="8">
        <v>0</v>
      </c>
      <c r="N150" s="7" t="s">
        <v>654</v>
      </c>
      <c r="O150" s="44"/>
      <c r="P150" s="44"/>
    </row>
    <row r="151" spans="1:17">
      <c r="A151" s="6">
        <v>142</v>
      </c>
      <c r="B151" s="7" t="s">
        <v>162</v>
      </c>
      <c r="C151" s="7" t="s">
        <v>669</v>
      </c>
      <c r="D151" s="7" t="s">
        <v>165</v>
      </c>
      <c r="E151" s="7" t="s">
        <v>672</v>
      </c>
      <c r="F151" s="8"/>
      <c r="G151" s="8"/>
      <c r="H151" s="7"/>
      <c r="I151" s="7" t="s">
        <v>302</v>
      </c>
      <c r="J151" s="7"/>
      <c r="K151" s="7"/>
      <c r="L151" s="8">
        <v>0</v>
      </c>
      <c r="M151" s="8">
        <v>0</v>
      </c>
      <c r="N151" s="7" t="s">
        <v>654</v>
      </c>
      <c r="O151" s="44"/>
      <c r="P151" s="44"/>
    </row>
    <row r="152" spans="1:17">
      <c r="A152" s="9">
        <v>112</v>
      </c>
      <c r="B152" s="10" t="s">
        <v>642</v>
      </c>
      <c r="C152" s="10" t="s">
        <v>673</v>
      </c>
      <c r="D152" s="10" t="s">
        <v>675</v>
      </c>
      <c r="E152" s="10" t="s">
        <v>674</v>
      </c>
      <c r="F152" s="11">
        <v>736000</v>
      </c>
      <c r="G152" s="47">
        <v>662400</v>
      </c>
      <c r="H152" s="48" t="s">
        <v>41</v>
      </c>
      <c r="I152" s="10" t="s">
        <v>334</v>
      </c>
      <c r="J152" s="29">
        <v>3.2000000000000001E-2</v>
      </c>
      <c r="K152" s="55">
        <v>3.4000000000000002E-2</v>
      </c>
      <c r="L152" s="11">
        <f t="shared" ref="L152:L159" si="27">F152*J152</f>
        <v>23552</v>
      </c>
      <c r="M152" s="11">
        <f t="shared" ref="M152:M162" si="28">F152*J152/12</f>
        <v>1962.6666666666667</v>
      </c>
      <c r="N152" s="10" t="s">
        <v>326</v>
      </c>
      <c r="O152" s="63">
        <f t="shared" ref="O152:O159" si="29">P152*12</f>
        <v>22521.600000000002</v>
      </c>
      <c r="P152" s="63">
        <f>G152*K152/12</f>
        <v>1876.8000000000002</v>
      </c>
    </row>
    <row r="153" spans="1:17">
      <c r="A153" s="9">
        <v>112</v>
      </c>
      <c r="B153" s="10" t="s">
        <v>642</v>
      </c>
      <c r="C153" s="10" t="s">
        <v>676</v>
      </c>
      <c r="D153" s="10" t="s">
        <v>678</v>
      </c>
      <c r="E153" s="10" t="s">
        <v>677</v>
      </c>
      <c r="F153" s="11">
        <v>736000</v>
      </c>
      <c r="G153" s="47">
        <v>662400</v>
      </c>
      <c r="H153" s="48" t="s">
        <v>41</v>
      </c>
      <c r="I153" s="10" t="s">
        <v>334</v>
      </c>
      <c r="J153" s="29">
        <v>3.2000000000000001E-2</v>
      </c>
      <c r="K153" s="55">
        <v>3.4000000000000002E-2</v>
      </c>
      <c r="L153" s="11">
        <f t="shared" si="27"/>
        <v>23552</v>
      </c>
      <c r="M153" s="11">
        <f t="shared" si="28"/>
        <v>1962.6666666666667</v>
      </c>
      <c r="N153" s="10" t="s">
        <v>326</v>
      </c>
      <c r="O153" s="63">
        <f t="shared" si="29"/>
        <v>22521.600000000002</v>
      </c>
      <c r="P153" s="63">
        <f t="shared" ref="P153:P155" si="30">G153*K153/12</f>
        <v>1876.8000000000002</v>
      </c>
    </row>
    <row r="154" spans="1:17">
      <c r="A154" s="9">
        <v>112</v>
      </c>
      <c r="B154" s="10" t="s">
        <v>681</v>
      </c>
      <c r="C154" s="10" t="s">
        <v>679</v>
      </c>
      <c r="D154" s="10" t="s">
        <v>682</v>
      </c>
      <c r="E154" s="10" t="s">
        <v>680</v>
      </c>
      <c r="F154" s="11">
        <v>765440</v>
      </c>
      <c r="G154" s="47">
        <v>688896</v>
      </c>
      <c r="H154" s="48" t="s">
        <v>41</v>
      </c>
      <c r="I154" s="10" t="s">
        <v>334</v>
      </c>
      <c r="J154" s="29">
        <v>3.2000000000000001E-2</v>
      </c>
      <c r="K154" s="55">
        <v>3.4000000000000002E-2</v>
      </c>
      <c r="L154" s="11">
        <f t="shared" si="27"/>
        <v>24494.080000000002</v>
      </c>
      <c r="M154" s="11">
        <f t="shared" si="28"/>
        <v>2041.1733333333334</v>
      </c>
      <c r="N154" s="10" t="s">
        <v>326</v>
      </c>
      <c r="O154" s="63">
        <f t="shared" si="29"/>
        <v>23422.464</v>
      </c>
      <c r="P154" s="63">
        <f t="shared" si="30"/>
        <v>1951.8720000000001</v>
      </c>
    </row>
    <row r="155" spans="1:17">
      <c r="A155" s="1">
        <v>112</v>
      </c>
      <c r="B155" s="10" t="s">
        <v>681</v>
      </c>
      <c r="C155" s="10" t="s">
        <v>683</v>
      </c>
      <c r="D155" s="10" t="s">
        <v>685</v>
      </c>
      <c r="E155" s="10" t="s">
        <v>684</v>
      </c>
      <c r="F155" s="4">
        <v>765440</v>
      </c>
      <c r="G155" s="46">
        <v>688896</v>
      </c>
      <c r="H155" s="48" t="s">
        <v>41</v>
      </c>
      <c r="I155" s="10" t="s">
        <v>334</v>
      </c>
      <c r="J155" s="29">
        <v>3.2000000000000001E-2</v>
      </c>
      <c r="K155" s="55">
        <v>3.4000000000000002E-2</v>
      </c>
      <c r="L155" s="11">
        <f t="shared" si="27"/>
        <v>24494.080000000002</v>
      </c>
      <c r="M155" s="11">
        <f t="shared" si="28"/>
        <v>2041.1733333333334</v>
      </c>
      <c r="N155" s="10" t="s">
        <v>326</v>
      </c>
      <c r="O155" s="63">
        <f t="shared" si="29"/>
        <v>23422.464</v>
      </c>
      <c r="P155" s="63">
        <f t="shared" si="30"/>
        <v>1951.8720000000001</v>
      </c>
    </row>
    <row r="156" spans="1:17">
      <c r="A156" s="1">
        <v>172</v>
      </c>
      <c r="B156" s="10" t="s">
        <v>689</v>
      </c>
      <c r="C156" s="10" t="s">
        <v>686</v>
      </c>
      <c r="D156" s="10" t="s">
        <v>985</v>
      </c>
      <c r="E156" s="10" t="s">
        <v>687</v>
      </c>
      <c r="F156" s="4">
        <v>1250000</v>
      </c>
      <c r="G156" s="46">
        <v>1161533</v>
      </c>
      <c r="H156" s="10" t="s">
        <v>246</v>
      </c>
      <c r="I156" s="10" t="s">
        <v>334</v>
      </c>
      <c r="J156" s="29">
        <v>3.2000000000000001E-2</v>
      </c>
      <c r="K156" s="29"/>
      <c r="L156" s="11">
        <f t="shared" si="27"/>
        <v>40000</v>
      </c>
      <c r="M156" s="11">
        <f>F156*J156/12</f>
        <v>3333.3333333333335</v>
      </c>
      <c r="N156" s="10" t="s">
        <v>688</v>
      </c>
      <c r="O156" s="63">
        <f t="shared" si="29"/>
        <v>37169.056000000004</v>
      </c>
      <c r="P156" s="63">
        <f t="shared" ref="P156" si="31">G156*J156/12</f>
        <v>3097.4213333333337</v>
      </c>
    </row>
    <row r="157" spans="1:17">
      <c r="A157" s="1">
        <v>112</v>
      </c>
      <c r="B157" s="10" t="s">
        <v>692</v>
      </c>
      <c r="D157" s="10" t="s">
        <v>690</v>
      </c>
      <c r="E157" s="10" t="s">
        <v>691</v>
      </c>
      <c r="F157" s="4">
        <v>1368182</v>
      </c>
      <c r="G157" s="107">
        <v>1455401</v>
      </c>
      <c r="H157" s="10" t="s">
        <v>246</v>
      </c>
      <c r="I157" s="10" t="s">
        <v>334</v>
      </c>
      <c r="J157" s="29">
        <v>0.03</v>
      </c>
      <c r="K157" s="55">
        <v>3.2000000000000001E-2</v>
      </c>
      <c r="L157" s="4">
        <f t="shared" si="27"/>
        <v>41045.46</v>
      </c>
      <c r="M157" s="4">
        <f t="shared" si="28"/>
        <v>3420.4549999999999</v>
      </c>
      <c r="N157" s="10" t="s">
        <v>688</v>
      </c>
      <c r="O157" s="97">
        <f t="shared" si="29"/>
        <v>46572.832000000002</v>
      </c>
      <c r="P157" s="97">
        <f>G157*K157/12</f>
        <v>3881.0693333333334</v>
      </c>
      <c r="Q157" s="96" t="s">
        <v>1126</v>
      </c>
    </row>
    <row r="158" spans="1:17">
      <c r="A158" s="1">
        <v>112</v>
      </c>
      <c r="B158" s="10" t="s">
        <v>696</v>
      </c>
      <c r="C158" s="10" t="s">
        <v>693</v>
      </c>
      <c r="D158" s="10" t="s">
        <v>697</v>
      </c>
      <c r="E158" s="10" t="s">
        <v>694</v>
      </c>
      <c r="F158" s="4">
        <v>765440</v>
      </c>
      <c r="G158" s="46">
        <v>688896</v>
      </c>
      <c r="H158" s="48" t="s">
        <v>41</v>
      </c>
      <c r="I158" s="10" t="s">
        <v>334</v>
      </c>
      <c r="J158" s="29">
        <v>3.2000000000000001E-2</v>
      </c>
      <c r="K158" s="55">
        <v>3.4000000000000002E-2</v>
      </c>
      <c r="L158" s="4">
        <f t="shared" si="27"/>
        <v>24494.080000000002</v>
      </c>
      <c r="M158" s="4">
        <f t="shared" si="28"/>
        <v>2041.1733333333334</v>
      </c>
      <c r="N158" s="10" t="s">
        <v>695</v>
      </c>
      <c r="O158" s="63">
        <f t="shared" si="29"/>
        <v>23422.464</v>
      </c>
      <c r="P158" s="63">
        <f>G158*K158/12</f>
        <v>1951.8720000000001</v>
      </c>
    </row>
    <row r="159" spans="1:17">
      <c r="A159" s="1">
        <v>112</v>
      </c>
      <c r="B159" s="10" t="s">
        <v>696</v>
      </c>
      <c r="C159" s="10" t="s">
        <v>698</v>
      </c>
      <c r="D159" s="10" t="s">
        <v>700</v>
      </c>
      <c r="E159" s="10" t="s">
        <v>699</v>
      </c>
      <c r="F159" s="4">
        <v>765440</v>
      </c>
      <c r="G159" s="46">
        <v>688896</v>
      </c>
      <c r="H159" s="48" t="s">
        <v>41</v>
      </c>
      <c r="I159" s="10" t="s">
        <v>334</v>
      </c>
      <c r="J159" s="29">
        <v>3.2000000000000001E-2</v>
      </c>
      <c r="K159" s="55">
        <v>3.4000000000000002E-2</v>
      </c>
      <c r="L159" s="4">
        <f t="shared" si="27"/>
        <v>24494.080000000002</v>
      </c>
      <c r="M159" s="4">
        <f t="shared" si="28"/>
        <v>2041.1733333333334</v>
      </c>
      <c r="N159" t="s">
        <v>695</v>
      </c>
      <c r="O159" s="63">
        <f t="shared" si="29"/>
        <v>23422.464</v>
      </c>
      <c r="P159" s="63">
        <f>G159*K159/12</f>
        <v>1951.8720000000001</v>
      </c>
    </row>
    <row r="160" spans="1:17">
      <c r="A160" s="6">
        <v>112</v>
      </c>
      <c r="B160" s="7" t="s">
        <v>696</v>
      </c>
      <c r="C160" s="7" t="s">
        <v>701</v>
      </c>
      <c r="D160" s="7" t="s">
        <v>703</v>
      </c>
      <c r="E160" s="7" t="s">
        <v>702</v>
      </c>
      <c r="F160" s="8">
        <v>765440</v>
      </c>
      <c r="G160" s="8"/>
      <c r="H160" s="7" t="s">
        <v>246</v>
      </c>
      <c r="I160" s="7" t="s">
        <v>334</v>
      </c>
      <c r="J160" s="34">
        <v>3.2000000000000001E-2</v>
      </c>
      <c r="K160" s="34"/>
      <c r="L160" s="8">
        <v>0</v>
      </c>
      <c r="M160" s="8">
        <v>0</v>
      </c>
      <c r="N160" s="7" t="s">
        <v>1007</v>
      </c>
      <c r="O160" s="44"/>
      <c r="P160" s="44"/>
    </row>
    <row r="161" spans="1:16">
      <c r="A161" s="6">
        <v>102</v>
      </c>
      <c r="B161" s="7" t="s">
        <v>705</v>
      </c>
      <c r="C161" s="7" t="s">
        <v>349</v>
      </c>
      <c r="D161" s="7"/>
      <c r="E161" s="7" t="s">
        <v>704</v>
      </c>
      <c r="F161" s="8">
        <v>2487000</v>
      </c>
      <c r="G161" s="8"/>
      <c r="H161" s="7" t="s">
        <v>312</v>
      </c>
      <c r="I161" s="7" t="s">
        <v>334</v>
      </c>
      <c r="J161" s="34"/>
      <c r="K161" s="34"/>
      <c r="L161" s="8">
        <v>0</v>
      </c>
      <c r="M161" s="8">
        <f t="shared" si="28"/>
        <v>0</v>
      </c>
      <c r="N161" s="7" t="s">
        <v>654</v>
      </c>
      <c r="O161" s="44"/>
      <c r="P161" s="44"/>
    </row>
    <row r="162" spans="1:16">
      <c r="A162" s="1">
        <v>192</v>
      </c>
      <c r="B162" s="10" t="s">
        <v>709</v>
      </c>
      <c r="C162" s="10" t="s">
        <v>706</v>
      </c>
      <c r="D162" s="10" t="s">
        <v>710</v>
      </c>
      <c r="E162" s="10" t="s">
        <v>707</v>
      </c>
      <c r="F162" s="4">
        <v>70000</v>
      </c>
      <c r="G162" s="46">
        <v>65000</v>
      </c>
      <c r="H162" s="48" t="s">
        <v>364</v>
      </c>
      <c r="I162" s="10" t="s">
        <v>334</v>
      </c>
      <c r="J162" s="29">
        <v>3.5000000000000003E-2</v>
      </c>
      <c r="K162" s="29"/>
      <c r="L162" s="4">
        <f>F162*J162</f>
        <v>2450.0000000000005</v>
      </c>
      <c r="M162" s="4">
        <f t="shared" si="28"/>
        <v>204.16666666666671</v>
      </c>
      <c r="N162" s="10" t="s">
        <v>708</v>
      </c>
      <c r="O162" s="63">
        <f t="shared" ref="O162:O171" si="32">P162*12</f>
        <v>2275</v>
      </c>
      <c r="P162" s="63">
        <f t="shared" ref="P162" si="33">G162*J162/12</f>
        <v>189.58333333333334</v>
      </c>
    </row>
    <row r="163" spans="1:16">
      <c r="A163" s="1">
        <v>142</v>
      </c>
      <c r="B163" s="10" t="s">
        <v>714</v>
      </c>
      <c r="C163" s="10" t="s">
        <v>711</v>
      </c>
      <c r="D163" s="10" t="s">
        <v>712</v>
      </c>
      <c r="E163" s="10" t="s">
        <v>713</v>
      </c>
      <c r="F163" s="4"/>
      <c r="G163" s="4"/>
      <c r="I163" s="10" t="s">
        <v>302</v>
      </c>
      <c r="L163" s="11">
        <f>SUM(M163*12)</f>
        <v>750</v>
      </c>
      <c r="M163" s="11">
        <v>62.5</v>
      </c>
      <c r="N163" s="10" t="s">
        <v>708</v>
      </c>
      <c r="O163" s="47">
        <f>SUM(P163*12)</f>
        <v>750</v>
      </c>
      <c r="P163" s="47">
        <v>62.5</v>
      </c>
    </row>
    <row r="164" spans="1:16">
      <c r="A164" s="1">
        <v>192</v>
      </c>
      <c r="B164" t="s">
        <v>724</v>
      </c>
      <c r="C164" s="57" t="s">
        <v>720</v>
      </c>
      <c r="E164" s="10" t="s">
        <v>721</v>
      </c>
      <c r="F164" s="4">
        <v>611200</v>
      </c>
      <c r="G164" s="46">
        <v>560000</v>
      </c>
      <c r="H164" s="48" t="s">
        <v>1098</v>
      </c>
      <c r="I164" s="10" t="s">
        <v>334</v>
      </c>
      <c r="J164" s="29">
        <v>0.03</v>
      </c>
      <c r="K164" s="55">
        <v>2.5000000000000001E-2</v>
      </c>
      <c r="L164" s="4">
        <f t="shared" ref="L164:L171" si="34">F164*J164</f>
        <v>18336</v>
      </c>
      <c r="M164" s="4">
        <f t="shared" ref="M164:M171" si="35">F164*J164/12</f>
        <v>1528</v>
      </c>
      <c r="N164" s="10" t="s">
        <v>723</v>
      </c>
      <c r="O164" s="63">
        <f t="shared" si="32"/>
        <v>14000</v>
      </c>
      <c r="P164" s="63">
        <f>G164*K164/12</f>
        <v>1166.6666666666667</v>
      </c>
    </row>
    <row r="165" spans="1:16">
      <c r="A165" s="1">
        <v>192</v>
      </c>
      <c r="B165" s="10" t="s">
        <v>729</v>
      </c>
      <c r="C165" s="57" t="s">
        <v>725</v>
      </c>
      <c r="E165" s="10" t="s">
        <v>726</v>
      </c>
      <c r="F165" s="4">
        <v>252200</v>
      </c>
      <c r="G165" s="46">
        <v>300000</v>
      </c>
      <c r="H165" s="48" t="s">
        <v>364</v>
      </c>
      <c r="I165" s="10" t="s">
        <v>334</v>
      </c>
      <c r="J165" s="29">
        <v>3.5000000000000003E-2</v>
      </c>
      <c r="K165" s="55">
        <v>0.03</v>
      </c>
      <c r="L165" s="4">
        <f t="shared" si="34"/>
        <v>8827</v>
      </c>
      <c r="M165" s="4">
        <f t="shared" si="35"/>
        <v>735.58333333333337</v>
      </c>
      <c r="N165" s="10" t="s">
        <v>728</v>
      </c>
      <c r="O165" s="63">
        <f t="shared" si="32"/>
        <v>9000</v>
      </c>
      <c r="P165" s="63">
        <f>G165*K165/12</f>
        <v>750</v>
      </c>
    </row>
    <row r="166" spans="1:16">
      <c r="A166" s="1">
        <v>102</v>
      </c>
      <c r="B166" s="10" t="s">
        <v>730</v>
      </c>
      <c r="C166" s="10" t="s">
        <v>731</v>
      </c>
      <c r="E166" s="10" t="s">
        <v>732</v>
      </c>
      <c r="F166" s="4">
        <v>241700</v>
      </c>
      <c r="G166" s="46" t="s">
        <v>1077</v>
      </c>
      <c r="H166" s="10" t="s">
        <v>364</v>
      </c>
      <c r="I166" s="10" t="s">
        <v>334</v>
      </c>
      <c r="J166" s="29">
        <v>3.5000000000000003E-2</v>
      </c>
      <c r="K166" s="29"/>
      <c r="L166" s="4">
        <f t="shared" si="34"/>
        <v>8459.5</v>
      </c>
      <c r="M166" s="4">
        <f t="shared" si="35"/>
        <v>704.95833333333337</v>
      </c>
      <c r="N166" s="10" t="s">
        <v>728</v>
      </c>
      <c r="O166" s="63">
        <v>0</v>
      </c>
      <c r="P166" s="63">
        <v>0</v>
      </c>
    </row>
    <row r="167" spans="1:16">
      <c r="A167" s="1">
        <v>102</v>
      </c>
      <c r="B167" s="10" t="s">
        <v>735</v>
      </c>
      <c r="C167" s="57" t="s">
        <v>733</v>
      </c>
      <c r="E167" s="10" t="s">
        <v>734</v>
      </c>
      <c r="F167" s="4">
        <v>246600</v>
      </c>
      <c r="G167" s="46">
        <v>220000</v>
      </c>
      <c r="H167" s="48" t="s">
        <v>364</v>
      </c>
      <c r="I167" s="10" t="s">
        <v>334</v>
      </c>
      <c r="J167" s="29">
        <v>3.7555473999999998E-2</v>
      </c>
      <c r="K167" s="55">
        <v>3.5000000000000003E-2</v>
      </c>
      <c r="L167" s="4">
        <f t="shared" si="34"/>
        <v>9261.1798884</v>
      </c>
      <c r="M167" s="4">
        <f t="shared" si="35"/>
        <v>771.7649907</v>
      </c>
      <c r="N167" s="10" t="s">
        <v>728</v>
      </c>
      <c r="O167" s="63">
        <f t="shared" si="32"/>
        <v>7700.0000000000009</v>
      </c>
      <c r="P167" s="63">
        <f>G167*K167/12</f>
        <v>641.66666666666674</v>
      </c>
    </row>
    <row r="168" spans="1:16">
      <c r="A168" s="1">
        <v>112</v>
      </c>
      <c r="B168" s="10" t="s">
        <v>736</v>
      </c>
      <c r="C168" s="10" t="s">
        <v>1008</v>
      </c>
      <c r="D168" t="s">
        <v>1009</v>
      </c>
      <c r="E168" s="36">
        <v>39716665126280</v>
      </c>
      <c r="F168" s="4">
        <v>350000</v>
      </c>
      <c r="G168" s="46">
        <v>350000</v>
      </c>
      <c r="H168" s="10" t="s">
        <v>41</v>
      </c>
      <c r="I168" s="10" t="s">
        <v>334</v>
      </c>
      <c r="J168" s="29">
        <v>3.4000000000000002E-2</v>
      </c>
      <c r="K168" s="29"/>
      <c r="L168" s="4">
        <f t="shared" si="34"/>
        <v>11900</v>
      </c>
      <c r="M168" s="4">
        <f t="shared" si="35"/>
        <v>991.66666666666663</v>
      </c>
      <c r="N168" s="10" t="s">
        <v>728</v>
      </c>
      <c r="O168" s="63">
        <f t="shared" si="32"/>
        <v>11900</v>
      </c>
      <c r="P168" s="63">
        <f t="shared" ref="P168:P171" si="36">G168*J168/12</f>
        <v>991.66666666666663</v>
      </c>
    </row>
    <row r="169" spans="1:16">
      <c r="A169" s="1">
        <v>112</v>
      </c>
      <c r="B169" s="10" t="s">
        <v>740</v>
      </c>
      <c r="C169" s="10" t="s">
        <v>737</v>
      </c>
      <c r="D169" t="s">
        <v>739</v>
      </c>
      <c r="E169" s="10" t="s">
        <v>738</v>
      </c>
      <c r="F169" s="4">
        <v>254400</v>
      </c>
      <c r="G169" s="46">
        <v>260000</v>
      </c>
      <c r="H169" s="10" t="s">
        <v>41</v>
      </c>
      <c r="I169" s="10" t="s">
        <v>334</v>
      </c>
      <c r="J169" s="29">
        <v>3.4000000000000002E-2</v>
      </c>
      <c r="K169" s="29"/>
      <c r="L169" s="4">
        <f t="shared" si="34"/>
        <v>8649.6</v>
      </c>
      <c r="M169" s="4">
        <f t="shared" si="35"/>
        <v>720.80000000000007</v>
      </c>
      <c r="N169" s="10" t="s">
        <v>728</v>
      </c>
      <c r="O169" s="63">
        <f t="shared" si="32"/>
        <v>8840</v>
      </c>
      <c r="P169" s="63">
        <f t="shared" si="36"/>
        <v>736.66666666666663</v>
      </c>
    </row>
    <row r="170" spans="1:16">
      <c r="A170" s="1">
        <v>112</v>
      </c>
      <c r="B170" s="10" t="s">
        <v>744</v>
      </c>
      <c r="C170" s="10" t="s">
        <v>741</v>
      </c>
      <c r="D170" t="s">
        <v>743</v>
      </c>
      <c r="E170" s="10" t="s">
        <v>742</v>
      </c>
      <c r="F170" s="4">
        <v>282000</v>
      </c>
      <c r="G170" s="46">
        <v>243600</v>
      </c>
      <c r="H170" s="10" t="s">
        <v>41</v>
      </c>
      <c r="I170" s="10" t="s">
        <v>334</v>
      </c>
      <c r="J170" s="29">
        <v>3.4000000000000002E-2</v>
      </c>
      <c r="K170" s="29"/>
      <c r="L170" s="4">
        <f t="shared" si="34"/>
        <v>9588</v>
      </c>
      <c r="M170" s="4">
        <f t="shared" si="35"/>
        <v>799</v>
      </c>
      <c r="N170" s="10" t="s">
        <v>728</v>
      </c>
      <c r="O170" s="63">
        <f t="shared" si="32"/>
        <v>8282.4000000000015</v>
      </c>
      <c r="P170" s="63">
        <f t="shared" si="36"/>
        <v>690.20000000000016</v>
      </c>
    </row>
    <row r="171" spans="1:16">
      <c r="A171" s="1">
        <v>112</v>
      </c>
      <c r="B171" s="10" t="s">
        <v>748</v>
      </c>
      <c r="C171" s="10" t="s">
        <v>745</v>
      </c>
      <c r="D171" t="s">
        <v>747</v>
      </c>
      <c r="E171" s="10" t="s">
        <v>746</v>
      </c>
      <c r="F171" s="4">
        <v>215000</v>
      </c>
      <c r="G171" s="46">
        <v>195000</v>
      </c>
      <c r="H171" s="10" t="s">
        <v>41</v>
      </c>
      <c r="I171" s="10" t="s">
        <v>334</v>
      </c>
      <c r="J171" s="29">
        <v>3.4000000000000002E-2</v>
      </c>
      <c r="K171" s="29"/>
      <c r="L171" s="4">
        <f t="shared" si="34"/>
        <v>7310.0000000000009</v>
      </c>
      <c r="M171" s="4">
        <f t="shared" si="35"/>
        <v>609.16666666666674</v>
      </c>
      <c r="N171" s="10" t="s">
        <v>728</v>
      </c>
      <c r="O171" s="63">
        <f t="shared" si="32"/>
        <v>6630.0000000000018</v>
      </c>
      <c r="P171" s="63">
        <f t="shared" si="36"/>
        <v>552.50000000000011</v>
      </c>
    </row>
    <row r="172" spans="1:16">
      <c r="A172" s="6">
        <v>112</v>
      </c>
      <c r="B172" s="7" t="s">
        <v>752</v>
      </c>
      <c r="C172" s="7" t="s">
        <v>749</v>
      </c>
      <c r="D172" s="7" t="s">
        <v>751</v>
      </c>
      <c r="E172" s="7" t="s">
        <v>750</v>
      </c>
      <c r="F172" s="8">
        <v>287213</v>
      </c>
      <c r="G172" s="8"/>
      <c r="H172" s="7" t="s">
        <v>41</v>
      </c>
      <c r="I172" s="7" t="s">
        <v>334</v>
      </c>
      <c r="J172" s="34">
        <v>3.4000000000000002E-2</v>
      </c>
      <c r="K172" s="34"/>
      <c r="L172" s="8">
        <v>0</v>
      </c>
      <c r="M172" s="8">
        <v>0</v>
      </c>
      <c r="N172" s="7" t="s">
        <v>1007</v>
      </c>
      <c r="O172" s="44"/>
      <c r="P172" s="44"/>
    </row>
    <row r="173" spans="1:16">
      <c r="A173" s="6">
        <v>112</v>
      </c>
      <c r="B173" s="7" t="s">
        <v>756</v>
      </c>
      <c r="C173" s="7" t="s">
        <v>753</v>
      </c>
      <c r="D173" s="7" t="s">
        <v>755</v>
      </c>
      <c r="E173" s="7" t="s">
        <v>754</v>
      </c>
      <c r="F173" s="8">
        <v>287213</v>
      </c>
      <c r="G173" s="8"/>
      <c r="H173" s="7" t="s">
        <v>41</v>
      </c>
      <c r="I173" s="7" t="s">
        <v>334</v>
      </c>
      <c r="J173" s="34">
        <v>3.4000000000000002E-2</v>
      </c>
      <c r="K173" s="34"/>
      <c r="L173" s="8">
        <v>0</v>
      </c>
      <c r="M173" s="8">
        <v>0</v>
      </c>
      <c r="N173" s="7" t="s">
        <v>1007</v>
      </c>
      <c r="O173" s="44"/>
      <c r="P173" s="44"/>
    </row>
    <row r="174" spans="1:16">
      <c r="A174" s="6">
        <v>112</v>
      </c>
      <c r="B174" s="7" t="s">
        <v>760</v>
      </c>
      <c r="C174" s="7" t="s">
        <v>761</v>
      </c>
      <c r="D174" s="7" t="s">
        <v>757</v>
      </c>
      <c r="E174" s="7" t="s">
        <v>758</v>
      </c>
      <c r="F174" s="8">
        <v>200000</v>
      </c>
      <c r="G174" s="8"/>
      <c r="H174" s="7" t="s">
        <v>759</v>
      </c>
      <c r="I174" s="7" t="s">
        <v>334</v>
      </c>
      <c r="J174" s="34"/>
      <c r="K174" s="34"/>
      <c r="L174" s="8">
        <v>0</v>
      </c>
      <c r="M174" s="8">
        <v>0</v>
      </c>
      <c r="N174" s="7" t="s">
        <v>328</v>
      </c>
      <c r="O174" s="44"/>
      <c r="P174" s="44"/>
    </row>
    <row r="175" spans="1:16">
      <c r="A175" s="1">
        <v>112</v>
      </c>
      <c r="B175" s="10" t="s">
        <v>765</v>
      </c>
      <c r="C175" s="10" t="s">
        <v>762</v>
      </c>
      <c r="D175" t="s">
        <v>764</v>
      </c>
      <c r="E175" s="10" t="s">
        <v>763</v>
      </c>
      <c r="F175" s="4">
        <v>147400</v>
      </c>
      <c r="G175" s="46">
        <v>140000</v>
      </c>
      <c r="H175" s="10" t="s">
        <v>41</v>
      </c>
      <c r="I175" s="10" t="s">
        <v>334</v>
      </c>
      <c r="J175" s="29">
        <v>3.4000000000000002E-2</v>
      </c>
      <c r="K175" s="29"/>
      <c r="L175" s="4">
        <f>F175*J175</f>
        <v>5011.6000000000004</v>
      </c>
      <c r="M175" s="4">
        <f>F175*J175/12</f>
        <v>417.63333333333338</v>
      </c>
      <c r="N175" s="10" t="s">
        <v>728</v>
      </c>
      <c r="O175" s="63">
        <f t="shared" ref="O175:O179" si="37">P175*12</f>
        <v>4760</v>
      </c>
      <c r="P175" s="63">
        <f t="shared" ref="P175" si="38">G175*J175/12</f>
        <v>396.66666666666669</v>
      </c>
    </row>
    <row r="176" spans="1:16">
      <c r="A176" s="1">
        <v>112</v>
      </c>
      <c r="B176" s="10" t="s">
        <v>769</v>
      </c>
      <c r="C176" s="10" t="s">
        <v>766</v>
      </c>
      <c r="D176" t="s">
        <v>768</v>
      </c>
      <c r="E176" s="10" t="s">
        <v>767</v>
      </c>
      <c r="F176" s="4">
        <v>150000</v>
      </c>
      <c r="G176" s="46">
        <v>140000</v>
      </c>
      <c r="H176" s="10" t="s">
        <v>41</v>
      </c>
      <c r="I176" s="10" t="s">
        <v>334</v>
      </c>
      <c r="J176" s="29">
        <v>3.4000000000000002E-2</v>
      </c>
      <c r="K176" s="29"/>
      <c r="L176" s="4">
        <f>F176*J176</f>
        <v>5100</v>
      </c>
      <c r="M176" s="4">
        <f>F176*J176/12</f>
        <v>425</v>
      </c>
      <c r="N176" s="10" t="s">
        <v>728</v>
      </c>
      <c r="O176" s="63">
        <f t="shared" si="37"/>
        <v>4760</v>
      </c>
      <c r="P176" s="63">
        <f t="shared" ref="P176:P179" si="39">G176*J176/12</f>
        <v>396.66666666666669</v>
      </c>
    </row>
    <row r="177" spans="1:16">
      <c r="A177" s="1">
        <v>132</v>
      </c>
      <c r="B177" s="10" t="s">
        <v>772</v>
      </c>
      <c r="C177" s="10" t="s">
        <v>770</v>
      </c>
      <c r="D177" t="s">
        <v>771</v>
      </c>
      <c r="E177" s="26">
        <v>410107</v>
      </c>
      <c r="F177" s="4">
        <v>70000</v>
      </c>
      <c r="G177" s="46">
        <v>70000</v>
      </c>
      <c r="H177" s="48" t="s">
        <v>41</v>
      </c>
      <c r="I177" s="10" t="s">
        <v>334</v>
      </c>
      <c r="J177" s="29">
        <v>2.5000000000000001E-2</v>
      </c>
      <c r="K177" s="29"/>
      <c r="L177" s="4">
        <f>F177*J177</f>
        <v>1750</v>
      </c>
      <c r="M177" s="4">
        <f>F177*J177/12</f>
        <v>145.83333333333334</v>
      </c>
      <c r="N177" s="10" t="s">
        <v>728</v>
      </c>
      <c r="O177" s="63">
        <f t="shared" si="37"/>
        <v>1750</v>
      </c>
      <c r="P177" s="63">
        <f t="shared" si="39"/>
        <v>145.83333333333334</v>
      </c>
    </row>
    <row r="178" spans="1:16">
      <c r="A178" s="1">
        <v>132</v>
      </c>
      <c r="B178" s="10" t="s">
        <v>776</v>
      </c>
      <c r="C178" s="10" t="s">
        <v>773</v>
      </c>
      <c r="D178" t="s">
        <v>775</v>
      </c>
      <c r="E178" s="10" t="s">
        <v>774</v>
      </c>
      <c r="F178" s="4">
        <v>250000</v>
      </c>
      <c r="G178" s="46">
        <v>250000</v>
      </c>
      <c r="H178" s="48" t="s">
        <v>41</v>
      </c>
      <c r="I178" s="10" t="s">
        <v>334</v>
      </c>
      <c r="J178" s="29">
        <v>2.5000000000000001E-2</v>
      </c>
      <c r="K178" s="29"/>
      <c r="L178" s="4">
        <f>F178*J178</f>
        <v>6250</v>
      </c>
      <c r="M178" s="4">
        <f>F178*J178/12</f>
        <v>520.83333333333337</v>
      </c>
      <c r="N178" s="10" t="s">
        <v>728</v>
      </c>
      <c r="O178" s="63">
        <f t="shared" si="37"/>
        <v>6250</v>
      </c>
      <c r="P178" s="63">
        <f t="shared" si="39"/>
        <v>520.83333333333337</v>
      </c>
    </row>
    <row r="179" spans="1:16">
      <c r="A179" s="243">
        <v>132</v>
      </c>
      <c r="B179" s="242" t="s">
        <v>783</v>
      </c>
      <c r="C179" s="10" t="s">
        <v>777</v>
      </c>
      <c r="D179" t="s">
        <v>781</v>
      </c>
      <c r="E179" s="10" t="s">
        <v>779</v>
      </c>
      <c r="F179" s="4">
        <v>480000</v>
      </c>
      <c r="G179" s="46">
        <v>480000</v>
      </c>
      <c r="H179" s="48" t="s">
        <v>41</v>
      </c>
      <c r="I179" s="10" t="s">
        <v>334</v>
      </c>
      <c r="J179" s="29">
        <v>2.5000000000000001E-2</v>
      </c>
      <c r="K179" s="29"/>
      <c r="L179" s="4">
        <f>F179*J179</f>
        <v>12000</v>
      </c>
      <c r="M179" s="4">
        <f>F179*J179/12</f>
        <v>1000</v>
      </c>
      <c r="N179" s="10" t="s">
        <v>728</v>
      </c>
      <c r="O179" s="63">
        <f t="shared" si="37"/>
        <v>12000</v>
      </c>
      <c r="P179" s="63">
        <f t="shared" si="39"/>
        <v>1000</v>
      </c>
    </row>
    <row r="180" spans="1:16">
      <c r="A180" s="243"/>
      <c r="B180" s="242"/>
      <c r="C180" s="10" t="s">
        <v>778</v>
      </c>
      <c r="D180" t="s">
        <v>782</v>
      </c>
      <c r="E180" s="10" t="s">
        <v>780</v>
      </c>
      <c r="F180" s="4"/>
      <c r="G180" s="4"/>
      <c r="L180" s="4"/>
      <c r="M180" s="4"/>
      <c r="O180" s="44"/>
      <c r="P180" s="44"/>
    </row>
    <row r="181" spans="1:16">
      <c r="A181" s="1">
        <v>172</v>
      </c>
      <c r="B181" s="10" t="s">
        <v>786</v>
      </c>
      <c r="C181" s="10" t="s">
        <v>784</v>
      </c>
      <c r="E181" s="10" t="s">
        <v>785</v>
      </c>
      <c r="F181" s="4">
        <v>160800</v>
      </c>
      <c r="G181" s="46" t="s">
        <v>1077</v>
      </c>
      <c r="H181" s="10" t="s">
        <v>759</v>
      </c>
      <c r="I181" s="10" t="s">
        <v>334</v>
      </c>
      <c r="J181" s="29">
        <v>3.4000000000000002E-2</v>
      </c>
      <c r="K181" s="29"/>
      <c r="L181" s="4">
        <f>F181*J181</f>
        <v>5467.2000000000007</v>
      </c>
      <c r="M181" s="4">
        <f>F181*J181/12</f>
        <v>455.60000000000008</v>
      </c>
      <c r="N181" s="10" t="s">
        <v>728</v>
      </c>
      <c r="O181" s="44">
        <v>0</v>
      </c>
      <c r="P181" s="44">
        <v>0</v>
      </c>
    </row>
    <row r="182" spans="1:16">
      <c r="A182" s="1">
        <v>192</v>
      </c>
      <c r="B182" s="10" t="s">
        <v>788</v>
      </c>
      <c r="C182" s="10" t="s">
        <v>787</v>
      </c>
      <c r="E182" s="10" t="s">
        <v>789</v>
      </c>
      <c r="F182" s="4"/>
      <c r="G182" s="4"/>
      <c r="I182" s="10" t="s">
        <v>302</v>
      </c>
      <c r="L182" s="11">
        <f>SUM(M182*12)</f>
        <v>750</v>
      </c>
      <c r="M182" s="11">
        <v>62.5</v>
      </c>
      <c r="N182" s="10" t="s">
        <v>728</v>
      </c>
      <c r="O182" s="47">
        <f>SUM(P182*12)</f>
        <v>750</v>
      </c>
      <c r="P182" s="47">
        <v>62.5</v>
      </c>
    </row>
    <row r="183" spans="1:16">
      <c r="A183" s="1">
        <v>192</v>
      </c>
      <c r="B183" s="10" t="s">
        <v>793</v>
      </c>
      <c r="C183" s="10" t="s">
        <v>790</v>
      </c>
      <c r="D183" t="s">
        <v>792</v>
      </c>
      <c r="E183" s="10" t="s">
        <v>791</v>
      </c>
      <c r="F183" s="4">
        <v>125000</v>
      </c>
      <c r="G183" s="46">
        <v>127000</v>
      </c>
      <c r="H183" s="10" t="s">
        <v>364</v>
      </c>
      <c r="I183" s="10" t="s">
        <v>334</v>
      </c>
      <c r="J183" s="29">
        <v>3.5000000000000003E-2</v>
      </c>
      <c r="K183" s="29"/>
      <c r="L183" s="4">
        <f t="shared" ref="L183:L194" si="40">F183*J183</f>
        <v>4375</v>
      </c>
      <c r="M183" s="4">
        <f t="shared" ref="M183:M194" si="41">F183*J183/12</f>
        <v>364.58333333333331</v>
      </c>
      <c r="N183" s="10" t="s">
        <v>728</v>
      </c>
      <c r="O183" s="63">
        <f t="shared" ref="O183:O194" si="42">P183*12</f>
        <v>4445</v>
      </c>
      <c r="P183" s="63">
        <f t="shared" ref="P183" si="43">G183*J183/12</f>
        <v>370.41666666666669</v>
      </c>
    </row>
    <row r="184" spans="1:16">
      <c r="A184" s="1">
        <v>192</v>
      </c>
      <c r="B184" s="10" t="s">
        <v>797</v>
      </c>
      <c r="C184" s="10" t="s">
        <v>794</v>
      </c>
      <c r="D184" t="s">
        <v>796</v>
      </c>
      <c r="E184" s="10" t="s">
        <v>795</v>
      </c>
      <c r="F184" s="4">
        <v>170000</v>
      </c>
      <c r="G184" s="46">
        <v>158510</v>
      </c>
      <c r="H184" t="s">
        <v>364</v>
      </c>
      <c r="I184" t="s">
        <v>334</v>
      </c>
      <c r="J184" s="29">
        <v>3.5000000000000003E-2</v>
      </c>
      <c r="K184" s="29"/>
      <c r="L184" s="4">
        <f t="shared" si="40"/>
        <v>5950.0000000000009</v>
      </c>
      <c r="M184" s="4">
        <f t="shared" si="41"/>
        <v>495.83333333333343</v>
      </c>
      <c r="N184" s="10" t="s">
        <v>728</v>
      </c>
      <c r="O184" s="63">
        <f t="shared" si="42"/>
        <v>5547.85</v>
      </c>
      <c r="P184" s="63">
        <f t="shared" ref="P184:P194" si="44">G184*J184/12</f>
        <v>462.32083333333338</v>
      </c>
    </row>
    <row r="185" spans="1:16">
      <c r="A185" s="1">
        <v>192</v>
      </c>
      <c r="B185" s="10" t="s">
        <v>801</v>
      </c>
      <c r="C185" s="10" t="s">
        <v>798</v>
      </c>
      <c r="D185" t="s">
        <v>800</v>
      </c>
      <c r="E185" s="10" t="s">
        <v>799</v>
      </c>
      <c r="F185" s="4">
        <v>230000</v>
      </c>
      <c r="G185" s="46">
        <v>204270</v>
      </c>
      <c r="H185" s="10" t="s">
        <v>364</v>
      </c>
      <c r="I185" s="10" t="s">
        <v>334</v>
      </c>
      <c r="J185" s="29">
        <v>3.5000000000000003E-2</v>
      </c>
      <c r="K185" s="29"/>
      <c r="L185" s="4">
        <f t="shared" si="40"/>
        <v>8050.0000000000009</v>
      </c>
      <c r="M185" s="4">
        <f t="shared" si="41"/>
        <v>670.83333333333337</v>
      </c>
      <c r="N185" s="10" t="s">
        <v>728</v>
      </c>
      <c r="O185" s="63">
        <f t="shared" si="42"/>
        <v>7149.4500000000007</v>
      </c>
      <c r="P185" s="63">
        <f t="shared" si="44"/>
        <v>595.78750000000002</v>
      </c>
    </row>
    <row r="186" spans="1:16">
      <c r="A186" s="1">
        <v>192</v>
      </c>
      <c r="B186" s="10" t="s">
        <v>801</v>
      </c>
      <c r="C186" s="10" t="s">
        <v>802</v>
      </c>
      <c r="D186" t="s">
        <v>804</v>
      </c>
      <c r="E186" s="10" t="s">
        <v>803</v>
      </c>
      <c r="F186" s="4">
        <v>230000</v>
      </c>
      <c r="G186" s="46">
        <v>204270</v>
      </c>
      <c r="H186" t="s">
        <v>364</v>
      </c>
      <c r="I186" t="s">
        <v>334</v>
      </c>
      <c r="J186" s="29">
        <v>3.5000000000000003E-2</v>
      </c>
      <c r="K186" s="29"/>
      <c r="L186" s="4">
        <f t="shared" si="40"/>
        <v>8050.0000000000009</v>
      </c>
      <c r="M186" s="4">
        <f t="shared" si="41"/>
        <v>670.83333333333337</v>
      </c>
      <c r="N186" s="10" t="s">
        <v>728</v>
      </c>
      <c r="O186" s="63">
        <f t="shared" si="42"/>
        <v>7149.4500000000007</v>
      </c>
      <c r="P186" s="63">
        <f t="shared" si="44"/>
        <v>595.78750000000002</v>
      </c>
    </row>
    <row r="187" spans="1:16">
      <c r="A187" s="1">
        <v>192</v>
      </c>
      <c r="B187" s="10" t="s">
        <v>807</v>
      </c>
      <c r="C187" s="10" t="s">
        <v>805</v>
      </c>
      <c r="D187" t="s">
        <v>808</v>
      </c>
      <c r="E187" s="10" t="s">
        <v>806</v>
      </c>
      <c r="F187" s="4">
        <v>200000</v>
      </c>
      <c r="G187" s="46">
        <v>183590</v>
      </c>
      <c r="H187" s="10" t="s">
        <v>364</v>
      </c>
      <c r="I187" s="10" t="s">
        <v>334</v>
      </c>
      <c r="J187" s="29">
        <v>3.5000000000000003E-2</v>
      </c>
      <c r="K187" s="29"/>
      <c r="L187" s="4">
        <f t="shared" si="40"/>
        <v>7000.0000000000009</v>
      </c>
      <c r="M187" s="4">
        <f t="shared" si="41"/>
        <v>583.33333333333337</v>
      </c>
      <c r="N187" s="10" t="s">
        <v>728</v>
      </c>
      <c r="O187" s="63">
        <f t="shared" si="42"/>
        <v>6425.6500000000015</v>
      </c>
      <c r="P187" s="63">
        <f t="shared" si="44"/>
        <v>535.47083333333342</v>
      </c>
    </row>
    <row r="188" spans="1:16">
      <c r="A188" s="1">
        <v>192</v>
      </c>
      <c r="B188" s="10" t="s">
        <v>807</v>
      </c>
      <c r="C188" s="10" t="s">
        <v>809</v>
      </c>
      <c r="D188" t="s">
        <v>811</v>
      </c>
      <c r="E188" s="10" t="s">
        <v>810</v>
      </c>
      <c r="F188" s="4">
        <v>230000</v>
      </c>
      <c r="G188" s="46">
        <v>204270</v>
      </c>
      <c r="H188" t="s">
        <v>364</v>
      </c>
      <c r="I188" t="s">
        <v>334</v>
      </c>
      <c r="J188" s="29">
        <v>3.5000000000000003E-2</v>
      </c>
      <c r="K188" s="29"/>
      <c r="L188" s="4">
        <f t="shared" si="40"/>
        <v>8050.0000000000009</v>
      </c>
      <c r="M188" s="4">
        <f t="shared" si="41"/>
        <v>670.83333333333337</v>
      </c>
      <c r="N188" s="10" t="s">
        <v>728</v>
      </c>
      <c r="O188" s="63">
        <f t="shared" si="42"/>
        <v>7149.4500000000007</v>
      </c>
      <c r="P188" s="63">
        <f t="shared" si="44"/>
        <v>595.78750000000002</v>
      </c>
    </row>
    <row r="189" spans="1:16">
      <c r="A189" s="1">
        <v>192</v>
      </c>
      <c r="B189" s="10" t="s">
        <v>807</v>
      </c>
      <c r="C189" s="10" t="s">
        <v>812</v>
      </c>
      <c r="D189" t="s">
        <v>814</v>
      </c>
      <c r="E189" s="10" t="s">
        <v>813</v>
      </c>
      <c r="F189" s="4">
        <v>200000</v>
      </c>
      <c r="G189" s="46">
        <v>183590</v>
      </c>
      <c r="H189" s="10" t="s">
        <v>364</v>
      </c>
      <c r="I189" s="10" t="s">
        <v>334</v>
      </c>
      <c r="J189" s="29">
        <v>3.5000000000000003E-2</v>
      </c>
      <c r="K189" s="29"/>
      <c r="L189" s="4">
        <f t="shared" si="40"/>
        <v>7000.0000000000009</v>
      </c>
      <c r="M189" s="4">
        <f t="shared" si="41"/>
        <v>583.33333333333337</v>
      </c>
      <c r="N189" s="10" t="s">
        <v>728</v>
      </c>
      <c r="O189" s="63">
        <f t="shared" si="42"/>
        <v>6425.6500000000015</v>
      </c>
      <c r="P189" s="63">
        <f t="shared" si="44"/>
        <v>535.47083333333342</v>
      </c>
    </row>
    <row r="190" spans="1:16">
      <c r="A190" s="1">
        <v>192</v>
      </c>
      <c r="B190" s="10" t="s">
        <v>818</v>
      </c>
      <c r="C190" s="10" t="s">
        <v>815</v>
      </c>
      <c r="D190" t="s">
        <v>817</v>
      </c>
      <c r="E190" s="10" t="s">
        <v>816</v>
      </c>
      <c r="F190" s="4">
        <v>200000</v>
      </c>
      <c r="G190" s="46">
        <v>183590</v>
      </c>
      <c r="H190" t="s">
        <v>364</v>
      </c>
      <c r="I190" t="s">
        <v>334</v>
      </c>
      <c r="J190" s="29">
        <v>3.5000000000000003E-2</v>
      </c>
      <c r="K190" s="29"/>
      <c r="L190" s="4">
        <f t="shared" si="40"/>
        <v>7000.0000000000009</v>
      </c>
      <c r="M190" s="4">
        <f t="shared" si="41"/>
        <v>583.33333333333337</v>
      </c>
      <c r="N190" s="10" t="s">
        <v>728</v>
      </c>
      <c r="O190" s="63">
        <f t="shared" si="42"/>
        <v>6425.6500000000015</v>
      </c>
      <c r="P190" s="63">
        <f t="shared" si="44"/>
        <v>535.47083333333342</v>
      </c>
    </row>
    <row r="191" spans="1:16">
      <c r="A191" s="1">
        <v>192</v>
      </c>
      <c r="B191" s="10" t="s">
        <v>822</v>
      </c>
      <c r="C191" s="10" t="s">
        <v>819</v>
      </c>
      <c r="D191" t="s">
        <v>821</v>
      </c>
      <c r="E191" s="10" t="s">
        <v>820</v>
      </c>
      <c r="F191" s="4">
        <v>230500</v>
      </c>
      <c r="G191" s="46">
        <v>228030</v>
      </c>
      <c r="H191" s="48" t="s">
        <v>364</v>
      </c>
      <c r="I191" s="10" t="s">
        <v>334</v>
      </c>
      <c r="J191" s="29">
        <v>3.5000000000000003E-2</v>
      </c>
      <c r="K191" s="29"/>
      <c r="L191" s="4">
        <f t="shared" si="40"/>
        <v>8067.5000000000009</v>
      </c>
      <c r="M191" s="4">
        <f t="shared" si="41"/>
        <v>672.29166666666674</v>
      </c>
      <c r="N191" s="10" t="s">
        <v>728</v>
      </c>
      <c r="O191" s="63">
        <f t="shared" si="42"/>
        <v>7981.0500000000011</v>
      </c>
      <c r="P191" s="63">
        <f t="shared" si="44"/>
        <v>665.08750000000009</v>
      </c>
    </row>
    <row r="192" spans="1:16">
      <c r="A192" s="1">
        <v>192</v>
      </c>
      <c r="B192" s="10" t="s">
        <v>826</v>
      </c>
      <c r="C192" s="10" t="s">
        <v>823</v>
      </c>
      <c r="D192" t="s">
        <v>825</v>
      </c>
      <c r="E192" s="10" t="s">
        <v>824</v>
      </c>
      <c r="F192" s="4">
        <v>258200</v>
      </c>
      <c r="G192" s="46">
        <v>243870</v>
      </c>
      <c r="H192" t="s">
        <v>364</v>
      </c>
      <c r="I192" t="s">
        <v>334</v>
      </c>
      <c r="J192" s="29">
        <v>3.5000000000000003E-2</v>
      </c>
      <c r="K192" s="29"/>
      <c r="L192" s="4">
        <f t="shared" si="40"/>
        <v>9037</v>
      </c>
      <c r="M192" s="4">
        <f t="shared" si="41"/>
        <v>753.08333333333337</v>
      </c>
      <c r="N192" s="10" t="s">
        <v>728</v>
      </c>
      <c r="O192" s="63">
        <f t="shared" si="42"/>
        <v>8535.4500000000007</v>
      </c>
      <c r="P192" s="63">
        <f t="shared" si="44"/>
        <v>711.28750000000002</v>
      </c>
    </row>
    <row r="193" spans="1:16">
      <c r="A193" s="1">
        <v>192</v>
      </c>
      <c r="B193" s="10" t="s">
        <v>829</v>
      </c>
      <c r="C193" s="10" t="s">
        <v>827</v>
      </c>
      <c r="D193" t="s">
        <v>830</v>
      </c>
      <c r="E193" s="10" t="s">
        <v>828</v>
      </c>
      <c r="F193" s="4">
        <v>258200</v>
      </c>
      <c r="G193" s="46">
        <v>243870</v>
      </c>
      <c r="H193" s="10" t="s">
        <v>364</v>
      </c>
      <c r="I193" s="10" t="s">
        <v>334</v>
      </c>
      <c r="J193" s="29">
        <v>3.5000000000000003E-2</v>
      </c>
      <c r="K193" s="29"/>
      <c r="L193" s="4">
        <f t="shared" si="40"/>
        <v>9037</v>
      </c>
      <c r="M193" s="4">
        <f t="shared" si="41"/>
        <v>753.08333333333337</v>
      </c>
      <c r="N193" s="10" t="s">
        <v>728</v>
      </c>
      <c r="O193" s="63">
        <f t="shared" si="42"/>
        <v>8535.4500000000007</v>
      </c>
      <c r="P193" s="63">
        <f t="shared" si="44"/>
        <v>711.28750000000002</v>
      </c>
    </row>
    <row r="194" spans="1:16">
      <c r="A194" s="1">
        <v>192</v>
      </c>
      <c r="B194" s="10" t="s">
        <v>832</v>
      </c>
      <c r="C194" s="10" t="s">
        <v>831</v>
      </c>
      <c r="D194" t="s">
        <v>833</v>
      </c>
      <c r="E194" s="48" t="s">
        <v>1086</v>
      </c>
      <c r="F194" s="4">
        <v>230500</v>
      </c>
      <c r="G194" s="46">
        <v>228030</v>
      </c>
      <c r="H194" t="s">
        <v>364</v>
      </c>
      <c r="I194" t="s">
        <v>334</v>
      </c>
      <c r="J194" s="29">
        <v>3.5000000000000003E-2</v>
      </c>
      <c r="K194" s="29"/>
      <c r="L194" s="4">
        <f t="shared" si="40"/>
        <v>8067.5000000000009</v>
      </c>
      <c r="M194" s="4">
        <f t="shared" si="41"/>
        <v>672.29166666666674</v>
      </c>
      <c r="N194" s="10" t="s">
        <v>728</v>
      </c>
      <c r="O194" s="63">
        <f t="shared" si="42"/>
        <v>7981.0500000000011</v>
      </c>
      <c r="P194" s="63">
        <f t="shared" si="44"/>
        <v>665.08750000000009</v>
      </c>
    </row>
    <row r="195" spans="1:16">
      <c r="A195" s="6">
        <v>142</v>
      </c>
      <c r="B195" s="7" t="s">
        <v>835</v>
      </c>
      <c r="C195" s="7" t="s">
        <v>174</v>
      </c>
      <c r="D195" s="7"/>
      <c r="E195" s="7" t="s">
        <v>834</v>
      </c>
      <c r="F195" s="8"/>
      <c r="G195" s="8"/>
      <c r="H195" s="7"/>
      <c r="I195" s="7" t="s">
        <v>302</v>
      </c>
      <c r="J195" s="34"/>
      <c r="K195" s="34"/>
      <c r="L195" s="8">
        <v>0</v>
      </c>
      <c r="M195" s="8">
        <v>0</v>
      </c>
      <c r="N195" s="7" t="s">
        <v>329</v>
      </c>
      <c r="O195" s="44"/>
      <c r="P195" s="44"/>
    </row>
    <row r="196" spans="1:16">
      <c r="A196" s="6">
        <v>142</v>
      </c>
      <c r="B196" s="7" t="s">
        <v>837</v>
      </c>
      <c r="C196" s="7" t="s">
        <v>176</v>
      </c>
      <c r="D196" s="7"/>
      <c r="E196" s="7" t="s">
        <v>836</v>
      </c>
      <c r="F196" s="8"/>
      <c r="G196" s="8"/>
      <c r="H196" s="7"/>
      <c r="I196" s="7" t="s">
        <v>302</v>
      </c>
      <c r="J196" s="7"/>
      <c r="K196" s="7"/>
      <c r="L196" s="8">
        <v>0</v>
      </c>
      <c r="M196" s="8">
        <v>0</v>
      </c>
      <c r="N196" s="7" t="s">
        <v>329</v>
      </c>
      <c r="O196" s="44"/>
      <c r="P196" s="44"/>
    </row>
    <row r="197" spans="1:16">
      <c r="A197" s="6">
        <v>142</v>
      </c>
      <c r="B197" s="7" t="s">
        <v>839</v>
      </c>
      <c r="C197" s="7" t="s">
        <v>838</v>
      </c>
      <c r="D197" s="7"/>
      <c r="E197" s="7" t="s">
        <v>635</v>
      </c>
      <c r="F197" s="8"/>
      <c r="G197" s="8"/>
      <c r="H197" s="7"/>
      <c r="I197" s="7" t="s">
        <v>302</v>
      </c>
      <c r="J197" s="7"/>
      <c r="K197" s="7"/>
      <c r="L197" s="8">
        <v>0</v>
      </c>
      <c r="M197" s="8">
        <v>0</v>
      </c>
      <c r="N197" s="7" t="s">
        <v>328</v>
      </c>
      <c r="O197" s="44"/>
      <c r="P197" s="44"/>
    </row>
    <row r="198" spans="1:16">
      <c r="A198" s="9">
        <v>142</v>
      </c>
      <c r="B198" s="10" t="s">
        <v>840</v>
      </c>
      <c r="C198" s="10"/>
      <c r="D198" s="10" t="s">
        <v>182</v>
      </c>
      <c r="E198" s="48" t="s">
        <v>1087</v>
      </c>
      <c r="F198" s="11"/>
      <c r="G198" s="11"/>
      <c r="H198" s="10"/>
      <c r="I198" s="10" t="s">
        <v>302</v>
      </c>
      <c r="J198" s="10"/>
      <c r="K198" s="10"/>
      <c r="L198" s="11">
        <f>SUM(M198*12)</f>
        <v>750</v>
      </c>
      <c r="M198" s="11">
        <v>62.5</v>
      </c>
      <c r="N198" s="10" t="s">
        <v>728</v>
      </c>
      <c r="O198" s="47">
        <f>SUM(P198*12)</f>
        <v>750</v>
      </c>
      <c r="P198" s="47">
        <v>62.5</v>
      </c>
    </row>
    <row r="199" spans="1:16">
      <c r="A199" s="9">
        <v>142</v>
      </c>
      <c r="B199" s="10" t="s">
        <v>841</v>
      </c>
      <c r="C199" s="10"/>
      <c r="D199" s="10" t="s">
        <v>184</v>
      </c>
      <c r="E199" s="48" t="s">
        <v>1088</v>
      </c>
      <c r="F199" s="11"/>
      <c r="G199" s="11"/>
      <c r="H199" s="10"/>
      <c r="I199" s="10" t="s">
        <v>302</v>
      </c>
      <c r="J199" s="10"/>
      <c r="K199" s="10"/>
      <c r="L199" s="11">
        <f>SUM(M199*12)</f>
        <v>750</v>
      </c>
      <c r="M199" s="11">
        <v>62.5</v>
      </c>
      <c r="N199" s="10" t="s">
        <v>728</v>
      </c>
      <c r="O199" s="47">
        <f>SUM(P199*12)</f>
        <v>750</v>
      </c>
      <c r="P199" s="47">
        <v>62.5</v>
      </c>
    </row>
    <row r="200" spans="1:16">
      <c r="A200" s="1">
        <v>142</v>
      </c>
      <c r="B200" s="10" t="s">
        <v>842</v>
      </c>
      <c r="C200" s="10"/>
      <c r="D200" s="10" t="s">
        <v>187</v>
      </c>
      <c r="E200" s="10" t="s">
        <v>188</v>
      </c>
      <c r="F200" s="11"/>
      <c r="G200" s="11"/>
      <c r="H200" s="10"/>
      <c r="I200" s="10" t="s">
        <v>302</v>
      </c>
      <c r="J200" s="10"/>
      <c r="K200" s="10"/>
      <c r="L200" s="11">
        <f>SUM(M200*12)</f>
        <v>750</v>
      </c>
      <c r="M200" s="11">
        <v>62.5</v>
      </c>
      <c r="N200" s="10" t="s">
        <v>728</v>
      </c>
      <c r="O200" s="47">
        <f>SUM(P200*12)</f>
        <v>750</v>
      </c>
      <c r="P200" s="47">
        <v>62.5</v>
      </c>
    </row>
    <row r="201" spans="1:16">
      <c r="A201" s="1">
        <v>142</v>
      </c>
      <c r="B201" s="10" t="s">
        <v>844</v>
      </c>
      <c r="D201" s="10" t="s">
        <v>190</v>
      </c>
      <c r="E201" s="10" t="s">
        <v>843</v>
      </c>
      <c r="F201" s="4"/>
      <c r="G201" s="4"/>
      <c r="I201" s="10" t="s">
        <v>302</v>
      </c>
      <c r="L201" s="11">
        <f>SUM(M201*12)</f>
        <v>750</v>
      </c>
      <c r="M201" s="11">
        <v>62.5</v>
      </c>
      <c r="N201" s="10" t="s">
        <v>728</v>
      </c>
      <c r="O201" s="47">
        <f>SUM(P201*12)</f>
        <v>750</v>
      </c>
      <c r="P201" s="47">
        <v>62.5</v>
      </c>
    </row>
    <row r="202" spans="1:16">
      <c r="A202" s="37">
        <v>142</v>
      </c>
      <c r="B202" s="7" t="s">
        <v>845</v>
      </c>
      <c r="C202" s="7"/>
      <c r="D202" s="7" t="s">
        <v>193</v>
      </c>
      <c r="E202" s="7" t="s">
        <v>194</v>
      </c>
      <c r="F202" s="8"/>
      <c r="G202" s="8"/>
      <c r="H202" s="7"/>
      <c r="I202" s="7" t="s">
        <v>302</v>
      </c>
      <c r="J202" s="7"/>
      <c r="K202" s="7"/>
      <c r="L202" s="8">
        <v>0</v>
      </c>
      <c r="M202" s="8">
        <v>0</v>
      </c>
      <c r="N202" s="7" t="s">
        <v>329</v>
      </c>
      <c r="O202" s="44"/>
      <c r="P202" s="44"/>
    </row>
    <row r="203" spans="1:16">
      <c r="A203" s="33">
        <v>142</v>
      </c>
      <c r="B203" s="10" t="s">
        <v>847</v>
      </c>
      <c r="D203" s="10" t="s">
        <v>195</v>
      </c>
      <c r="E203" s="10" t="s">
        <v>846</v>
      </c>
      <c r="F203" s="4"/>
      <c r="G203" s="4"/>
      <c r="I203" s="10" t="s">
        <v>302</v>
      </c>
      <c r="L203" s="11">
        <f>SUM(M203*12)</f>
        <v>750</v>
      </c>
      <c r="M203" s="11">
        <v>62.5</v>
      </c>
      <c r="N203" s="10" t="s">
        <v>728</v>
      </c>
      <c r="O203" s="47">
        <f>SUM(P203*12)</f>
        <v>750</v>
      </c>
      <c r="P203" s="47">
        <v>62.5</v>
      </c>
    </row>
    <row r="204" spans="1:16">
      <c r="A204" s="37">
        <v>142</v>
      </c>
      <c r="B204" s="7" t="s">
        <v>848</v>
      </c>
      <c r="C204" s="7"/>
      <c r="D204" s="7" t="s">
        <v>198</v>
      </c>
      <c r="E204" s="7" t="s">
        <v>199</v>
      </c>
      <c r="F204" s="8"/>
      <c r="G204" s="8"/>
      <c r="H204" s="7"/>
      <c r="I204" s="7" t="s">
        <v>302</v>
      </c>
      <c r="J204" s="7"/>
      <c r="K204" s="7"/>
      <c r="L204" s="8">
        <v>0</v>
      </c>
      <c r="M204" s="8">
        <v>0</v>
      </c>
      <c r="N204" s="7" t="s">
        <v>328</v>
      </c>
      <c r="O204" s="44"/>
      <c r="P204" s="44"/>
    </row>
    <row r="205" spans="1:16">
      <c r="A205" s="37">
        <v>142</v>
      </c>
      <c r="B205" s="7" t="s">
        <v>849</v>
      </c>
      <c r="C205" s="7"/>
      <c r="D205" s="7" t="s">
        <v>201</v>
      </c>
      <c r="E205" s="7" t="s">
        <v>850</v>
      </c>
      <c r="F205" s="8"/>
      <c r="G205" s="8"/>
      <c r="H205" s="7"/>
      <c r="I205" s="7" t="s">
        <v>302</v>
      </c>
      <c r="J205" s="7"/>
      <c r="K205" s="7"/>
      <c r="L205" s="8">
        <v>0</v>
      </c>
      <c r="M205" s="8">
        <v>0</v>
      </c>
      <c r="N205" s="7" t="s">
        <v>1007</v>
      </c>
      <c r="O205" s="44"/>
      <c r="P205" s="44"/>
    </row>
    <row r="206" spans="1:16">
      <c r="A206" s="37">
        <v>142</v>
      </c>
      <c r="B206" s="7" t="s">
        <v>851</v>
      </c>
      <c r="C206" s="7"/>
      <c r="D206" s="7" t="s">
        <v>204</v>
      </c>
      <c r="E206" s="7" t="s">
        <v>205</v>
      </c>
      <c r="F206" s="8"/>
      <c r="G206" s="8"/>
      <c r="H206" s="7"/>
      <c r="I206" s="7" t="s">
        <v>302</v>
      </c>
      <c r="J206" s="7"/>
      <c r="K206" s="7"/>
      <c r="L206" s="8">
        <v>0</v>
      </c>
      <c r="M206" s="8">
        <v>0</v>
      </c>
      <c r="N206" s="7" t="s">
        <v>328</v>
      </c>
      <c r="O206" s="44"/>
      <c r="P206" s="44"/>
    </row>
    <row r="207" spans="1:16">
      <c r="A207" s="37">
        <v>142</v>
      </c>
      <c r="B207" s="7" t="s">
        <v>853</v>
      </c>
      <c r="C207" s="7" t="s">
        <v>852</v>
      </c>
      <c r="D207" s="7" t="s">
        <v>207</v>
      </c>
      <c r="E207" s="7" t="s">
        <v>208</v>
      </c>
      <c r="F207" s="8"/>
      <c r="G207" s="8"/>
      <c r="H207" s="7"/>
      <c r="I207" s="7" t="s">
        <v>302</v>
      </c>
      <c r="J207" s="7"/>
      <c r="K207" s="7"/>
      <c r="L207" s="8">
        <v>0</v>
      </c>
      <c r="M207" s="8">
        <v>0</v>
      </c>
      <c r="N207" s="7" t="s">
        <v>1007</v>
      </c>
      <c r="O207" s="44"/>
      <c r="P207" s="44"/>
    </row>
    <row r="208" spans="1:16">
      <c r="A208" s="37">
        <v>142</v>
      </c>
      <c r="B208" s="7" t="s">
        <v>855</v>
      </c>
      <c r="C208" s="7"/>
      <c r="D208" s="7" t="s">
        <v>210</v>
      </c>
      <c r="E208" s="7" t="s">
        <v>854</v>
      </c>
      <c r="F208" s="8"/>
      <c r="G208" s="8"/>
      <c r="H208" s="7"/>
      <c r="I208" s="7" t="s">
        <v>302</v>
      </c>
      <c r="J208" s="7"/>
      <c r="K208" s="7"/>
      <c r="L208" s="8">
        <v>0</v>
      </c>
      <c r="M208" s="8">
        <v>0</v>
      </c>
      <c r="N208" s="7" t="s">
        <v>1007</v>
      </c>
      <c r="O208" s="44"/>
      <c r="P208" s="44"/>
    </row>
    <row r="209" spans="1:16">
      <c r="A209" s="33">
        <v>142</v>
      </c>
      <c r="B209" s="10" t="s">
        <v>857</v>
      </c>
      <c r="D209" s="10" t="s">
        <v>213</v>
      </c>
      <c r="E209" s="10" t="s">
        <v>856</v>
      </c>
      <c r="F209" s="4"/>
      <c r="G209" s="4"/>
      <c r="I209" s="10" t="s">
        <v>302</v>
      </c>
      <c r="L209" s="11">
        <f>SUM(M209*12)</f>
        <v>750</v>
      </c>
      <c r="M209" s="11">
        <v>62.5</v>
      </c>
      <c r="N209" s="10" t="s">
        <v>728</v>
      </c>
      <c r="O209" s="47">
        <f>SUM(P209*12)</f>
        <v>750</v>
      </c>
      <c r="P209" s="47">
        <v>62.5</v>
      </c>
    </row>
    <row r="210" spans="1:16">
      <c r="A210" s="37">
        <v>142</v>
      </c>
      <c r="B210" s="7" t="s">
        <v>859</v>
      </c>
      <c r="C210" s="7"/>
      <c r="D210" s="7" t="s">
        <v>215</v>
      </c>
      <c r="E210" s="7" t="s">
        <v>858</v>
      </c>
      <c r="F210" s="8"/>
      <c r="G210" s="8"/>
      <c r="H210" s="7"/>
      <c r="I210" s="7" t="s">
        <v>302</v>
      </c>
      <c r="J210" s="7"/>
      <c r="K210" s="7"/>
      <c r="L210" s="8">
        <v>0</v>
      </c>
      <c r="M210" s="8">
        <v>0</v>
      </c>
      <c r="N210" s="7" t="s">
        <v>329</v>
      </c>
      <c r="O210" s="44"/>
      <c r="P210" s="44"/>
    </row>
    <row r="211" spans="1:16">
      <c r="A211" s="37">
        <v>142</v>
      </c>
      <c r="B211" s="7" t="s">
        <v>860</v>
      </c>
      <c r="C211" s="7"/>
      <c r="D211" s="7" t="s">
        <v>216</v>
      </c>
      <c r="E211" s="7" t="s">
        <v>861</v>
      </c>
      <c r="F211" s="8"/>
      <c r="G211" s="8"/>
      <c r="H211" s="7"/>
      <c r="I211" s="7" t="s">
        <v>302</v>
      </c>
      <c r="J211" s="7"/>
      <c r="K211" s="7"/>
      <c r="L211" s="8">
        <v>0</v>
      </c>
      <c r="M211" s="8">
        <v>0</v>
      </c>
      <c r="N211" s="7" t="s">
        <v>329</v>
      </c>
      <c r="O211" s="44"/>
      <c r="P211" s="44"/>
    </row>
    <row r="212" spans="1:16">
      <c r="A212" s="33">
        <v>142</v>
      </c>
      <c r="B212" s="10" t="s">
        <v>862</v>
      </c>
      <c r="D212" s="10" t="s">
        <v>218</v>
      </c>
      <c r="E212" s="48" t="s">
        <v>1076</v>
      </c>
      <c r="F212" s="4"/>
      <c r="G212" s="4"/>
      <c r="I212" s="10" t="s">
        <v>302</v>
      </c>
      <c r="L212" s="11">
        <f t="shared" ref="L212:L217" si="45">SUM(M212*12)</f>
        <v>750</v>
      </c>
      <c r="M212" s="11">
        <v>62.5</v>
      </c>
      <c r="N212" s="10" t="s">
        <v>728</v>
      </c>
      <c r="O212" s="47">
        <f t="shared" ref="O212:O213" si="46">SUM(P212*12)</f>
        <v>750</v>
      </c>
      <c r="P212" s="47">
        <v>62.5</v>
      </c>
    </row>
    <row r="213" spans="1:16">
      <c r="A213" s="33">
        <v>142</v>
      </c>
      <c r="B213" s="10" t="s">
        <v>863</v>
      </c>
      <c r="D213" s="10" t="s">
        <v>220</v>
      </c>
      <c r="E213" t="s">
        <v>221</v>
      </c>
      <c r="F213" s="4"/>
      <c r="G213" s="4"/>
      <c r="I213" s="10" t="s">
        <v>302</v>
      </c>
      <c r="L213" s="11">
        <f t="shared" si="45"/>
        <v>750</v>
      </c>
      <c r="M213" s="11">
        <v>62.5</v>
      </c>
      <c r="N213" s="10" t="s">
        <v>728</v>
      </c>
      <c r="O213" s="47">
        <f t="shared" si="46"/>
        <v>750</v>
      </c>
      <c r="P213" s="47">
        <v>62.5</v>
      </c>
    </row>
    <row r="214" spans="1:16">
      <c r="A214" s="33">
        <v>142</v>
      </c>
      <c r="B214" s="7" t="s">
        <v>864</v>
      </c>
      <c r="C214" s="7"/>
      <c r="D214" s="7" t="s">
        <v>168</v>
      </c>
      <c r="E214" s="7" t="s">
        <v>169</v>
      </c>
      <c r="F214" s="8"/>
      <c r="G214" s="8"/>
      <c r="H214" s="7"/>
      <c r="I214" s="7" t="s">
        <v>302</v>
      </c>
      <c r="J214" s="7"/>
      <c r="K214" s="7"/>
      <c r="L214" s="8">
        <v>0</v>
      </c>
      <c r="M214" s="8">
        <v>0</v>
      </c>
      <c r="N214" s="7" t="s">
        <v>988</v>
      </c>
      <c r="O214" s="44"/>
      <c r="P214" s="44"/>
    </row>
    <row r="215" spans="1:16">
      <c r="A215" s="33">
        <v>142</v>
      </c>
      <c r="B215" s="10" t="s">
        <v>865</v>
      </c>
      <c r="D215" s="10" t="s">
        <v>223</v>
      </c>
      <c r="E215" t="s">
        <v>224</v>
      </c>
      <c r="F215" s="4"/>
      <c r="G215" s="4"/>
      <c r="I215" s="10" t="s">
        <v>302</v>
      </c>
      <c r="L215" s="11">
        <f t="shared" si="45"/>
        <v>750</v>
      </c>
      <c r="M215" s="11">
        <v>62.5</v>
      </c>
      <c r="N215" s="10" t="s">
        <v>396</v>
      </c>
      <c r="O215" s="47">
        <f t="shared" ref="O215:O217" si="47">SUM(P215*12)</f>
        <v>750</v>
      </c>
      <c r="P215" s="47">
        <v>62.5</v>
      </c>
    </row>
    <row r="216" spans="1:16">
      <c r="A216" s="33">
        <v>142</v>
      </c>
      <c r="B216" s="10" t="s">
        <v>866</v>
      </c>
      <c r="D216" s="10" t="s">
        <v>226</v>
      </c>
      <c r="F216" s="4"/>
      <c r="G216" s="4"/>
      <c r="I216" s="10" t="s">
        <v>302</v>
      </c>
      <c r="L216" s="11">
        <f t="shared" si="45"/>
        <v>750</v>
      </c>
      <c r="M216" s="11">
        <v>62.5</v>
      </c>
      <c r="N216" s="10" t="s">
        <v>396</v>
      </c>
      <c r="O216" s="47">
        <f t="shared" si="47"/>
        <v>750</v>
      </c>
      <c r="P216" s="47">
        <v>62.5</v>
      </c>
    </row>
    <row r="217" spans="1:16">
      <c r="A217" s="33">
        <v>142</v>
      </c>
      <c r="B217" s="10" t="s">
        <v>867</v>
      </c>
      <c r="D217" s="10" t="s">
        <v>228</v>
      </c>
      <c r="F217" s="4"/>
      <c r="G217" s="4"/>
      <c r="I217" s="10" t="s">
        <v>302</v>
      </c>
      <c r="L217" s="11">
        <f t="shared" si="45"/>
        <v>750</v>
      </c>
      <c r="M217" s="11">
        <v>62.5</v>
      </c>
      <c r="N217" s="10" t="s">
        <v>396</v>
      </c>
      <c r="O217" s="47">
        <f t="shared" si="47"/>
        <v>750</v>
      </c>
      <c r="P217" s="47">
        <v>62.5</v>
      </c>
    </row>
    <row r="218" spans="1:16">
      <c r="A218" s="33">
        <v>112</v>
      </c>
      <c r="B218" s="10" t="s">
        <v>869</v>
      </c>
      <c r="C218" t="s">
        <v>868</v>
      </c>
      <c r="D218" s="48" t="s">
        <v>1089</v>
      </c>
      <c r="E218" s="44" t="s">
        <v>1090</v>
      </c>
      <c r="F218" s="4">
        <v>221375</v>
      </c>
      <c r="G218" s="46">
        <v>220000</v>
      </c>
      <c r="H218" t="s">
        <v>41</v>
      </c>
      <c r="I218" s="10" t="s">
        <v>334</v>
      </c>
      <c r="J218" s="29">
        <v>3.4000000000000002E-2</v>
      </c>
      <c r="K218" s="29"/>
      <c r="L218" s="4">
        <f>F218*J218</f>
        <v>7526.7500000000009</v>
      </c>
      <c r="M218" s="4">
        <f>F218*J218/12</f>
        <v>627.22916666666674</v>
      </c>
      <c r="N218" s="10" t="s">
        <v>396</v>
      </c>
      <c r="O218" s="63">
        <f t="shared" ref="O218" si="48">P218*12</f>
        <v>7480</v>
      </c>
      <c r="P218" s="63">
        <f>G218*J218/12</f>
        <v>623.33333333333337</v>
      </c>
    </row>
    <row r="219" spans="1:16">
      <c r="A219" s="33">
        <v>132</v>
      </c>
      <c r="B219" s="10" t="s">
        <v>872</v>
      </c>
      <c r="C219" t="s">
        <v>870</v>
      </c>
      <c r="F219" s="4">
        <v>143750</v>
      </c>
      <c r="G219" s="46" t="s">
        <v>1077</v>
      </c>
      <c r="H219" t="s">
        <v>364</v>
      </c>
      <c r="I219" s="10" t="s">
        <v>334</v>
      </c>
      <c r="L219" s="4">
        <v>0</v>
      </c>
      <c r="M219" s="4">
        <v>0</v>
      </c>
      <c r="N219" s="10" t="s">
        <v>871</v>
      </c>
      <c r="O219" s="44"/>
      <c r="P219" s="44"/>
    </row>
    <row r="220" spans="1:16">
      <c r="A220" s="33">
        <v>102</v>
      </c>
      <c r="B220" s="10" t="s">
        <v>877</v>
      </c>
      <c r="C220" s="56" t="s">
        <v>873</v>
      </c>
      <c r="E220" t="s">
        <v>874</v>
      </c>
      <c r="F220" s="4">
        <v>96800</v>
      </c>
      <c r="G220" s="46">
        <v>72380</v>
      </c>
      <c r="H220" t="s">
        <v>364</v>
      </c>
      <c r="I220" s="10" t="s">
        <v>334</v>
      </c>
      <c r="J220" s="30">
        <v>3.5000000000000003E-2</v>
      </c>
      <c r="K220" s="30"/>
      <c r="L220" s="4">
        <f>F220*J220</f>
        <v>3388.0000000000005</v>
      </c>
      <c r="M220" s="4">
        <f>F220*J220/12</f>
        <v>282.33333333333337</v>
      </c>
      <c r="N220" s="10" t="s">
        <v>876</v>
      </c>
      <c r="O220" s="63">
        <f t="shared" ref="O220:O221" si="49">P220*12</f>
        <v>2533.3000000000002</v>
      </c>
      <c r="P220" s="63">
        <f>G220*J220/12</f>
        <v>211.10833333333335</v>
      </c>
    </row>
    <row r="221" spans="1:16">
      <c r="A221" s="243">
        <v>132</v>
      </c>
      <c r="B221" s="242" t="s">
        <v>879</v>
      </c>
      <c r="C221" t="s">
        <v>884</v>
      </c>
      <c r="D221" t="s">
        <v>880</v>
      </c>
      <c r="E221" t="s">
        <v>881</v>
      </c>
      <c r="F221" s="4">
        <v>376000</v>
      </c>
      <c r="G221" s="46">
        <v>376000</v>
      </c>
      <c r="H221" s="44" t="s">
        <v>41</v>
      </c>
      <c r="I221" s="10" t="s">
        <v>334</v>
      </c>
      <c r="J221" s="30">
        <v>2.5000000000000001E-2</v>
      </c>
      <c r="K221" s="30"/>
      <c r="L221" s="4">
        <f>F221*J221</f>
        <v>9400</v>
      </c>
      <c r="M221" s="4">
        <f>F221*J221/12</f>
        <v>783.33333333333337</v>
      </c>
      <c r="N221" s="10" t="s">
        <v>878</v>
      </c>
      <c r="O221" s="63">
        <f t="shared" si="49"/>
        <v>9400</v>
      </c>
      <c r="P221" s="63">
        <f t="shared" ref="P221" si="50">G221*J221/12</f>
        <v>783.33333333333337</v>
      </c>
    </row>
    <row r="222" spans="1:16">
      <c r="A222" s="243"/>
      <c r="B222" s="242"/>
      <c r="C222" t="s">
        <v>885</v>
      </c>
      <c r="D222" t="s">
        <v>882</v>
      </c>
      <c r="E222" t="s">
        <v>883</v>
      </c>
      <c r="F222" s="4"/>
      <c r="G222" s="4"/>
      <c r="J222" s="30"/>
      <c r="K222" s="30"/>
      <c r="L222" s="4"/>
      <c r="M222" s="4"/>
      <c r="O222" s="44"/>
      <c r="P222" s="44"/>
    </row>
    <row r="223" spans="1:16">
      <c r="A223" s="33">
        <v>142</v>
      </c>
      <c r="B223" s="10" t="s">
        <v>887</v>
      </c>
      <c r="D223" t="s">
        <v>230</v>
      </c>
      <c r="E223" t="s">
        <v>231</v>
      </c>
      <c r="F223" s="4"/>
      <c r="G223" s="4"/>
      <c r="I223" s="10" t="s">
        <v>302</v>
      </c>
      <c r="J223" s="30"/>
      <c r="K223" s="30"/>
      <c r="L223" s="11">
        <f t="shared" ref="L223:L230" si="51">SUM(M223*12)</f>
        <v>750</v>
      </c>
      <c r="M223" s="11">
        <v>62.5</v>
      </c>
      <c r="N223" s="10" t="s">
        <v>886</v>
      </c>
      <c r="O223" s="47">
        <f t="shared" ref="O223:O230" si="52">SUM(P223*12)</f>
        <v>750</v>
      </c>
      <c r="P223" s="47">
        <v>62.5</v>
      </c>
    </row>
    <row r="224" spans="1:16">
      <c r="A224" s="33">
        <v>142</v>
      </c>
      <c r="B224" s="10" t="s">
        <v>887</v>
      </c>
      <c r="D224" t="s">
        <v>232</v>
      </c>
      <c r="E224" t="s">
        <v>233</v>
      </c>
      <c r="F224" s="4"/>
      <c r="G224" s="4"/>
      <c r="I224" s="10" t="s">
        <v>302</v>
      </c>
      <c r="J224" s="30"/>
      <c r="K224" s="30"/>
      <c r="L224" s="11">
        <f t="shared" si="51"/>
        <v>750</v>
      </c>
      <c r="M224" s="11">
        <v>62.5</v>
      </c>
      <c r="N224" s="10" t="s">
        <v>886</v>
      </c>
      <c r="O224" s="47">
        <f t="shared" si="52"/>
        <v>750</v>
      </c>
      <c r="P224" s="47">
        <v>62.5</v>
      </c>
    </row>
    <row r="225" spans="1:16">
      <c r="A225" s="33">
        <v>142</v>
      </c>
      <c r="B225" s="10" t="s">
        <v>887</v>
      </c>
      <c r="D225" t="s">
        <v>234</v>
      </c>
      <c r="E225" t="s">
        <v>235</v>
      </c>
      <c r="F225" s="4"/>
      <c r="G225" s="4"/>
      <c r="I225" s="10" t="s">
        <v>302</v>
      </c>
      <c r="J225" s="30"/>
      <c r="K225" s="30"/>
      <c r="L225" s="11">
        <f t="shared" si="51"/>
        <v>750</v>
      </c>
      <c r="M225" s="11">
        <v>62.5</v>
      </c>
      <c r="N225" s="10" t="s">
        <v>886</v>
      </c>
      <c r="O225" s="47">
        <f t="shared" si="52"/>
        <v>750</v>
      </c>
      <c r="P225" s="47">
        <v>62.5</v>
      </c>
    </row>
    <row r="226" spans="1:16">
      <c r="A226" s="33">
        <v>142</v>
      </c>
      <c r="B226" s="10" t="s">
        <v>889</v>
      </c>
      <c r="D226" t="s">
        <v>237</v>
      </c>
      <c r="E226" t="s">
        <v>238</v>
      </c>
      <c r="F226" s="4"/>
      <c r="G226" s="4"/>
      <c r="I226" s="10" t="s">
        <v>302</v>
      </c>
      <c r="J226" s="30"/>
      <c r="K226" s="30"/>
      <c r="L226" s="11">
        <f t="shared" si="51"/>
        <v>750</v>
      </c>
      <c r="M226" s="11">
        <v>62.5</v>
      </c>
      <c r="N226" s="10" t="s">
        <v>888</v>
      </c>
      <c r="O226" s="47">
        <f t="shared" si="52"/>
        <v>750</v>
      </c>
      <c r="P226" s="47">
        <v>62.5</v>
      </c>
    </row>
    <row r="227" spans="1:16">
      <c r="A227" s="33">
        <v>142</v>
      </c>
      <c r="B227" s="10" t="s">
        <v>890</v>
      </c>
      <c r="D227" t="s">
        <v>239</v>
      </c>
      <c r="E227" t="s">
        <v>240</v>
      </c>
      <c r="F227" s="4"/>
      <c r="G227" s="4"/>
      <c r="I227" s="10" t="s">
        <v>302</v>
      </c>
      <c r="J227" s="30"/>
      <c r="K227" s="30"/>
      <c r="L227" s="11">
        <f t="shared" si="51"/>
        <v>750</v>
      </c>
      <c r="M227" s="11">
        <v>62.5</v>
      </c>
      <c r="N227" s="10" t="s">
        <v>888</v>
      </c>
      <c r="O227" s="47">
        <f t="shared" si="52"/>
        <v>750</v>
      </c>
      <c r="P227" s="47">
        <v>62.5</v>
      </c>
    </row>
    <row r="228" spans="1:16">
      <c r="A228" s="33">
        <v>142</v>
      </c>
      <c r="B228" s="10" t="s">
        <v>892</v>
      </c>
      <c r="D228" t="s">
        <v>242</v>
      </c>
      <c r="E228" t="s">
        <v>243</v>
      </c>
      <c r="F228" s="4"/>
      <c r="G228" s="4"/>
      <c r="I228" s="10" t="s">
        <v>302</v>
      </c>
      <c r="J228" s="30"/>
      <c r="K228" s="30"/>
      <c r="L228" s="11">
        <f t="shared" si="51"/>
        <v>750</v>
      </c>
      <c r="M228" s="11">
        <v>62.5</v>
      </c>
      <c r="N228" s="10" t="s">
        <v>891</v>
      </c>
      <c r="O228" s="47">
        <f t="shared" si="52"/>
        <v>750</v>
      </c>
      <c r="P228" s="47">
        <v>62.5</v>
      </c>
    </row>
    <row r="229" spans="1:16">
      <c r="A229" s="33">
        <v>142</v>
      </c>
      <c r="B229" s="10" t="s">
        <v>893</v>
      </c>
      <c r="D229" t="s">
        <v>244</v>
      </c>
      <c r="E229" t="s">
        <v>245</v>
      </c>
      <c r="F229" s="4"/>
      <c r="G229" s="4"/>
      <c r="I229" s="10" t="s">
        <v>302</v>
      </c>
      <c r="J229" s="30"/>
      <c r="K229" s="30"/>
      <c r="L229" s="11">
        <f t="shared" si="51"/>
        <v>750</v>
      </c>
      <c r="M229" s="11">
        <v>62.5</v>
      </c>
      <c r="N229" s="10" t="s">
        <v>891</v>
      </c>
      <c r="O229" s="47">
        <f t="shared" si="52"/>
        <v>750</v>
      </c>
      <c r="P229" s="47">
        <v>62.5</v>
      </c>
    </row>
    <row r="230" spans="1:16">
      <c r="A230" s="33">
        <v>142</v>
      </c>
      <c r="B230" s="10" t="s">
        <v>895</v>
      </c>
      <c r="D230" t="s">
        <v>193</v>
      </c>
      <c r="E230" t="s">
        <v>247</v>
      </c>
      <c r="F230" s="4"/>
      <c r="G230" s="4"/>
      <c r="I230" s="10" t="s">
        <v>302</v>
      </c>
      <c r="J230" s="30"/>
      <c r="K230" s="30"/>
      <c r="L230" s="11">
        <f t="shared" si="51"/>
        <v>750</v>
      </c>
      <c r="M230" s="11">
        <v>62.5</v>
      </c>
      <c r="N230" s="10" t="s">
        <v>894</v>
      </c>
      <c r="O230" s="47">
        <f t="shared" si="52"/>
        <v>750</v>
      </c>
      <c r="P230" s="47">
        <v>62.5</v>
      </c>
    </row>
    <row r="231" spans="1:16">
      <c r="A231" s="37">
        <v>192</v>
      </c>
      <c r="B231" s="7" t="s">
        <v>899</v>
      </c>
      <c r="C231" s="7" t="s">
        <v>896</v>
      </c>
      <c r="D231" s="7"/>
      <c r="E231" s="7" t="s">
        <v>897</v>
      </c>
      <c r="F231" s="8">
        <v>1780000</v>
      </c>
      <c r="G231" s="8"/>
      <c r="H231" s="7" t="s">
        <v>312</v>
      </c>
      <c r="I231" s="7" t="s">
        <v>334</v>
      </c>
      <c r="J231" s="34">
        <v>0.02</v>
      </c>
      <c r="K231" s="34"/>
      <c r="L231" s="8">
        <v>0</v>
      </c>
      <c r="M231" s="8">
        <v>0</v>
      </c>
      <c r="N231" s="7" t="s">
        <v>1024</v>
      </c>
      <c r="O231" s="44"/>
      <c r="P231" s="44"/>
    </row>
    <row r="232" spans="1:16">
      <c r="A232" s="33">
        <v>803</v>
      </c>
      <c r="B232" s="10" t="s">
        <v>900</v>
      </c>
      <c r="F232" s="4">
        <v>450000</v>
      </c>
      <c r="G232" s="46">
        <v>450000</v>
      </c>
      <c r="H232" t="s">
        <v>348</v>
      </c>
      <c r="I232" s="10" t="s">
        <v>334</v>
      </c>
      <c r="J232" s="30">
        <v>0.03</v>
      </c>
      <c r="K232" s="30"/>
      <c r="L232" s="4">
        <f>F232*J232</f>
        <v>13500</v>
      </c>
      <c r="M232" s="4">
        <f>F232*J232/12</f>
        <v>1125</v>
      </c>
      <c r="N232" s="10" t="s">
        <v>901</v>
      </c>
      <c r="O232" s="63">
        <f t="shared" ref="O232:O233" si="53">P232*12</f>
        <v>13500</v>
      </c>
      <c r="P232" s="63">
        <f t="shared" ref="P232:P233" si="54">G232*J232/12</f>
        <v>1125</v>
      </c>
    </row>
    <row r="233" spans="1:16">
      <c r="A233" s="33">
        <v>803</v>
      </c>
      <c r="B233" s="10" t="s">
        <v>434</v>
      </c>
      <c r="F233" s="4">
        <v>650000</v>
      </c>
      <c r="G233" s="46">
        <v>650000</v>
      </c>
      <c r="H233" t="s">
        <v>348</v>
      </c>
      <c r="I233" s="10" t="s">
        <v>334</v>
      </c>
      <c r="J233" s="30">
        <v>0.03</v>
      </c>
      <c r="K233" s="30"/>
      <c r="L233" s="4">
        <f>F233*J233</f>
        <v>19500</v>
      </c>
      <c r="M233" s="4">
        <f>F233*J233/12</f>
        <v>1625</v>
      </c>
      <c r="N233" s="10" t="s">
        <v>901</v>
      </c>
      <c r="O233" s="63">
        <f t="shared" si="53"/>
        <v>19500</v>
      </c>
      <c r="P233" s="63">
        <f t="shared" si="54"/>
        <v>1625</v>
      </c>
    </row>
    <row r="234" spans="1:16">
      <c r="A234" s="37">
        <v>112</v>
      </c>
      <c r="B234" s="7" t="s">
        <v>636</v>
      </c>
      <c r="C234" s="7" t="s">
        <v>902</v>
      </c>
      <c r="D234" s="7"/>
      <c r="E234" s="7" t="s">
        <v>635</v>
      </c>
      <c r="F234" s="8">
        <v>1140678</v>
      </c>
      <c r="G234" s="8"/>
      <c r="H234" s="7" t="s">
        <v>246</v>
      </c>
      <c r="I234" s="7" t="s">
        <v>334</v>
      </c>
      <c r="J234" s="34"/>
      <c r="K234" s="34"/>
      <c r="L234" s="8">
        <v>0</v>
      </c>
      <c r="M234" s="8">
        <v>0</v>
      </c>
      <c r="N234" s="7" t="s">
        <v>984</v>
      </c>
      <c r="O234" s="44"/>
      <c r="P234" s="44"/>
    </row>
    <row r="235" spans="1:16">
      <c r="A235" s="33">
        <v>142</v>
      </c>
      <c r="B235" s="10" t="s">
        <v>115</v>
      </c>
      <c r="D235" t="s">
        <v>250</v>
      </c>
      <c r="E235" s="50">
        <v>90091</v>
      </c>
      <c r="F235" s="4"/>
      <c r="G235" s="4"/>
      <c r="I235" s="10" t="s">
        <v>302</v>
      </c>
      <c r="J235" s="30"/>
      <c r="K235" s="30"/>
      <c r="L235" s="11">
        <f>SUM(M235*12)</f>
        <v>750</v>
      </c>
      <c r="M235" s="11">
        <v>62.5</v>
      </c>
      <c r="N235" s="10" t="s">
        <v>328</v>
      </c>
      <c r="O235" s="47">
        <f>SUM(P235*12)</f>
        <v>750</v>
      </c>
      <c r="P235" s="47">
        <v>62.5</v>
      </c>
    </row>
    <row r="236" spans="1:16">
      <c r="A236" s="37">
        <v>142</v>
      </c>
      <c r="B236" s="7" t="s">
        <v>903</v>
      </c>
      <c r="C236" s="7"/>
      <c r="D236" s="7" t="s">
        <v>249</v>
      </c>
      <c r="E236" s="7" t="s">
        <v>904</v>
      </c>
      <c r="F236" s="8"/>
      <c r="G236" s="8"/>
      <c r="H236" s="7"/>
      <c r="I236" s="7" t="s">
        <v>302</v>
      </c>
      <c r="J236" s="34"/>
      <c r="K236" s="34"/>
      <c r="L236" s="8">
        <v>0</v>
      </c>
      <c r="M236" s="8">
        <v>0</v>
      </c>
      <c r="N236" s="7" t="s">
        <v>1007</v>
      </c>
      <c r="O236" s="44"/>
      <c r="P236" s="44"/>
    </row>
    <row r="237" spans="1:16">
      <c r="A237" s="33">
        <v>142</v>
      </c>
      <c r="B237" s="10" t="s">
        <v>892</v>
      </c>
      <c r="D237" t="s">
        <v>906</v>
      </c>
      <c r="E237" t="s">
        <v>907</v>
      </c>
      <c r="F237" s="4"/>
      <c r="G237" s="4"/>
      <c r="I237" s="10" t="s">
        <v>302</v>
      </c>
      <c r="J237" s="30"/>
      <c r="K237" s="30"/>
      <c r="L237" s="11">
        <f>SUM(M237*12)</f>
        <v>750</v>
      </c>
      <c r="M237" s="11">
        <v>62.5</v>
      </c>
      <c r="N237" s="10" t="s">
        <v>905</v>
      </c>
      <c r="O237" s="47">
        <f>SUM(P237*12)</f>
        <v>750</v>
      </c>
      <c r="P237" s="47">
        <v>62.5</v>
      </c>
    </row>
    <row r="238" spans="1:16">
      <c r="A238" s="33">
        <v>142</v>
      </c>
      <c r="B238" s="10" t="s">
        <v>892</v>
      </c>
      <c r="D238" t="s">
        <v>909</v>
      </c>
      <c r="E238" t="s">
        <v>908</v>
      </c>
      <c r="F238" s="4"/>
      <c r="G238" s="4"/>
      <c r="I238" s="10" t="s">
        <v>302</v>
      </c>
      <c r="J238" s="30"/>
      <c r="K238" s="30"/>
      <c r="L238" s="11">
        <f>SUM(M238*12)</f>
        <v>750</v>
      </c>
      <c r="M238" s="11">
        <v>62.5</v>
      </c>
      <c r="N238" s="10" t="s">
        <v>905</v>
      </c>
      <c r="O238" s="47">
        <f>SUM(P238*12)</f>
        <v>750</v>
      </c>
      <c r="P238" s="47">
        <v>62.5</v>
      </c>
    </row>
    <row r="239" spans="1:16">
      <c r="A239" s="33">
        <v>192</v>
      </c>
      <c r="B239" s="10" t="s">
        <v>913</v>
      </c>
      <c r="C239" t="s">
        <v>910</v>
      </c>
      <c r="D239" t="s">
        <v>914</v>
      </c>
      <c r="E239" t="s">
        <v>911</v>
      </c>
      <c r="F239" s="4">
        <v>266937</v>
      </c>
      <c r="G239" s="46">
        <v>200860</v>
      </c>
      <c r="H239" s="44" t="s">
        <v>364</v>
      </c>
      <c r="I239" s="10" t="s">
        <v>334</v>
      </c>
      <c r="J239" s="30">
        <v>3.5000000000000003E-2</v>
      </c>
      <c r="K239" s="30"/>
      <c r="L239" s="4">
        <f>F239*J239</f>
        <v>9342.7950000000001</v>
      </c>
      <c r="M239" s="4">
        <f>F239*J239/12</f>
        <v>778.56624999999997</v>
      </c>
      <c r="N239" s="10" t="s">
        <v>912</v>
      </c>
      <c r="O239" s="63">
        <f t="shared" ref="O239:O240" si="55">P239*12</f>
        <v>7030.1</v>
      </c>
      <c r="P239" s="63">
        <f t="shared" ref="P239:P240" si="56">G239*J239/12</f>
        <v>585.8416666666667</v>
      </c>
    </row>
    <row r="240" spans="1:16">
      <c r="A240" s="33">
        <v>192</v>
      </c>
      <c r="B240" s="10" t="s">
        <v>913</v>
      </c>
      <c r="C240" t="s">
        <v>910</v>
      </c>
      <c r="D240" t="s">
        <v>916</v>
      </c>
      <c r="E240" t="s">
        <v>915</v>
      </c>
      <c r="F240" s="4">
        <v>266937</v>
      </c>
      <c r="G240" s="46">
        <v>200860</v>
      </c>
      <c r="H240" s="44" t="s">
        <v>364</v>
      </c>
      <c r="I240" s="10" t="s">
        <v>334</v>
      </c>
      <c r="J240" s="30">
        <v>3.5000000000000003E-2</v>
      </c>
      <c r="K240" s="30"/>
      <c r="L240" s="4">
        <f>F240*J240</f>
        <v>9342.7950000000001</v>
      </c>
      <c r="M240" s="4">
        <f>F240*J240/12</f>
        <v>778.56624999999997</v>
      </c>
      <c r="N240" s="10" t="s">
        <v>912</v>
      </c>
      <c r="O240" s="63">
        <f t="shared" si="55"/>
        <v>7030.1</v>
      </c>
      <c r="P240" s="63">
        <f t="shared" si="56"/>
        <v>585.8416666666667</v>
      </c>
    </row>
    <row r="241" spans="1:17">
      <c r="A241" s="33">
        <v>142</v>
      </c>
      <c r="B241" s="10" t="s">
        <v>917</v>
      </c>
      <c r="D241" t="s">
        <v>593</v>
      </c>
      <c r="E241" s="26">
        <v>78215</v>
      </c>
      <c r="F241" s="4"/>
      <c r="G241" s="4"/>
      <c r="I241" s="10" t="s">
        <v>302</v>
      </c>
      <c r="J241" s="30"/>
      <c r="K241" s="30"/>
      <c r="L241" s="11">
        <f t="shared" ref="L241:L248" si="57">SUM(M241*12)</f>
        <v>750</v>
      </c>
      <c r="M241" s="11">
        <v>62.5</v>
      </c>
      <c r="N241" s="10" t="s">
        <v>587</v>
      </c>
      <c r="O241" s="47">
        <f t="shared" ref="O241:O248" si="58">SUM(P241*12)</f>
        <v>750</v>
      </c>
      <c r="P241" s="47">
        <v>62.5</v>
      </c>
    </row>
    <row r="242" spans="1:17">
      <c r="A242" s="33">
        <v>142</v>
      </c>
      <c r="B242" s="10" t="s">
        <v>892</v>
      </c>
      <c r="C242" t="s">
        <v>264</v>
      </c>
      <c r="F242" s="4"/>
      <c r="G242" s="4"/>
      <c r="I242" s="10" t="s">
        <v>302</v>
      </c>
      <c r="J242" s="30"/>
      <c r="K242" s="30"/>
      <c r="L242" s="11">
        <f t="shared" si="57"/>
        <v>750</v>
      </c>
      <c r="M242" s="11">
        <v>62.5</v>
      </c>
      <c r="N242" s="10" t="s">
        <v>918</v>
      </c>
      <c r="O242" s="47">
        <f t="shared" si="58"/>
        <v>750</v>
      </c>
      <c r="P242" s="47">
        <v>62.5</v>
      </c>
    </row>
    <row r="243" spans="1:17">
      <c r="A243" s="33">
        <v>142</v>
      </c>
      <c r="B243" s="10" t="s">
        <v>920</v>
      </c>
      <c r="C243" t="s">
        <v>919</v>
      </c>
      <c r="D243" t="s">
        <v>268</v>
      </c>
      <c r="E243" t="s">
        <v>267</v>
      </c>
      <c r="F243" s="4"/>
      <c r="G243" s="4"/>
      <c r="I243" s="10" t="s">
        <v>302</v>
      </c>
      <c r="J243" s="30"/>
      <c r="K243" s="30"/>
      <c r="L243" s="11">
        <f t="shared" si="57"/>
        <v>750</v>
      </c>
      <c r="M243" s="11">
        <v>62.5</v>
      </c>
      <c r="N243" s="10" t="s">
        <v>921</v>
      </c>
      <c r="O243" s="47">
        <f t="shared" si="58"/>
        <v>750</v>
      </c>
      <c r="P243" s="47">
        <v>62.5</v>
      </c>
    </row>
    <row r="244" spans="1:17">
      <c r="A244" s="33">
        <v>142</v>
      </c>
      <c r="B244" t="s">
        <v>923</v>
      </c>
      <c r="C244" t="s">
        <v>922</v>
      </c>
      <c r="D244" t="s">
        <v>179</v>
      </c>
      <c r="E244" t="s">
        <v>270</v>
      </c>
      <c r="F244" s="4"/>
      <c r="G244" s="4"/>
      <c r="I244" s="10" t="s">
        <v>302</v>
      </c>
      <c r="J244" s="30"/>
      <c r="K244" s="30"/>
      <c r="L244" s="11">
        <f t="shared" si="57"/>
        <v>750</v>
      </c>
      <c r="M244" s="11">
        <v>62.5</v>
      </c>
      <c r="N244" s="10" t="s">
        <v>924</v>
      </c>
      <c r="O244" s="47">
        <f t="shared" si="58"/>
        <v>750</v>
      </c>
      <c r="P244" s="47">
        <v>62.5</v>
      </c>
    </row>
    <row r="245" spans="1:17">
      <c r="A245" s="33">
        <v>142</v>
      </c>
      <c r="B245" s="10" t="s">
        <v>926</v>
      </c>
      <c r="D245" t="s">
        <v>271</v>
      </c>
      <c r="E245" t="s">
        <v>927</v>
      </c>
      <c r="F245" s="4"/>
      <c r="G245" s="4"/>
      <c r="I245" s="10" t="s">
        <v>302</v>
      </c>
      <c r="J245" s="30"/>
      <c r="K245" s="30"/>
      <c r="L245" s="11">
        <f t="shared" si="57"/>
        <v>750</v>
      </c>
      <c r="M245" s="11">
        <v>62.5</v>
      </c>
      <c r="N245" s="10" t="s">
        <v>925</v>
      </c>
      <c r="O245" s="47">
        <f t="shared" si="58"/>
        <v>750</v>
      </c>
      <c r="P245" s="47">
        <v>62.5</v>
      </c>
    </row>
    <row r="246" spans="1:17">
      <c r="A246" s="33">
        <v>142</v>
      </c>
      <c r="B246" t="s">
        <v>928</v>
      </c>
      <c r="D246" t="s">
        <v>91</v>
      </c>
      <c r="E246" t="s">
        <v>929</v>
      </c>
      <c r="F246" s="4"/>
      <c r="G246" s="4"/>
      <c r="I246" s="10" t="s">
        <v>302</v>
      </c>
      <c r="J246" s="30"/>
      <c r="K246" s="30"/>
      <c r="L246" s="11">
        <f t="shared" si="57"/>
        <v>750</v>
      </c>
      <c r="M246" s="11">
        <v>62.5</v>
      </c>
      <c r="N246" s="10" t="s">
        <v>925</v>
      </c>
      <c r="O246" s="47">
        <f t="shared" si="58"/>
        <v>750</v>
      </c>
      <c r="P246" s="47">
        <v>62.5</v>
      </c>
    </row>
    <row r="247" spans="1:17">
      <c r="A247" s="33">
        <v>142</v>
      </c>
      <c r="B247" s="10" t="s">
        <v>931</v>
      </c>
      <c r="D247" t="s">
        <v>127</v>
      </c>
      <c r="E247" t="s">
        <v>930</v>
      </c>
      <c r="F247" s="4"/>
      <c r="G247" s="4"/>
      <c r="I247" s="10" t="s">
        <v>302</v>
      </c>
      <c r="J247" s="30"/>
      <c r="K247" s="30"/>
      <c r="L247" s="11">
        <f t="shared" si="57"/>
        <v>750</v>
      </c>
      <c r="M247" s="11">
        <v>62.5</v>
      </c>
      <c r="N247" s="10" t="s">
        <v>925</v>
      </c>
      <c r="O247" s="47">
        <f t="shared" si="58"/>
        <v>750</v>
      </c>
      <c r="P247" s="47">
        <v>62.5</v>
      </c>
    </row>
    <row r="248" spans="1:17">
      <c r="A248" s="33">
        <v>142</v>
      </c>
      <c r="B248" t="s">
        <v>933</v>
      </c>
      <c r="C248" t="s">
        <v>18</v>
      </c>
      <c r="D248" t="s">
        <v>279</v>
      </c>
      <c r="E248" t="s">
        <v>934</v>
      </c>
      <c r="F248" s="4"/>
      <c r="G248" s="4"/>
      <c r="I248" s="10" t="s">
        <v>302</v>
      </c>
      <c r="J248" s="30"/>
      <c r="K248" s="30"/>
      <c r="L248" s="11">
        <f t="shared" si="57"/>
        <v>750</v>
      </c>
      <c r="M248" s="11">
        <v>62.5</v>
      </c>
      <c r="N248" s="10" t="s">
        <v>932</v>
      </c>
      <c r="O248" s="47">
        <f t="shared" si="58"/>
        <v>750</v>
      </c>
      <c r="P248" s="47">
        <v>62.5</v>
      </c>
    </row>
    <row r="249" spans="1:17">
      <c r="A249" s="33">
        <v>112</v>
      </c>
      <c r="B249" s="10" t="s">
        <v>938</v>
      </c>
      <c r="D249" t="s">
        <v>935</v>
      </c>
      <c r="E249" t="s">
        <v>936</v>
      </c>
      <c r="F249" s="4">
        <v>1900100</v>
      </c>
      <c r="G249" s="46">
        <v>1486400</v>
      </c>
      <c r="H249" s="44" t="s">
        <v>246</v>
      </c>
      <c r="I249" s="10" t="s">
        <v>334</v>
      </c>
      <c r="J249" s="30">
        <v>3.2000000000000001E-2</v>
      </c>
      <c r="K249" s="30"/>
      <c r="L249" s="4">
        <f>F249*J249</f>
        <v>60803.200000000004</v>
      </c>
      <c r="M249" s="4">
        <f>F249*J249/12</f>
        <v>5066.9333333333334</v>
      </c>
      <c r="N249" s="10" t="s">
        <v>937</v>
      </c>
      <c r="O249" s="63">
        <f t="shared" ref="O249:O252" si="59">P249*12</f>
        <v>47564.800000000003</v>
      </c>
      <c r="P249" s="63">
        <f t="shared" ref="P249" si="60">G249*J249/12</f>
        <v>3963.7333333333336</v>
      </c>
    </row>
    <row r="250" spans="1:17">
      <c r="A250" s="33">
        <v>112</v>
      </c>
      <c r="B250" t="s">
        <v>941</v>
      </c>
      <c r="D250" t="s">
        <v>939</v>
      </c>
      <c r="E250" t="s">
        <v>940</v>
      </c>
      <c r="F250" s="4">
        <v>1900100</v>
      </c>
      <c r="G250" s="46">
        <v>1486400</v>
      </c>
      <c r="H250" s="44" t="s">
        <v>246</v>
      </c>
      <c r="I250" s="10" t="s">
        <v>334</v>
      </c>
      <c r="J250" s="30">
        <v>3.2000000000000001E-2</v>
      </c>
      <c r="K250" s="30"/>
      <c r="L250" s="4">
        <f>F250*J250</f>
        <v>60803.200000000004</v>
      </c>
      <c r="M250" s="4">
        <f>F250*J250/12</f>
        <v>5066.9333333333334</v>
      </c>
      <c r="N250" s="10" t="s">
        <v>937</v>
      </c>
      <c r="O250" s="63">
        <f t="shared" si="59"/>
        <v>47564.800000000003</v>
      </c>
      <c r="P250" s="63">
        <f t="shared" ref="P250" si="61">G250*J250/12</f>
        <v>3963.7333333333336</v>
      </c>
    </row>
    <row r="251" spans="1:17">
      <c r="A251" s="100">
        <v>132</v>
      </c>
      <c r="B251" s="101" t="s">
        <v>943</v>
      </c>
      <c r="C251" s="101"/>
      <c r="D251" s="101" t="s">
        <v>1091</v>
      </c>
      <c r="E251" s="101" t="s">
        <v>944</v>
      </c>
      <c r="F251" s="102">
        <v>500250</v>
      </c>
      <c r="G251" s="102">
        <v>500250</v>
      </c>
      <c r="H251" s="101" t="s">
        <v>41</v>
      </c>
      <c r="I251" s="101" t="s">
        <v>334</v>
      </c>
      <c r="J251" s="103">
        <v>3.4000000000000002E-2</v>
      </c>
      <c r="K251" s="103"/>
      <c r="L251" s="102">
        <f>F251*J251</f>
        <v>17008.5</v>
      </c>
      <c r="M251" s="102">
        <f>F251*J251/12</f>
        <v>1417.375</v>
      </c>
      <c r="N251" s="101" t="s">
        <v>937</v>
      </c>
      <c r="O251" s="104">
        <f t="shared" si="59"/>
        <v>0</v>
      </c>
      <c r="P251" s="104">
        <v>0</v>
      </c>
      <c r="Q251" s="101" t="s">
        <v>1125</v>
      </c>
    </row>
    <row r="252" spans="1:17">
      <c r="A252" s="100">
        <v>132</v>
      </c>
      <c r="B252" s="101" t="s">
        <v>943</v>
      </c>
      <c r="C252" s="101"/>
      <c r="D252" s="101" t="s">
        <v>1092</v>
      </c>
      <c r="E252" s="101" t="s">
        <v>946</v>
      </c>
      <c r="F252" s="102">
        <v>500250</v>
      </c>
      <c r="G252" s="102">
        <v>500250</v>
      </c>
      <c r="H252" s="101" t="s">
        <v>41</v>
      </c>
      <c r="I252" s="101" t="s">
        <v>334</v>
      </c>
      <c r="J252" s="103">
        <v>3.4000000000000002E-2</v>
      </c>
      <c r="K252" s="103"/>
      <c r="L252" s="102">
        <f>F252*J252</f>
        <v>17008.5</v>
      </c>
      <c r="M252" s="102">
        <f>F252*J252/12</f>
        <v>1417.375</v>
      </c>
      <c r="N252" s="101" t="s">
        <v>937</v>
      </c>
      <c r="O252" s="104">
        <f t="shared" si="59"/>
        <v>0</v>
      </c>
      <c r="P252" s="104">
        <v>0</v>
      </c>
      <c r="Q252" s="101" t="s">
        <v>1125</v>
      </c>
    </row>
    <row r="253" spans="1:17">
      <c r="A253" s="33">
        <v>142</v>
      </c>
      <c r="B253" s="10" t="s">
        <v>948</v>
      </c>
      <c r="D253" t="s">
        <v>281</v>
      </c>
      <c r="E253" t="s">
        <v>7</v>
      </c>
      <c r="F253" s="4"/>
      <c r="G253" s="4"/>
      <c r="I253" s="10" t="s">
        <v>302</v>
      </c>
      <c r="J253" s="30"/>
      <c r="K253" s="30"/>
      <c r="L253" s="11">
        <f>SUM(M253*12)</f>
        <v>750</v>
      </c>
      <c r="M253" s="11">
        <v>62.5</v>
      </c>
      <c r="N253" s="10" t="s">
        <v>947</v>
      </c>
      <c r="O253" s="47">
        <f>SUM(P253*12)</f>
        <v>750</v>
      </c>
      <c r="P253" s="47">
        <v>62.5</v>
      </c>
    </row>
    <row r="254" spans="1:17">
      <c r="A254" s="33">
        <v>142</v>
      </c>
      <c r="B254" t="s">
        <v>950</v>
      </c>
      <c r="D254" t="s">
        <v>284</v>
      </c>
      <c r="E254" t="s">
        <v>951</v>
      </c>
      <c r="F254" s="4"/>
      <c r="G254" s="4"/>
      <c r="I254" s="10" t="s">
        <v>302</v>
      </c>
      <c r="J254" s="30"/>
      <c r="K254" s="30"/>
      <c r="L254" s="11">
        <f>SUM(M254*12)</f>
        <v>750</v>
      </c>
      <c r="M254" s="11">
        <v>62.5</v>
      </c>
      <c r="N254" s="10" t="s">
        <v>949</v>
      </c>
      <c r="O254" s="47">
        <f>SUM(P254*12)</f>
        <v>750</v>
      </c>
      <c r="P254" s="47">
        <v>62.5</v>
      </c>
    </row>
    <row r="255" spans="1:17">
      <c r="A255" s="33">
        <v>803</v>
      </c>
      <c r="B255" s="10" t="s">
        <v>952</v>
      </c>
      <c r="F255" s="4">
        <v>858000</v>
      </c>
      <c r="G255" s="46">
        <v>850000</v>
      </c>
      <c r="I255" s="10" t="s">
        <v>334</v>
      </c>
      <c r="J255" s="30">
        <v>0.03</v>
      </c>
      <c r="K255" s="30"/>
      <c r="L255" s="4">
        <f>F255*J255</f>
        <v>25740</v>
      </c>
      <c r="M255" s="4">
        <f>F255*J255/12</f>
        <v>2145</v>
      </c>
      <c r="N255" s="10" t="s">
        <v>953</v>
      </c>
      <c r="O255" s="63">
        <f t="shared" ref="O255:O256" si="62">P255*12</f>
        <v>25500</v>
      </c>
      <c r="P255" s="63">
        <f t="shared" ref="P255:P256" si="63">G255*J255/12</f>
        <v>2125</v>
      </c>
    </row>
    <row r="256" spans="1:17">
      <c r="A256" s="33">
        <v>172</v>
      </c>
      <c r="B256" t="s">
        <v>977</v>
      </c>
      <c r="C256" t="s">
        <v>954</v>
      </c>
      <c r="D256" t="s">
        <v>1002</v>
      </c>
      <c r="E256" t="s">
        <v>955</v>
      </c>
      <c r="F256" s="4">
        <v>2900600</v>
      </c>
      <c r="G256" s="46">
        <v>2610600</v>
      </c>
      <c r="H256" t="s">
        <v>246</v>
      </c>
      <c r="I256" s="10" t="s">
        <v>334</v>
      </c>
      <c r="J256" s="30">
        <v>2.8000000000000001E-2</v>
      </c>
      <c r="K256" s="30"/>
      <c r="L256" s="4">
        <f>F256*J256</f>
        <v>81216.800000000003</v>
      </c>
      <c r="M256" s="4">
        <f>F256*J256/12</f>
        <v>6768.0666666666666</v>
      </c>
      <c r="N256" s="10" t="s">
        <v>953</v>
      </c>
      <c r="O256" s="63">
        <f t="shared" si="62"/>
        <v>73096.800000000003</v>
      </c>
      <c r="P256" s="63">
        <f t="shared" si="63"/>
        <v>6091.4000000000005</v>
      </c>
    </row>
    <row r="257" spans="1:17">
      <c r="A257" s="33">
        <v>142</v>
      </c>
      <c r="B257" s="10" t="s">
        <v>987</v>
      </c>
      <c r="D257" t="s">
        <v>96</v>
      </c>
      <c r="E257" t="s">
        <v>719</v>
      </c>
      <c r="F257" s="4"/>
      <c r="G257" s="4"/>
      <c r="I257" s="10" t="s">
        <v>302</v>
      </c>
      <c r="J257" s="30"/>
      <c r="K257" s="30"/>
      <c r="L257" s="11">
        <f t="shared" ref="L257" si="64">SUM(M257*12)</f>
        <v>750</v>
      </c>
      <c r="M257" s="11">
        <v>62.5</v>
      </c>
      <c r="N257" s="10" t="s">
        <v>986</v>
      </c>
      <c r="O257" s="47">
        <f t="shared" ref="O257" si="65">SUM(P257*12)</f>
        <v>750</v>
      </c>
      <c r="P257" s="47">
        <v>62.5</v>
      </c>
    </row>
    <row r="258" spans="1:17">
      <c r="A258" s="33">
        <v>142</v>
      </c>
      <c r="B258" t="s">
        <v>950</v>
      </c>
      <c r="D258" t="s">
        <v>715</v>
      </c>
      <c r="E258" t="s">
        <v>717</v>
      </c>
      <c r="F258" s="4"/>
      <c r="G258" s="4"/>
      <c r="I258" s="10" t="s">
        <v>302</v>
      </c>
      <c r="J258" s="30"/>
      <c r="K258" s="30"/>
      <c r="L258" s="11">
        <f t="shared" ref="L258" si="66">SUM(M258*12)</f>
        <v>750</v>
      </c>
      <c r="M258" s="11">
        <v>62.5</v>
      </c>
      <c r="N258" s="10" t="s">
        <v>986</v>
      </c>
      <c r="O258" s="47">
        <f t="shared" ref="O258" si="67">SUM(P258*12)</f>
        <v>750</v>
      </c>
      <c r="P258" s="47">
        <v>62.5</v>
      </c>
    </row>
    <row r="259" spans="1:17">
      <c r="A259" s="33">
        <v>102</v>
      </c>
      <c r="B259" t="s">
        <v>992</v>
      </c>
      <c r="C259" s="56" t="s">
        <v>989</v>
      </c>
      <c r="D259" s="44"/>
      <c r="E259" t="s">
        <v>990</v>
      </c>
      <c r="F259" s="4">
        <v>190000</v>
      </c>
      <c r="G259" s="46">
        <v>250000</v>
      </c>
      <c r="H259" t="s">
        <v>364</v>
      </c>
      <c r="I259" s="10" t="s">
        <v>334</v>
      </c>
      <c r="J259" s="30">
        <v>3.5000000000000003E-2</v>
      </c>
      <c r="K259" s="52">
        <v>0.03</v>
      </c>
      <c r="L259" s="4">
        <f>F259*J259</f>
        <v>6650.0000000000009</v>
      </c>
      <c r="M259" s="4">
        <f>F259*J259/12</f>
        <v>554.16666666666674</v>
      </c>
      <c r="N259" s="10" t="s">
        <v>988</v>
      </c>
      <c r="O259" s="63">
        <f t="shared" ref="O259:O263" si="68">P259*12</f>
        <v>7500</v>
      </c>
      <c r="P259" s="63">
        <f>G259*K259/12</f>
        <v>625</v>
      </c>
    </row>
    <row r="260" spans="1:17">
      <c r="A260" s="33">
        <v>192</v>
      </c>
      <c r="B260" t="s">
        <v>995</v>
      </c>
      <c r="D260" t="s">
        <v>993</v>
      </c>
      <c r="E260" t="s">
        <v>994</v>
      </c>
      <c r="F260" s="4">
        <v>240000</v>
      </c>
      <c r="G260" s="46">
        <v>276760</v>
      </c>
      <c r="H260" t="s">
        <v>364</v>
      </c>
      <c r="I260" s="10" t="s">
        <v>334</v>
      </c>
      <c r="J260" s="30">
        <v>3.5000000000000003E-2</v>
      </c>
      <c r="K260" s="30"/>
      <c r="L260" s="4">
        <f>F260*J260</f>
        <v>8400</v>
      </c>
      <c r="M260" s="4">
        <f>F260*J260/12</f>
        <v>700</v>
      </c>
      <c r="N260" s="10" t="s">
        <v>988</v>
      </c>
      <c r="O260" s="63">
        <f t="shared" si="68"/>
        <v>9686.6</v>
      </c>
      <c r="P260" s="63">
        <f t="shared" ref="P260:P263" si="69">G260*J260/12</f>
        <v>807.2166666666667</v>
      </c>
    </row>
    <row r="261" spans="1:17">
      <c r="A261" s="33">
        <v>192</v>
      </c>
      <c r="B261" t="s">
        <v>995</v>
      </c>
      <c r="D261" t="s">
        <v>996</v>
      </c>
      <c r="E261" t="s">
        <v>997</v>
      </c>
      <c r="F261" s="4">
        <v>240000</v>
      </c>
      <c r="G261" s="46">
        <v>276760</v>
      </c>
      <c r="H261" t="s">
        <v>364</v>
      </c>
      <c r="I261" s="10" t="s">
        <v>334</v>
      </c>
      <c r="J261" s="30">
        <v>3.5000000000000003E-2</v>
      </c>
      <c r="K261" s="30"/>
      <c r="L261" s="4">
        <f>F261*J261</f>
        <v>8400</v>
      </c>
      <c r="M261" s="4">
        <f>F261*J261/12</f>
        <v>700</v>
      </c>
      <c r="N261" s="10" t="s">
        <v>988</v>
      </c>
      <c r="O261" s="63">
        <f t="shared" si="68"/>
        <v>9686.6</v>
      </c>
      <c r="P261" s="63">
        <f t="shared" si="69"/>
        <v>807.2166666666667</v>
      </c>
    </row>
    <row r="262" spans="1:17">
      <c r="A262" s="33">
        <v>192</v>
      </c>
      <c r="B262" t="s">
        <v>995</v>
      </c>
      <c r="D262" t="s">
        <v>998</v>
      </c>
      <c r="E262" t="s">
        <v>999</v>
      </c>
      <c r="F262" s="4">
        <v>240000</v>
      </c>
      <c r="G262" s="46">
        <v>276760</v>
      </c>
      <c r="H262" t="s">
        <v>364</v>
      </c>
      <c r="I262" s="10" t="s">
        <v>334</v>
      </c>
      <c r="J262" s="30">
        <v>3.5000000000000003E-2</v>
      </c>
      <c r="K262" s="30"/>
      <c r="L262" s="4">
        <f>F262*J262</f>
        <v>8400</v>
      </c>
      <c r="M262" s="4">
        <f>F262*J262/12</f>
        <v>700</v>
      </c>
      <c r="N262" s="10" t="s">
        <v>988</v>
      </c>
      <c r="O262" s="63">
        <f t="shared" si="68"/>
        <v>9686.6</v>
      </c>
      <c r="P262" s="63">
        <f t="shared" si="69"/>
        <v>807.2166666666667</v>
      </c>
    </row>
    <row r="263" spans="1:17">
      <c r="A263" s="33">
        <v>192</v>
      </c>
      <c r="B263" t="s">
        <v>995</v>
      </c>
      <c r="D263" t="s">
        <v>1000</v>
      </c>
      <c r="E263" t="s">
        <v>1001</v>
      </c>
      <c r="F263" s="4">
        <v>240000</v>
      </c>
      <c r="G263" s="46">
        <v>276760</v>
      </c>
      <c r="H263" t="s">
        <v>364</v>
      </c>
      <c r="I263" s="10" t="s">
        <v>334</v>
      </c>
      <c r="J263" s="30">
        <v>3.5000000000000003E-2</v>
      </c>
      <c r="K263" s="30"/>
      <c r="L263" s="11">
        <f>F263*J263</f>
        <v>8400</v>
      </c>
      <c r="M263" s="11">
        <f>F263*J263/12</f>
        <v>700</v>
      </c>
      <c r="N263" s="10" t="s">
        <v>988</v>
      </c>
      <c r="O263" s="63">
        <f t="shared" si="68"/>
        <v>9686.6</v>
      </c>
      <c r="P263" s="63">
        <f t="shared" si="69"/>
        <v>807.2166666666667</v>
      </c>
    </row>
    <row r="264" spans="1:17">
      <c r="A264" s="33">
        <v>112</v>
      </c>
      <c r="B264" t="s">
        <v>892</v>
      </c>
      <c r="D264" t="s">
        <v>1013</v>
      </c>
      <c r="E264" t="s">
        <v>1014</v>
      </c>
      <c r="F264" s="4"/>
      <c r="G264" s="4"/>
      <c r="I264" s="10" t="s">
        <v>302</v>
      </c>
      <c r="J264" s="30"/>
      <c r="K264" s="30"/>
      <c r="L264" s="11">
        <f t="shared" ref="L264" si="70">SUM(M264*12)</f>
        <v>750</v>
      </c>
      <c r="M264" s="11">
        <v>62.5</v>
      </c>
      <c r="N264" s="10" t="s">
        <v>1007</v>
      </c>
      <c r="O264" s="47">
        <f t="shared" ref="O264" si="71">SUM(P264*12)</f>
        <v>750</v>
      </c>
      <c r="P264" s="47">
        <v>62.5</v>
      </c>
    </row>
    <row r="265" spans="1:17">
      <c r="A265" s="33">
        <v>142</v>
      </c>
      <c r="B265" t="s">
        <v>1021</v>
      </c>
      <c r="D265" t="s">
        <v>112</v>
      </c>
      <c r="F265" s="4"/>
      <c r="G265" s="4"/>
      <c r="I265" s="10" t="s">
        <v>302</v>
      </c>
      <c r="J265" s="30"/>
      <c r="K265" s="30"/>
      <c r="L265" s="11">
        <f t="shared" ref="L265" si="72">SUM(M265*12)</f>
        <v>750</v>
      </c>
      <c r="M265" s="11">
        <v>62.5</v>
      </c>
      <c r="N265" s="10" t="s">
        <v>1020</v>
      </c>
      <c r="O265" s="47">
        <f t="shared" ref="O265" si="73">SUM(P265*12)</f>
        <v>750</v>
      </c>
      <c r="P265" s="47">
        <v>62.5</v>
      </c>
    </row>
    <row r="266" spans="1:17">
      <c r="A266" s="33">
        <v>192</v>
      </c>
      <c r="B266" t="s">
        <v>1022</v>
      </c>
      <c r="C266" s="44" t="s">
        <v>1093</v>
      </c>
      <c r="D266" s="56"/>
      <c r="E266" t="s">
        <v>1023</v>
      </c>
      <c r="F266" s="4">
        <v>696010</v>
      </c>
      <c r="G266" s="4">
        <v>696010</v>
      </c>
      <c r="H266" s="44" t="s">
        <v>364</v>
      </c>
      <c r="I266" s="10" t="s">
        <v>334</v>
      </c>
      <c r="J266" s="30">
        <v>3.5000000000000003E-2</v>
      </c>
      <c r="K266" s="52">
        <v>2.5000000000000001E-2</v>
      </c>
      <c r="L266" s="11">
        <f>F266*J266</f>
        <v>24360.350000000002</v>
      </c>
      <c r="M266" s="11">
        <f>F266*J266/12</f>
        <v>2030.0291666666669</v>
      </c>
      <c r="N266" s="10" t="s">
        <v>1024</v>
      </c>
      <c r="O266" s="63">
        <f t="shared" ref="O266:O267" si="74">P266*12</f>
        <v>17400.25</v>
      </c>
      <c r="P266" s="63">
        <f>G266*K266/12</f>
        <v>1450.0208333333333</v>
      </c>
    </row>
    <row r="267" spans="1:17">
      <c r="A267" s="37">
        <v>192</v>
      </c>
      <c r="B267" s="7" t="s">
        <v>1025</v>
      </c>
      <c r="C267" s="7" t="s">
        <v>1026</v>
      </c>
      <c r="D267" s="7"/>
      <c r="E267" s="7" t="s">
        <v>1027</v>
      </c>
      <c r="F267" s="13">
        <v>558000</v>
      </c>
      <c r="G267" s="13">
        <v>558000</v>
      </c>
      <c r="H267" s="7" t="s">
        <v>364</v>
      </c>
      <c r="I267" s="7" t="s">
        <v>334</v>
      </c>
      <c r="J267" s="34">
        <v>3.5000000000000003E-2</v>
      </c>
      <c r="K267" s="34">
        <v>2.5000000000000001E-2</v>
      </c>
      <c r="L267" s="13">
        <f>F267*J267</f>
        <v>19530.000000000004</v>
      </c>
      <c r="M267" s="13">
        <f>F267*J267/12</f>
        <v>1627.5000000000002</v>
      </c>
      <c r="N267" s="7" t="s">
        <v>1024</v>
      </c>
      <c r="O267" s="64">
        <f t="shared" si="74"/>
        <v>0</v>
      </c>
      <c r="P267" s="64">
        <v>0</v>
      </c>
      <c r="Q267" s="7" t="s">
        <v>1119</v>
      </c>
    </row>
    <row r="268" spans="1:17">
      <c r="A268" s="33">
        <v>142</v>
      </c>
      <c r="B268" t="s">
        <v>1028</v>
      </c>
      <c r="D268" t="s">
        <v>201</v>
      </c>
      <c r="E268" t="s">
        <v>1029</v>
      </c>
      <c r="F268" s="4"/>
      <c r="G268" s="4"/>
      <c r="I268" s="10" t="s">
        <v>302</v>
      </c>
      <c r="J268" s="30"/>
      <c r="K268" s="30"/>
      <c r="L268" s="11">
        <f t="shared" ref="L268" si="75">SUM(M268*12)</f>
        <v>750</v>
      </c>
      <c r="M268" s="11">
        <v>62.5</v>
      </c>
      <c r="N268" s="10" t="s">
        <v>1030</v>
      </c>
      <c r="O268" s="47">
        <f t="shared" ref="O268" si="76">SUM(P268*12)</f>
        <v>750</v>
      </c>
      <c r="P268" s="47">
        <v>62.5</v>
      </c>
    </row>
    <row r="269" spans="1:17">
      <c r="A269" s="33">
        <v>142</v>
      </c>
      <c r="B269" t="s">
        <v>1028</v>
      </c>
      <c r="D269" t="s">
        <v>1031</v>
      </c>
      <c r="E269" t="s">
        <v>1032</v>
      </c>
      <c r="F269" s="4"/>
      <c r="G269" s="4"/>
      <c r="I269" s="10" t="s">
        <v>302</v>
      </c>
      <c r="J269" s="30"/>
      <c r="K269" s="30"/>
      <c r="L269" s="11">
        <f t="shared" ref="L269" si="77">SUM(M269*12)</f>
        <v>750</v>
      </c>
      <c r="M269" s="11">
        <v>62.5</v>
      </c>
      <c r="N269" s="10" t="s">
        <v>1033</v>
      </c>
      <c r="O269" s="47">
        <f t="shared" ref="O269:O271" si="78">SUM(P269*12)</f>
        <v>750</v>
      </c>
      <c r="P269" s="47">
        <v>62.5</v>
      </c>
    </row>
    <row r="270" spans="1:17">
      <c r="A270" s="33">
        <v>142</v>
      </c>
      <c r="B270" t="s">
        <v>1052</v>
      </c>
      <c r="D270" t="s">
        <v>1046</v>
      </c>
      <c r="E270" t="s">
        <v>1047</v>
      </c>
      <c r="F270" s="4"/>
      <c r="G270" s="4"/>
      <c r="I270" s="10" t="s">
        <v>302</v>
      </c>
      <c r="J270" s="30"/>
      <c r="K270" s="30"/>
      <c r="L270" s="11">
        <f t="shared" ref="L270:L271" si="79">SUM(M270*12)</f>
        <v>750</v>
      </c>
      <c r="M270" s="11">
        <v>62.5</v>
      </c>
      <c r="N270" s="10" t="s">
        <v>1051</v>
      </c>
      <c r="O270" s="47">
        <f t="shared" si="78"/>
        <v>750</v>
      </c>
      <c r="P270" s="47">
        <v>62.5</v>
      </c>
    </row>
    <row r="271" spans="1:17">
      <c r="A271" s="33">
        <v>142</v>
      </c>
      <c r="B271" t="s">
        <v>1052</v>
      </c>
      <c r="D271" t="s">
        <v>1049</v>
      </c>
      <c r="E271" t="s">
        <v>1050</v>
      </c>
      <c r="F271" s="4"/>
      <c r="G271" s="4"/>
      <c r="I271" s="10" t="s">
        <v>302</v>
      </c>
      <c r="J271" s="30"/>
      <c r="K271" s="30"/>
      <c r="L271" s="11">
        <f t="shared" si="79"/>
        <v>750</v>
      </c>
      <c r="M271" s="11">
        <v>62.5</v>
      </c>
      <c r="N271" s="10" t="s">
        <v>1051</v>
      </c>
      <c r="O271" s="47">
        <f t="shared" si="78"/>
        <v>750</v>
      </c>
      <c r="P271" s="47">
        <v>62.5</v>
      </c>
    </row>
    <row r="272" spans="1:17">
      <c r="A272" s="33">
        <v>142</v>
      </c>
      <c r="B272" t="s">
        <v>1055</v>
      </c>
      <c r="D272" s="44" t="s">
        <v>1074</v>
      </c>
      <c r="E272" t="s">
        <v>1054</v>
      </c>
      <c r="F272" s="4"/>
      <c r="G272" s="4"/>
      <c r="I272" s="10" t="s">
        <v>302</v>
      </c>
      <c r="J272" s="30"/>
      <c r="K272" s="30"/>
      <c r="L272" s="11">
        <v>750</v>
      </c>
      <c r="M272" s="11">
        <v>62.5</v>
      </c>
      <c r="N272" s="10" t="s">
        <v>1056</v>
      </c>
      <c r="O272" s="47">
        <v>750</v>
      </c>
      <c r="P272" s="47">
        <v>62.5</v>
      </c>
    </row>
    <row r="273" spans="1:17">
      <c r="A273" s="33">
        <v>142</v>
      </c>
      <c r="B273" t="s">
        <v>1059</v>
      </c>
      <c r="D273" t="s">
        <v>1060</v>
      </c>
      <c r="E273" t="s">
        <v>1062</v>
      </c>
      <c r="F273" s="4"/>
      <c r="G273" s="4"/>
      <c r="I273" s="10" t="s">
        <v>302</v>
      </c>
      <c r="J273" s="30"/>
      <c r="K273" s="30"/>
      <c r="L273" s="11">
        <v>750</v>
      </c>
      <c r="M273" s="11">
        <v>62.5</v>
      </c>
      <c r="N273" s="10" t="s">
        <v>1061</v>
      </c>
      <c r="O273" s="47">
        <v>750</v>
      </c>
      <c r="P273" s="47">
        <v>62.5</v>
      </c>
    </row>
    <row r="274" spans="1:17">
      <c r="A274" s="33">
        <v>142</v>
      </c>
      <c r="B274" t="s">
        <v>1069</v>
      </c>
      <c r="D274" t="s">
        <v>1065</v>
      </c>
      <c r="E274" t="s">
        <v>1066</v>
      </c>
      <c r="F274" s="22"/>
      <c r="G274" s="22"/>
      <c r="I274" s="10" t="s">
        <v>302</v>
      </c>
      <c r="J274" s="30"/>
      <c r="K274" s="30"/>
      <c r="L274" s="23">
        <v>750</v>
      </c>
      <c r="M274" s="23">
        <v>62.5</v>
      </c>
      <c r="N274" s="10" t="s">
        <v>1070</v>
      </c>
      <c r="O274" s="47">
        <v>750</v>
      </c>
      <c r="P274" s="47">
        <v>62.5</v>
      </c>
    </row>
    <row r="275" spans="1:17">
      <c r="A275" s="33">
        <v>142</v>
      </c>
      <c r="B275" t="s">
        <v>1069</v>
      </c>
      <c r="D275" t="s">
        <v>1067</v>
      </c>
      <c r="E275" t="s">
        <v>1068</v>
      </c>
      <c r="F275" s="22"/>
      <c r="G275" s="22"/>
      <c r="I275" s="10" t="s">
        <v>302</v>
      </c>
      <c r="J275" s="30"/>
      <c r="K275" s="30"/>
      <c r="L275" s="23">
        <v>750</v>
      </c>
      <c r="M275" s="23">
        <v>62.5</v>
      </c>
      <c r="N275" s="10" t="s">
        <v>1070</v>
      </c>
      <c r="O275" s="47">
        <v>750</v>
      </c>
      <c r="P275" s="47">
        <v>62.5</v>
      </c>
    </row>
    <row r="276" spans="1:17">
      <c r="A276" s="33">
        <v>142</v>
      </c>
      <c r="B276" s="10" t="s">
        <v>1106</v>
      </c>
      <c r="D276" t="s">
        <v>1110</v>
      </c>
      <c r="E276" t="s">
        <v>1114</v>
      </c>
      <c r="F276" s="22"/>
      <c r="G276" s="22"/>
      <c r="I276" s="10" t="s">
        <v>302</v>
      </c>
      <c r="J276" s="30"/>
      <c r="K276" s="30"/>
      <c r="L276" s="23"/>
      <c r="M276" s="23"/>
      <c r="N276" s="10"/>
      <c r="O276" s="47">
        <v>750</v>
      </c>
      <c r="P276" s="47">
        <v>62.5</v>
      </c>
    </row>
    <row r="277" spans="1:17">
      <c r="A277" s="33">
        <v>142</v>
      </c>
      <c r="B277" s="10" t="s">
        <v>1107</v>
      </c>
      <c r="D277" t="s">
        <v>1111</v>
      </c>
      <c r="E277" t="s">
        <v>1115</v>
      </c>
      <c r="F277" s="22"/>
      <c r="G277" s="22"/>
      <c r="I277" s="10" t="s">
        <v>302</v>
      </c>
      <c r="J277" s="30"/>
      <c r="K277" s="30"/>
      <c r="L277" s="23"/>
      <c r="M277" s="23"/>
      <c r="N277" s="10"/>
      <c r="O277" s="47">
        <v>750</v>
      </c>
      <c r="P277" s="47">
        <v>62.5</v>
      </c>
    </row>
    <row r="278" spans="1:17">
      <c r="A278" s="33">
        <v>142</v>
      </c>
      <c r="B278" s="10" t="s">
        <v>1108</v>
      </c>
      <c r="D278" t="s">
        <v>1112</v>
      </c>
      <c r="E278" t="s">
        <v>1116</v>
      </c>
      <c r="F278" s="22"/>
      <c r="G278" s="22"/>
      <c r="I278" s="10" t="s">
        <v>302</v>
      </c>
      <c r="J278" s="30"/>
      <c r="K278" s="30"/>
      <c r="L278" s="23"/>
      <c r="M278" s="23"/>
      <c r="N278" s="10"/>
      <c r="O278" s="47">
        <v>750</v>
      </c>
      <c r="P278" s="47">
        <v>62.5</v>
      </c>
    </row>
    <row r="279" spans="1:17">
      <c r="A279" s="33">
        <v>142</v>
      </c>
      <c r="B279" s="10" t="s">
        <v>1109</v>
      </c>
      <c r="D279" t="s">
        <v>1113</v>
      </c>
      <c r="E279" t="s">
        <v>1117</v>
      </c>
      <c r="F279" s="22"/>
      <c r="G279" s="22"/>
      <c r="I279" s="10" t="s">
        <v>302</v>
      </c>
      <c r="J279" s="30"/>
      <c r="K279" s="30"/>
      <c r="L279" s="23"/>
      <c r="M279" s="23"/>
      <c r="N279" s="10"/>
      <c r="O279" s="47">
        <v>750</v>
      </c>
      <c r="P279" s="47">
        <v>62.5</v>
      </c>
    </row>
    <row r="280" spans="1:17">
      <c r="A280" s="9">
        <v>112</v>
      </c>
      <c r="B280" s="10" t="s">
        <v>557</v>
      </c>
      <c r="C280" s="10" t="s">
        <v>566</v>
      </c>
      <c r="D280" s="10" t="s">
        <v>558</v>
      </c>
      <c r="E280" s="10" t="s">
        <v>556</v>
      </c>
      <c r="F280" s="23">
        <v>516780</v>
      </c>
      <c r="G280" s="23"/>
      <c r="H280" s="10" t="s">
        <v>41</v>
      </c>
      <c r="I280" s="10" t="s">
        <v>334</v>
      </c>
      <c r="J280" s="29">
        <v>3.4000000000000002E-2</v>
      </c>
      <c r="K280" s="29"/>
      <c r="L280" s="23"/>
      <c r="M280" s="23"/>
      <c r="N280" s="10"/>
      <c r="O280" s="99">
        <f>P280*12</f>
        <v>17570.52</v>
      </c>
      <c r="P280" s="99">
        <f>F280*J280/12</f>
        <v>1464.21</v>
      </c>
      <c r="Q280" t="s">
        <v>1118</v>
      </c>
    </row>
    <row r="281" spans="1:17">
      <c r="A281" s="9">
        <v>192</v>
      </c>
      <c r="B281" s="10" t="s">
        <v>1120</v>
      </c>
      <c r="C281" s="10" t="s">
        <v>1121</v>
      </c>
      <c r="D281" s="10"/>
      <c r="E281" s="10" t="s">
        <v>1122</v>
      </c>
      <c r="F281" s="23">
        <v>2200000</v>
      </c>
      <c r="G281" s="23"/>
      <c r="H281" s="10" t="s">
        <v>1123</v>
      </c>
      <c r="I281" s="10" t="s">
        <v>334</v>
      </c>
      <c r="J281" s="29"/>
      <c r="K281" s="29">
        <v>0.02</v>
      </c>
      <c r="L281" s="23"/>
      <c r="M281" s="23"/>
      <c r="N281" s="10"/>
      <c r="O281" s="99">
        <f>P281*12</f>
        <v>44000</v>
      </c>
      <c r="P281" s="99">
        <f>F281*K281/12</f>
        <v>3666.6666666666665</v>
      </c>
      <c r="Q281" s="10" t="s">
        <v>1124</v>
      </c>
    </row>
    <row r="282" spans="1:17">
      <c r="A282" s="6"/>
      <c r="B282" s="7"/>
      <c r="C282" s="7"/>
      <c r="D282" s="7"/>
      <c r="E282" s="7"/>
      <c r="F282" s="8"/>
      <c r="G282" s="8"/>
      <c r="H282" s="7"/>
      <c r="I282" s="7"/>
      <c r="J282" s="34"/>
      <c r="K282" s="30"/>
      <c r="L282" s="4"/>
      <c r="M282" s="4"/>
    </row>
    <row r="283" spans="1:17">
      <c r="A283" s="244" t="s">
        <v>957</v>
      </c>
      <c r="B283" s="244"/>
      <c r="C283" s="244"/>
      <c r="D283" s="244"/>
      <c r="E283" s="244"/>
      <c r="F283" s="244"/>
      <c r="G283" s="244"/>
      <c r="H283" s="244"/>
      <c r="I283" s="244"/>
      <c r="J283" s="244"/>
      <c r="K283" s="244"/>
      <c r="L283" s="244"/>
      <c r="M283" s="244"/>
      <c r="N283" s="244"/>
    </row>
    <row r="284" spans="1:17">
      <c r="F284" s="4"/>
      <c r="G284" s="4"/>
      <c r="J284" s="30"/>
      <c r="K284" s="30"/>
      <c r="L284" s="4"/>
      <c r="M284" s="4"/>
    </row>
    <row r="285" spans="1:17">
      <c r="A285" s="26">
        <v>370</v>
      </c>
      <c r="B285" s="42" t="s">
        <v>956</v>
      </c>
      <c r="F285" s="4">
        <v>6000000</v>
      </c>
      <c r="G285" s="4"/>
      <c r="J285" s="12">
        <v>3.3332000000000001E-4</v>
      </c>
      <c r="K285" s="12"/>
      <c r="L285" s="4">
        <f t="shared" ref="L285:L295" si="80">F285*J285</f>
        <v>1999.92</v>
      </c>
      <c r="M285" s="4">
        <f t="shared" ref="M285:M295" si="81">F285*J285/12</f>
        <v>166.66</v>
      </c>
      <c r="N285" t="s">
        <v>326</v>
      </c>
    </row>
    <row r="286" spans="1:17">
      <c r="A286" s="26">
        <v>362</v>
      </c>
      <c r="B286" t="s">
        <v>1034</v>
      </c>
      <c r="F286" s="4">
        <v>130266</v>
      </c>
      <c r="G286" s="4"/>
      <c r="J286" s="30">
        <v>0.04</v>
      </c>
      <c r="K286" s="30"/>
      <c r="L286" s="4">
        <f t="shared" si="80"/>
        <v>5210.6400000000003</v>
      </c>
      <c r="M286" s="4">
        <f t="shared" si="81"/>
        <v>434.22</v>
      </c>
      <c r="N286" t="s">
        <v>326</v>
      </c>
    </row>
    <row r="287" spans="1:17">
      <c r="A287" s="26">
        <v>362</v>
      </c>
      <c r="B287" t="s">
        <v>1035</v>
      </c>
      <c r="F287" s="4">
        <v>320269</v>
      </c>
      <c r="G287" s="4"/>
      <c r="J287" s="30">
        <v>0.04</v>
      </c>
      <c r="K287" s="30"/>
      <c r="L287" s="4">
        <f t="shared" si="80"/>
        <v>12810.76</v>
      </c>
      <c r="M287" s="4">
        <f t="shared" si="81"/>
        <v>1067.5633333333333</v>
      </c>
      <c r="N287" t="s">
        <v>326</v>
      </c>
    </row>
    <row r="288" spans="1:17">
      <c r="A288" s="26">
        <v>362</v>
      </c>
      <c r="B288" t="s">
        <v>1036</v>
      </c>
      <c r="F288" s="4">
        <v>39900</v>
      </c>
      <c r="G288" s="4"/>
      <c r="J288" s="30">
        <v>0.08</v>
      </c>
      <c r="K288" s="30"/>
      <c r="L288" s="4">
        <f t="shared" si="80"/>
        <v>3192</v>
      </c>
      <c r="M288" s="4">
        <f t="shared" si="81"/>
        <v>266</v>
      </c>
      <c r="N288" t="s">
        <v>981</v>
      </c>
    </row>
    <row r="289" spans="1:15">
      <c r="A289" s="26"/>
      <c r="B289" t="s">
        <v>1037</v>
      </c>
      <c r="F289" s="4">
        <v>37000</v>
      </c>
      <c r="G289" s="4"/>
      <c r="J289" s="30">
        <v>0.1</v>
      </c>
      <c r="K289" s="30"/>
      <c r="L289" s="4">
        <f t="shared" si="80"/>
        <v>3700</v>
      </c>
      <c r="M289" s="4">
        <f t="shared" si="81"/>
        <v>308.33333333333331</v>
      </c>
      <c r="N289" t="s">
        <v>1030</v>
      </c>
    </row>
    <row r="290" spans="1:15">
      <c r="A290" s="26"/>
      <c r="B290" t="s">
        <v>1038</v>
      </c>
      <c r="F290" s="4">
        <v>47996</v>
      </c>
      <c r="G290" s="4"/>
      <c r="J290" s="30">
        <v>0.1</v>
      </c>
      <c r="K290" s="30"/>
      <c r="L290" s="4">
        <f t="shared" si="80"/>
        <v>4799.6000000000004</v>
      </c>
      <c r="M290" s="4">
        <f t="shared" si="81"/>
        <v>399.9666666666667</v>
      </c>
      <c r="N290" t="s">
        <v>1044</v>
      </c>
    </row>
    <row r="291" spans="1:15">
      <c r="A291" s="26"/>
      <c r="B291" t="s">
        <v>1039</v>
      </c>
      <c r="F291" s="4">
        <v>10389</v>
      </c>
      <c r="G291" s="4"/>
      <c r="J291" s="30">
        <v>0.1</v>
      </c>
      <c r="K291" s="30"/>
      <c r="L291" s="4">
        <f t="shared" si="80"/>
        <v>1038.9000000000001</v>
      </c>
      <c r="M291" s="4">
        <f t="shared" si="81"/>
        <v>86.575000000000003</v>
      </c>
      <c r="N291" t="s">
        <v>1044</v>
      </c>
    </row>
    <row r="292" spans="1:15">
      <c r="A292" s="26"/>
      <c r="B292" t="s">
        <v>1040</v>
      </c>
      <c r="F292" s="4">
        <v>10389</v>
      </c>
      <c r="G292" s="4"/>
      <c r="J292" s="30">
        <v>0.1</v>
      </c>
      <c r="K292" s="30"/>
      <c r="L292" s="4">
        <f t="shared" si="80"/>
        <v>1038.9000000000001</v>
      </c>
      <c r="M292" s="4">
        <f t="shared" si="81"/>
        <v>86.575000000000003</v>
      </c>
      <c r="N292" t="s">
        <v>1044</v>
      </c>
    </row>
    <row r="293" spans="1:15">
      <c r="A293" s="26"/>
      <c r="B293" t="s">
        <v>1041</v>
      </c>
      <c r="F293" s="4">
        <v>15145</v>
      </c>
      <c r="G293" s="4"/>
      <c r="J293" s="30">
        <v>0.1</v>
      </c>
      <c r="K293" s="30"/>
      <c r="L293" s="4">
        <f t="shared" si="80"/>
        <v>1514.5</v>
      </c>
      <c r="M293" s="4">
        <f t="shared" si="81"/>
        <v>126.20833333333333</v>
      </c>
      <c r="N293" t="s">
        <v>1044</v>
      </c>
    </row>
    <row r="294" spans="1:15">
      <c r="A294" s="26"/>
      <c r="B294" t="s">
        <v>1042</v>
      </c>
      <c r="F294" s="4">
        <v>4299</v>
      </c>
      <c r="G294" s="4"/>
      <c r="J294" s="30">
        <v>1.7999999999999999E-2</v>
      </c>
      <c r="K294" s="30"/>
      <c r="L294" s="4">
        <f t="shared" si="80"/>
        <v>77.381999999999991</v>
      </c>
      <c r="M294" s="4">
        <f t="shared" si="81"/>
        <v>6.4484999999999992</v>
      </c>
      <c r="N294" t="s">
        <v>1044</v>
      </c>
    </row>
    <row r="295" spans="1:15">
      <c r="A295" s="26"/>
      <c r="B295" t="s">
        <v>1043</v>
      </c>
      <c r="F295" s="4">
        <v>21530</v>
      </c>
      <c r="G295" s="4"/>
      <c r="J295" s="30">
        <v>0.1</v>
      </c>
      <c r="K295" s="30"/>
      <c r="L295" s="4">
        <f t="shared" si="80"/>
        <v>2153</v>
      </c>
      <c r="M295" s="4">
        <f t="shared" si="81"/>
        <v>179.41666666666666</v>
      </c>
      <c r="N295" t="s">
        <v>1044</v>
      </c>
    </row>
    <row r="296" spans="1:15">
      <c r="F296" s="4"/>
      <c r="G296" s="4"/>
      <c r="J296" s="30"/>
      <c r="K296" s="30"/>
      <c r="L296" s="4"/>
      <c r="M296" s="4"/>
    </row>
    <row r="297" spans="1:15">
      <c r="A297" s="244" t="s">
        <v>958</v>
      </c>
      <c r="B297" s="244"/>
      <c r="C297" s="244"/>
      <c r="D297" s="244"/>
      <c r="E297" s="244"/>
      <c r="F297" s="244"/>
      <c r="G297" s="244"/>
      <c r="H297" s="244"/>
      <c r="I297" s="244"/>
      <c r="J297" s="244"/>
      <c r="K297" s="244"/>
      <c r="L297" s="244"/>
      <c r="M297" s="244"/>
      <c r="N297" s="244"/>
    </row>
    <row r="298" spans="1:15">
      <c r="F298" s="4"/>
      <c r="G298" s="4"/>
      <c r="J298" s="30"/>
      <c r="K298" s="30"/>
      <c r="L298" s="4"/>
      <c r="M298" s="4"/>
    </row>
    <row r="299" spans="1:15">
      <c r="A299" s="36">
        <v>50</v>
      </c>
      <c r="B299" t="s">
        <v>959</v>
      </c>
      <c r="F299" s="4">
        <v>11000000</v>
      </c>
      <c r="G299" s="4"/>
      <c r="J299" s="12">
        <v>1.245447E-3</v>
      </c>
      <c r="K299" s="12"/>
      <c r="L299" s="4">
        <f>F299*J299</f>
        <v>13699.916999999999</v>
      </c>
      <c r="M299" s="4">
        <f>F299*J299/12</f>
        <v>1141.65975</v>
      </c>
      <c r="N299" t="s">
        <v>960</v>
      </c>
      <c r="O299" s="39" t="s">
        <v>1007</v>
      </c>
    </row>
    <row r="300" spans="1:15">
      <c r="A300" s="26">
        <v>340</v>
      </c>
      <c r="B300" t="s">
        <v>961</v>
      </c>
      <c r="F300" s="4">
        <v>150000</v>
      </c>
      <c r="G300" s="4"/>
      <c r="J300" s="30">
        <v>0.03</v>
      </c>
      <c r="K300" s="30"/>
      <c r="L300" s="4">
        <f>F300*J300</f>
        <v>4500</v>
      </c>
      <c r="M300" s="4">
        <f>F300*J300/12</f>
        <v>375</v>
      </c>
      <c r="N300" t="s">
        <v>327</v>
      </c>
    </row>
    <row r="301" spans="1:15">
      <c r="F301" s="4"/>
      <c r="G301" s="4"/>
      <c r="J301" s="30"/>
      <c r="K301" s="30"/>
      <c r="L301" s="4"/>
      <c r="M301" s="4"/>
    </row>
    <row r="302" spans="1:15">
      <c r="A302" s="244" t="s">
        <v>962</v>
      </c>
      <c r="B302" s="244"/>
      <c r="C302" s="244"/>
      <c r="D302" s="244"/>
      <c r="E302" s="244"/>
      <c r="F302" s="244"/>
      <c r="G302" s="244"/>
      <c r="H302" s="244"/>
      <c r="I302" s="244"/>
      <c r="J302" s="244"/>
      <c r="K302" s="244"/>
      <c r="L302" s="244"/>
      <c r="M302" s="244"/>
      <c r="N302" s="244"/>
    </row>
    <row r="303" spans="1:15">
      <c r="F303" s="4"/>
      <c r="G303" s="4"/>
      <c r="J303" s="30"/>
      <c r="K303" s="30"/>
      <c r="L303" s="4"/>
      <c r="M303" s="4"/>
    </row>
    <row r="304" spans="1:15">
      <c r="A304" s="36">
        <v>50</v>
      </c>
      <c r="B304" t="s">
        <v>959</v>
      </c>
      <c r="F304" s="4">
        <v>7535000</v>
      </c>
      <c r="G304" s="4"/>
      <c r="J304" s="12">
        <v>1.1999999999999999E-3</v>
      </c>
      <c r="K304" s="12"/>
      <c r="L304" s="4">
        <f>F304*J304</f>
        <v>9042</v>
      </c>
      <c r="M304" s="4">
        <f>F304*J304/12</f>
        <v>753.5</v>
      </c>
      <c r="N304" t="s">
        <v>960</v>
      </c>
      <c r="O304" s="39" t="s">
        <v>1007</v>
      </c>
    </row>
    <row r="305" spans="1:15">
      <c r="F305" s="4"/>
      <c r="G305" s="4"/>
      <c r="J305" s="30"/>
      <c r="K305" s="30"/>
      <c r="L305" s="4"/>
      <c r="M305" s="4"/>
    </row>
    <row r="306" spans="1:15">
      <c r="A306" s="244" t="s">
        <v>963</v>
      </c>
      <c r="B306" s="244"/>
      <c r="C306" s="244"/>
      <c r="D306" s="244"/>
      <c r="E306" s="244"/>
      <c r="F306" s="244"/>
      <c r="G306" s="244"/>
      <c r="H306" s="244"/>
      <c r="I306" s="244"/>
      <c r="J306" s="244"/>
      <c r="K306" s="244"/>
      <c r="L306" s="244"/>
      <c r="M306" s="244"/>
      <c r="N306" s="244"/>
    </row>
    <row r="307" spans="1:15">
      <c r="F307" s="4"/>
      <c r="G307" s="4"/>
      <c r="J307" s="30"/>
      <c r="K307" s="30"/>
      <c r="L307" s="4"/>
      <c r="M307" s="4"/>
    </row>
    <row r="308" spans="1:15">
      <c r="A308" s="26">
        <v>50</v>
      </c>
      <c r="B308" t="s">
        <v>959</v>
      </c>
      <c r="F308" s="4">
        <v>2376000</v>
      </c>
      <c r="G308" s="4"/>
      <c r="J308" s="12">
        <v>1.1999999999999999E-3</v>
      </c>
      <c r="K308" s="12"/>
      <c r="L308" s="4">
        <f>F308*J308</f>
        <v>2851.2</v>
      </c>
      <c r="M308" s="4">
        <f>F308*J308/12</f>
        <v>237.6</v>
      </c>
      <c r="N308" t="s">
        <v>960</v>
      </c>
    </row>
    <row r="309" spans="1:15">
      <c r="A309" s="27">
        <v>340</v>
      </c>
      <c r="B309" s="7" t="s">
        <v>961</v>
      </c>
      <c r="C309" s="7"/>
      <c r="D309" s="7"/>
      <c r="E309" s="7"/>
      <c r="F309" s="8">
        <v>100000</v>
      </c>
      <c r="G309" s="8"/>
      <c r="H309" s="7"/>
      <c r="I309" s="7"/>
      <c r="J309" s="14"/>
      <c r="K309" s="14"/>
      <c r="L309" s="8">
        <v>0</v>
      </c>
      <c r="M309" s="8">
        <v>0</v>
      </c>
      <c r="N309" s="7" t="s">
        <v>327</v>
      </c>
    </row>
    <row r="310" spans="1:15">
      <c r="F310" s="4"/>
      <c r="G310" s="4"/>
      <c r="J310" s="30"/>
      <c r="K310" s="30"/>
      <c r="L310" s="4"/>
      <c r="M310" s="4"/>
    </row>
    <row r="311" spans="1:15">
      <c r="A311" s="244" t="s">
        <v>964</v>
      </c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244"/>
      <c r="N311" s="244"/>
    </row>
    <row r="312" spans="1:15">
      <c r="F312" s="4"/>
      <c r="G312" s="4"/>
      <c r="J312" s="30"/>
      <c r="K312" s="30"/>
      <c r="L312" s="4"/>
      <c r="M312" s="4"/>
    </row>
    <row r="313" spans="1:15">
      <c r="A313" s="26">
        <v>302</v>
      </c>
      <c r="B313" t="s">
        <v>965</v>
      </c>
      <c r="F313" s="4">
        <v>3300000</v>
      </c>
      <c r="G313" s="4"/>
      <c r="J313" s="12">
        <v>1.92E-3</v>
      </c>
      <c r="K313" s="12"/>
      <c r="L313" s="4">
        <f>F313*J313</f>
        <v>6336</v>
      </c>
      <c r="M313" s="4">
        <f>F313*J313/12</f>
        <v>528</v>
      </c>
      <c r="N313" t="s">
        <v>728</v>
      </c>
      <c r="O313" s="39" t="s">
        <v>1007</v>
      </c>
    </row>
    <row r="314" spans="1:15">
      <c r="F314" s="4"/>
      <c r="G314" s="4"/>
      <c r="J314" s="30"/>
      <c r="K314" s="30"/>
      <c r="L314" s="4"/>
      <c r="M314" s="4"/>
    </row>
    <row r="315" spans="1:15">
      <c r="A315" s="244" t="s">
        <v>966</v>
      </c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244"/>
      <c r="N315" s="244"/>
    </row>
    <row r="316" spans="1:15">
      <c r="F316" s="4"/>
      <c r="G316" s="4"/>
      <c r="J316" s="30"/>
      <c r="K316" s="30"/>
      <c r="L316" s="4"/>
      <c r="M316" s="4"/>
    </row>
    <row r="317" spans="1:15">
      <c r="A317" s="26">
        <v>50</v>
      </c>
      <c r="B317" t="s">
        <v>959</v>
      </c>
      <c r="F317" s="4">
        <v>3300000</v>
      </c>
      <c r="G317" s="4"/>
      <c r="J317" s="12">
        <v>1.1999999999999999E-3</v>
      </c>
      <c r="K317" s="12"/>
      <c r="L317" s="4">
        <f>F317*J317</f>
        <v>3959.9999999999995</v>
      </c>
      <c r="M317" s="4">
        <f>F317*J317/12</f>
        <v>329.99999999999994</v>
      </c>
      <c r="N317" t="s">
        <v>967</v>
      </c>
      <c r="O317" s="39" t="s">
        <v>1007</v>
      </c>
    </row>
    <row r="318" spans="1:15">
      <c r="F318" s="4"/>
      <c r="G318" s="4"/>
      <c r="J318" s="30"/>
      <c r="K318" s="30"/>
      <c r="L318" s="4"/>
      <c r="M318" s="4"/>
    </row>
    <row r="319" spans="1:15">
      <c r="A319" s="244" t="s">
        <v>968</v>
      </c>
      <c r="B319" s="244"/>
      <c r="C319" s="244"/>
      <c r="D319" s="244"/>
      <c r="E319" s="244"/>
      <c r="F319" s="244"/>
      <c r="G319" s="244"/>
      <c r="H319" s="244"/>
      <c r="I319" s="244"/>
      <c r="J319" s="244"/>
      <c r="K319" s="244"/>
      <c r="L319" s="244"/>
      <c r="M319" s="244"/>
      <c r="N319" s="244"/>
    </row>
    <row r="320" spans="1:15">
      <c r="F320" s="4"/>
      <c r="G320" s="4"/>
      <c r="J320" s="30"/>
      <c r="K320" s="30"/>
      <c r="L320" s="4"/>
      <c r="M320" s="4"/>
    </row>
    <row r="321" spans="1:15">
      <c r="A321" s="26">
        <v>231</v>
      </c>
      <c r="B321" t="s">
        <v>969</v>
      </c>
      <c r="F321" s="4">
        <v>10000000</v>
      </c>
      <c r="G321" s="4"/>
      <c r="J321" s="30"/>
      <c r="K321" s="30"/>
      <c r="L321" s="4">
        <v>5988</v>
      </c>
      <c r="M321" s="4">
        <f>L321/12</f>
        <v>499</v>
      </c>
      <c r="N321" t="s">
        <v>327</v>
      </c>
    </row>
    <row r="322" spans="1:15">
      <c r="A322" s="26"/>
      <c r="B322" t="s">
        <v>1006</v>
      </c>
      <c r="F322" s="4">
        <v>2000000</v>
      </c>
      <c r="G322" s="4"/>
      <c r="J322" s="30"/>
      <c r="K322" s="30"/>
      <c r="L322" s="4">
        <v>12</v>
      </c>
      <c r="M322" s="4">
        <f>L322/12</f>
        <v>1</v>
      </c>
      <c r="N322" t="s">
        <v>1005</v>
      </c>
    </row>
    <row r="323" spans="1:15">
      <c r="F323" s="4"/>
      <c r="G323" s="4"/>
      <c r="J323" s="30"/>
      <c r="K323" s="30"/>
      <c r="L323" s="4"/>
      <c r="M323" s="4"/>
    </row>
    <row r="324" spans="1:15">
      <c r="A324" s="244" t="s">
        <v>970</v>
      </c>
      <c r="B324" s="244"/>
      <c r="C324" s="244"/>
      <c r="D324" s="244"/>
      <c r="E324" s="244"/>
      <c r="F324" s="244"/>
      <c r="G324" s="244"/>
      <c r="H324" s="244"/>
      <c r="I324" s="244"/>
      <c r="J324" s="244"/>
      <c r="K324" s="244"/>
      <c r="L324" s="244"/>
      <c r="M324" s="244"/>
      <c r="N324" s="244"/>
    </row>
    <row r="325" spans="1:15">
      <c r="F325" s="4"/>
      <c r="G325" s="4"/>
      <c r="J325" s="30"/>
      <c r="K325" s="30"/>
      <c r="L325" s="4"/>
      <c r="M325" s="4"/>
    </row>
    <row r="326" spans="1:15">
      <c r="A326" s="26">
        <v>50</v>
      </c>
      <c r="B326" t="s">
        <v>959</v>
      </c>
      <c r="F326" s="4">
        <v>16005000</v>
      </c>
      <c r="G326" s="4"/>
      <c r="J326" s="12">
        <v>9.9636000000000006E-5</v>
      </c>
      <c r="K326" s="12"/>
      <c r="L326" s="4">
        <f>F326*J326</f>
        <v>1594.6741800000002</v>
      </c>
      <c r="M326" s="4">
        <f>F326*J326/12</f>
        <v>132.88951500000002</v>
      </c>
      <c r="N326" t="s">
        <v>973</v>
      </c>
      <c r="O326" s="39" t="s">
        <v>1007</v>
      </c>
    </row>
    <row r="327" spans="1:15">
      <c r="F327" s="4"/>
      <c r="G327" s="4"/>
      <c r="J327" s="30"/>
      <c r="K327" s="30"/>
      <c r="L327" s="4"/>
      <c r="M327" s="4"/>
    </row>
    <row r="328" spans="1:15">
      <c r="A328" s="244" t="s">
        <v>971</v>
      </c>
      <c r="B328" s="244"/>
      <c r="C328" s="244"/>
      <c r="D328" s="244"/>
      <c r="E328" s="244"/>
      <c r="F328" s="244"/>
      <c r="G328" s="244"/>
      <c r="H328" s="244"/>
      <c r="I328" s="244"/>
      <c r="J328" s="244"/>
      <c r="K328" s="244"/>
      <c r="L328" s="244"/>
      <c r="M328" s="244"/>
      <c r="N328" s="244"/>
    </row>
    <row r="329" spans="1:15">
      <c r="F329" s="4"/>
      <c r="G329" s="4"/>
      <c r="J329" s="30"/>
      <c r="K329" s="30"/>
      <c r="L329" s="4"/>
      <c r="M329" s="4"/>
    </row>
    <row r="330" spans="1:15">
      <c r="A330" s="26">
        <v>340</v>
      </c>
      <c r="B330" t="s">
        <v>961</v>
      </c>
      <c r="F330" s="4">
        <v>150000</v>
      </c>
      <c r="G330" s="4"/>
      <c r="J330" s="30">
        <v>0.03</v>
      </c>
      <c r="K330" s="30"/>
      <c r="L330" s="4">
        <f>F330*J330</f>
        <v>4500</v>
      </c>
      <c r="M330" s="4">
        <f>F330*J330/12</f>
        <v>375</v>
      </c>
      <c r="N330" t="s">
        <v>972</v>
      </c>
    </row>
    <row r="331" spans="1:15">
      <c r="F331" s="4"/>
      <c r="G331" s="4"/>
      <c r="J331" s="30"/>
      <c r="K331" s="30"/>
      <c r="L331" s="4"/>
      <c r="M331" s="4"/>
    </row>
    <row r="332" spans="1:15">
      <c r="A332" s="244" t="s">
        <v>974</v>
      </c>
      <c r="B332" s="244"/>
      <c r="C332" s="244"/>
      <c r="D332" s="244"/>
      <c r="E332" s="244"/>
      <c r="F332" s="244"/>
      <c r="G332" s="244"/>
      <c r="H332" s="244"/>
      <c r="I332" s="244"/>
      <c r="J332" s="244"/>
      <c r="K332" s="244"/>
      <c r="L332" s="244"/>
      <c r="M332" s="244"/>
      <c r="N332" s="244"/>
    </row>
    <row r="333" spans="1:15">
      <c r="F333" s="4"/>
      <c r="G333" s="4"/>
      <c r="J333" s="30"/>
      <c r="K333" s="30"/>
      <c r="L333" s="4"/>
      <c r="M333" s="4"/>
    </row>
    <row r="334" spans="1:15">
      <c r="A334" s="26">
        <v>340</v>
      </c>
      <c r="B334" t="s">
        <v>961</v>
      </c>
      <c r="F334" s="4">
        <v>150000</v>
      </c>
      <c r="G334" s="4"/>
      <c r="J334" s="30">
        <v>0.03</v>
      </c>
      <c r="K334" s="30"/>
      <c r="L334" s="4">
        <f>F334*J334</f>
        <v>4500</v>
      </c>
      <c r="M334" s="4">
        <f>F334*J334/12</f>
        <v>375</v>
      </c>
      <c r="N334" t="s">
        <v>972</v>
      </c>
    </row>
    <row r="335" spans="1:15">
      <c r="F335" s="4"/>
      <c r="G335" s="4"/>
      <c r="J335" s="30"/>
      <c r="K335" s="30"/>
      <c r="L335" s="4"/>
      <c r="M335" s="4"/>
    </row>
    <row r="336" spans="1:15">
      <c r="A336" s="244" t="s">
        <v>975</v>
      </c>
      <c r="B336" s="244"/>
      <c r="C336" s="244"/>
      <c r="D336" s="244"/>
      <c r="E336" s="244"/>
      <c r="F336" s="244"/>
      <c r="G336" s="244"/>
      <c r="H336" s="244"/>
      <c r="I336" s="244"/>
      <c r="J336" s="244"/>
      <c r="K336" s="244"/>
      <c r="L336" s="244"/>
      <c r="M336" s="244"/>
      <c r="N336" s="244"/>
    </row>
    <row r="337" spans="1:16">
      <c r="F337" s="4"/>
      <c r="G337" s="4"/>
      <c r="J337" s="30"/>
      <c r="K337" s="30"/>
      <c r="L337" s="4"/>
      <c r="M337" s="4"/>
    </row>
    <row r="338" spans="1:16">
      <c r="A338" s="26">
        <v>340</v>
      </c>
      <c r="B338" t="s">
        <v>961</v>
      </c>
      <c r="F338" s="4">
        <v>150000</v>
      </c>
      <c r="G338" s="4"/>
      <c r="J338" s="30">
        <v>0.03</v>
      </c>
      <c r="K338" s="30"/>
      <c r="L338" s="4">
        <f>F338*J338</f>
        <v>4500</v>
      </c>
      <c r="M338" s="4">
        <f>F338*J338/12</f>
        <v>375</v>
      </c>
      <c r="N338" t="s">
        <v>947</v>
      </c>
    </row>
    <row r="339" spans="1:16">
      <c r="F339" s="4"/>
      <c r="G339" s="4"/>
      <c r="J339" s="30"/>
      <c r="K339" s="30"/>
      <c r="L339" s="4"/>
      <c r="M339" s="4"/>
    </row>
    <row r="340" spans="1:16">
      <c r="A340" s="244" t="s">
        <v>976</v>
      </c>
      <c r="B340" s="244"/>
      <c r="C340" s="244"/>
      <c r="D340" s="244"/>
      <c r="E340" s="244"/>
      <c r="F340" s="244"/>
      <c r="G340" s="244"/>
      <c r="H340" s="244"/>
      <c r="I340" s="244"/>
      <c r="J340" s="244"/>
      <c r="K340" s="244"/>
      <c r="L340" s="244"/>
      <c r="M340" s="244"/>
      <c r="N340" s="244"/>
    </row>
    <row r="341" spans="1:16">
      <c r="F341" s="4"/>
      <c r="G341" s="4"/>
      <c r="J341" s="30"/>
      <c r="K341" s="30"/>
      <c r="L341" s="4"/>
      <c r="M341" s="4"/>
    </row>
    <row r="342" spans="1:16">
      <c r="A342" s="26">
        <v>340</v>
      </c>
      <c r="B342" t="s">
        <v>961</v>
      </c>
      <c r="F342" s="4">
        <v>150000</v>
      </c>
      <c r="G342" s="4"/>
      <c r="J342" s="30">
        <v>0.03</v>
      </c>
      <c r="K342" s="30"/>
      <c r="L342" s="4">
        <f>F342*J342</f>
        <v>4500</v>
      </c>
      <c r="M342" s="4">
        <f>F342*J342/12</f>
        <v>375</v>
      </c>
      <c r="N342" t="s">
        <v>947</v>
      </c>
    </row>
    <row r="343" spans="1:16">
      <c r="F343" s="4"/>
      <c r="G343" s="4"/>
      <c r="J343" s="30"/>
      <c r="K343" s="30"/>
      <c r="L343" s="4"/>
      <c r="M343" s="4"/>
    </row>
    <row r="344" spans="1:16">
      <c r="A344" s="244" t="s">
        <v>1004</v>
      </c>
      <c r="B344" s="244"/>
      <c r="C344" s="244"/>
      <c r="D344" s="244"/>
      <c r="E344" s="244"/>
      <c r="F344" s="244"/>
      <c r="G344" s="244"/>
      <c r="H344" s="244"/>
      <c r="I344" s="244"/>
      <c r="J344" s="244"/>
      <c r="K344" s="244"/>
      <c r="L344" s="244"/>
      <c r="M344" s="244"/>
      <c r="N344" s="244"/>
    </row>
    <row r="345" spans="1:16">
      <c r="F345" s="4"/>
      <c r="G345" s="4"/>
      <c r="J345" s="30"/>
      <c r="K345" s="30"/>
      <c r="L345" s="4"/>
      <c r="M345" s="4"/>
    </row>
    <row r="346" spans="1:16">
      <c r="A346" s="26">
        <v>340</v>
      </c>
      <c r="B346" t="s">
        <v>1003</v>
      </c>
      <c r="F346" s="4">
        <v>150000</v>
      </c>
      <c r="G346" s="4"/>
      <c r="J346" s="30">
        <v>0.03</v>
      </c>
      <c r="K346" s="30"/>
      <c r="L346" s="4">
        <f>F346*J346</f>
        <v>4500</v>
      </c>
      <c r="M346" s="4">
        <f>F346*J346/12</f>
        <v>375</v>
      </c>
      <c r="N346" t="s">
        <v>1005</v>
      </c>
    </row>
    <row r="347" spans="1:16" ht="15.75" customHeight="1">
      <c r="F347" s="4"/>
      <c r="G347" s="4"/>
      <c r="J347" s="30"/>
      <c r="K347" s="30"/>
      <c r="L347" s="4"/>
      <c r="M347" s="4"/>
    </row>
    <row r="348" spans="1:16">
      <c r="F348" s="4"/>
      <c r="G348" s="4"/>
      <c r="J348" s="30"/>
      <c r="K348" s="30"/>
      <c r="L348" s="4"/>
      <c r="M348" s="4"/>
    </row>
    <row r="349" spans="1:16">
      <c r="F349" s="4"/>
      <c r="G349" s="4"/>
      <c r="J349" s="30"/>
      <c r="K349" s="30"/>
      <c r="L349" s="4"/>
      <c r="M349" s="4"/>
      <c r="O349" s="65" t="s">
        <v>1102</v>
      </c>
      <c r="P349" s="65"/>
    </row>
    <row r="350" spans="1:16">
      <c r="B350" s="62" t="s">
        <v>1101</v>
      </c>
      <c r="F350" s="4"/>
      <c r="G350" s="4"/>
      <c r="J350" s="67" t="s">
        <v>286</v>
      </c>
      <c r="K350" s="67"/>
      <c r="L350" s="68">
        <f>SUM(L9:L346)</f>
        <v>1933772.8312906998</v>
      </c>
      <c r="M350" s="68">
        <f>SUM(M9:M346)</f>
        <v>161147.73594089173</v>
      </c>
      <c r="O350" s="53">
        <f>SUM(O10+O11+O12+O21+O22+O27+O32+O33+O35+O37+O38+O41+O44+O45+O47+O49+O50+O51+O52+O53+O54+O55+O58+O60+O61+O65+O66+O67+O71+O72+O73+O74+O75+O76+O77+O78+O80+O81+O82+O83+O84+O85+O88+O89+O91+O94+O98+O102+O103+O106+O107+O108+O109+O110+O112+O116+O117+O121+O122+O126+O125+O127+O133+O134+O135+O136+O137+O138+O139+O140+O152+O153+O154+O155+O156+O157+O158+O159+O162+O163+O165+O164+O167+O168+O169+O170+O171+O175+O176+O177+O178+O179+O183+O184+O185+O186+O187+O188+O189+O190+O191+O192+O193+O194+O198+O199+O200+O201+O203+O209+O212+O213+O215+O216+O217+O218+O220+O221+O223+O224+O225+O226+O227+O228+O229+O230+O232+O233+O235+O237+O238+O239+O240+O241+O242+O243+O244+O245+O246+O247+O248+O249+O250+O251+O252+O253+O254+O255+O256+O257+O258+O259+O260+O261+O262+O263+O264+O265+O266+O267+O268+O269+O270+O271+O272+O273+O274+O275+L346+L342+L338+L334+L330+L326+L322+L321+L317+L313+L308+L304+L300+L299+L295+L294+L293+L292+L291+L290+L289+L288+L287+L286+L285+O182+O79+O18+O17+O20+O276+O277+O278+O279+O280+O281)</f>
        <v>1730212.9302760002</v>
      </c>
      <c r="P350" s="53">
        <f>SUM(P10+P11+P12+P21+P22+P27+P32+P33+P35+P37+P38+P41+P44+P45+P47+P49+P50+P51+P52+P53+P54+P55+P58+P60+P61+P65+P66+P67+P71+P72+P73+P74+P75+P76+P77+P78+P80+P81+P82+P83+P84+P85+P88+P89+P91+P94+P98+P102+P103+P106+P107+P108+P109+P110+P112+P116+P117+P121+P122+P126+P125+P127+P133+P134+P135+P136+P137+P138+P139+P140+P152+P153+P154+P155+P156+P157+P158+P159+P162+P163+P165+P164+P167+P168+P169+P170+P171+P175+P176+P177+P178+P179+P183+P184+P185+P186+P187+P188+P189+P190+P191+P192+P193+P194+P198+P199+P200+P201+P203+P209+P212+P213+P215+P216+P217+P218+P220+P221+P223+P224+P225+P226+P227+P228+P229+P230+P232+P233+P235+P237+P238+P239+P240+P241+P242+P243+P244+P245+P246+P247+P248+P249+P250+P251+P252+P253+P254+P255+P256+P257+P258+P259+P260+P261+P262+P263+P264+P265+P266+P267+P268+P269+P270+P271+P272+P273+P274+P275+M346+M342+M338+M334+M330+M326+M322+M321+M317+M313+M308+M304+M300+M299+M295+M294+M293+M292+M291+M290+M289+M288+M287+M286+M285+P182+P79+P18+P17+P20+P276+P277+P278+P279+P280+P281)</f>
        <v>144184.41085633336</v>
      </c>
    </row>
    <row r="351" spans="1:16" ht="12.75" customHeight="1">
      <c r="B351" s="246" t="s">
        <v>1100</v>
      </c>
      <c r="F351" s="4"/>
      <c r="G351" s="4"/>
      <c r="J351" s="67" t="s">
        <v>287</v>
      </c>
      <c r="K351" s="67"/>
      <c r="L351" s="69">
        <v>250</v>
      </c>
      <c r="M351" s="68">
        <v>250</v>
      </c>
      <c r="O351" s="18">
        <v>250</v>
      </c>
      <c r="P351" s="17">
        <v>250</v>
      </c>
    </row>
    <row r="352" spans="1:16">
      <c r="B352" s="246"/>
      <c r="F352" s="4"/>
      <c r="G352" s="4"/>
      <c r="J352" s="67" t="s">
        <v>288</v>
      </c>
      <c r="K352" s="67"/>
      <c r="L352" s="70">
        <f>M352*12</f>
        <v>16815.415924266963</v>
      </c>
      <c r="M352" s="68">
        <f>M350/1.15*1%</f>
        <v>1401.2846603555804</v>
      </c>
      <c r="O352" s="16">
        <f>P352*12</f>
        <v>15045.329828486962</v>
      </c>
      <c r="P352" s="17">
        <f>P350/1.15*1%</f>
        <v>1253.7774857072468</v>
      </c>
    </row>
    <row r="353" spans="2:16" ht="15.75" thickBot="1">
      <c r="B353" s="246"/>
      <c r="F353" s="4"/>
      <c r="G353" s="4"/>
      <c r="J353" s="71" t="s">
        <v>289</v>
      </c>
      <c r="K353" s="71"/>
      <c r="L353" s="72">
        <f>M353*12</f>
        <v>1953588.2472149674</v>
      </c>
      <c r="M353" s="73">
        <f>SUM(M350:M352)</f>
        <v>162799.02060124729</v>
      </c>
      <c r="O353" s="20">
        <f>P353*12</f>
        <v>1748258.2601044872</v>
      </c>
      <c r="P353" s="21">
        <f>SUM(P350:P352)</f>
        <v>145688.18834204061</v>
      </c>
    </row>
    <row r="354" spans="2:16" ht="15.75" thickTop="1">
      <c r="B354" s="246"/>
      <c r="F354" s="4"/>
      <c r="G354" s="4"/>
      <c r="J354" s="67" t="s">
        <v>290</v>
      </c>
      <c r="K354" s="67"/>
      <c r="L354" s="70">
        <f>M354*12</f>
        <v>252231.23886400444</v>
      </c>
      <c r="M354" s="68">
        <f>M350/1.15*15%</f>
        <v>21019.269905333702</v>
      </c>
      <c r="O354" s="16">
        <f>P354*12</f>
        <v>225679.94742730437</v>
      </c>
      <c r="P354" s="17">
        <f>P350/1.15*15%</f>
        <v>18806.662285608698</v>
      </c>
    </row>
    <row r="355" spans="2:16">
      <c r="B355" s="246"/>
      <c r="F355" s="4"/>
      <c r="G355" s="4"/>
      <c r="J355" s="4"/>
      <c r="K355" s="4"/>
      <c r="L355" s="4"/>
    </row>
    <row r="356" spans="2:16">
      <c r="B356" s="246"/>
      <c r="F356" s="4"/>
      <c r="G356" s="4"/>
      <c r="J356" s="30"/>
      <c r="K356" s="30"/>
      <c r="L356" s="4"/>
      <c r="M356" s="4"/>
    </row>
    <row r="357" spans="2:16">
      <c r="B357" s="61"/>
      <c r="F357" s="4"/>
      <c r="G357" s="4"/>
      <c r="J357" s="30"/>
      <c r="K357" s="30"/>
      <c r="L357" s="4"/>
      <c r="M357" s="4"/>
    </row>
    <row r="358" spans="2:16">
      <c r="B358" s="61"/>
      <c r="F358" s="4"/>
      <c r="G358" s="4"/>
      <c r="J358" s="30"/>
      <c r="K358" s="30"/>
      <c r="L358" s="4"/>
      <c r="M358" s="4"/>
    </row>
    <row r="359" spans="2:16">
      <c r="B359" s="61"/>
      <c r="F359" s="4"/>
      <c r="G359" s="4"/>
      <c r="J359" s="30"/>
      <c r="K359" s="30"/>
      <c r="L359" s="4"/>
      <c r="M359" s="4"/>
    </row>
    <row r="360" spans="2:16">
      <c r="B360" s="61"/>
      <c r="F360" s="4"/>
      <c r="G360" s="4"/>
      <c r="J360" s="30"/>
      <c r="K360" s="30"/>
      <c r="L360" s="4"/>
      <c r="M360" s="4"/>
    </row>
    <row r="361" spans="2:16">
      <c r="B361" s="61"/>
      <c r="F361" s="4"/>
      <c r="G361" s="4"/>
      <c r="J361" s="30"/>
      <c r="K361" s="30"/>
      <c r="L361" s="4"/>
      <c r="M361" s="4"/>
    </row>
    <row r="362" spans="2:16">
      <c r="B362" s="61"/>
      <c r="F362" s="4"/>
      <c r="G362" s="4"/>
      <c r="J362" s="30"/>
      <c r="K362" s="30"/>
      <c r="L362" s="4"/>
      <c r="M362" s="4"/>
    </row>
    <row r="363" spans="2:16">
      <c r="F363" s="4"/>
      <c r="G363" s="4"/>
      <c r="J363" s="30"/>
      <c r="K363" s="30"/>
      <c r="L363" s="4"/>
      <c r="M363" s="4"/>
    </row>
    <row r="364" spans="2:16">
      <c r="F364" s="4"/>
      <c r="G364" s="4"/>
      <c r="J364" s="30"/>
      <c r="K364" s="30"/>
      <c r="L364" s="4"/>
      <c r="M364" s="4"/>
    </row>
    <row r="365" spans="2:16">
      <c r="F365" s="4"/>
      <c r="G365" s="4"/>
      <c r="J365" s="30"/>
      <c r="K365" s="30"/>
      <c r="L365" s="4"/>
      <c r="M365" s="4"/>
    </row>
    <row r="366" spans="2:16">
      <c r="F366" s="4"/>
      <c r="G366" s="4"/>
      <c r="J366" s="30"/>
      <c r="K366" s="30"/>
      <c r="L366" s="4"/>
      <c r="M366" s="4"/>
    </row>
    <row r="367" spans="2:16">
      <c r="F367" s="4"/>
      <c r="G367" s="4"/>
      <c r="J367" s="30"/>
      <c r="K367" s="30"/>
      <c r="L367" s="4"/>
      <c r="M367" s="4"/>
    </row>
    <row r="368" spans="2:16">
      <c r="F368" s="4"/>
      <c r="G368" s="4"/>
      <c r="J368" s="30"/>
      <c r="K368" s="30"/>
      <c r="L368" s="4"/>
      <c r="M368" s="4"/>
    </row>
    <row r="369" spans="6:13">
      <c r="F369" s="4"/>
      <c r="G369" s="4"/>
      <c r="J369" s="30"/>
      <c r="K369" s="30"/>
      <c r="L369" s="4"/>
      <c r="M369" s="4"/>
    </row>
    <row r="370" spans="6:13">
      <c r="F370" s="4"/>
      <c r="G370" s="4"/>
      <c r="J370" s="30"/>
      <c r="K370" s="30"/>
      <c r="L370" s="4"/>
      <c r="M370" s="4"/>
    </row>
    <row r="371" spans="6:13">
      <c r="F371" s="4"/>
      <c r="G371" s="4"/>
      <c r="J371" s="30"/>
      <c r="K371" s="30"/>
      <c r="L371" s="4"/>
      <c r="M371" s="4"/>
    </row>
    <row r="372" spans="6:13">
      <c r="F372" s="4"/>
      <c r="G372" s="4"/>
      <c r="J372" s="30"/>
      <c r="K372" s="30"/>
      <c r="L372" s="4"/>
      <c r="M372" s="4"/>
    </row>
    <row r="373" spans="6:13">
      <c r="F373" s="4"/>
      <c r="G373" s="4"/>
      <c r="J373" s="30"/>
      <c r="K373" s="30"/>
      <c r="L373" s="4"/>
      <c r="M373" s="4"/>
    </row>
    <row r="374" spans="6:13">
      <c r="F374" s="4"/>
      <c r="G374" s="4"/>
      <c r="J374" s="30"/>
      <c r="K374" s="30"/>
      <c r="L374" s="4"/>
      <c r="M374" s="4"/>
    </row>
    <row r="375" spans="6:13">
      <c r="F375" s="4"/>
      <c r="G375" s="4"/>
      <c r="J375" s="30"/>
      <c r="K375" s="30"/>
      <c r="L375" s="4"/>
      <c r="M375" s="4"/>
    </row>
    <row r="376" spans="6:13">
      <c r="F376" s="4"/>
      <c r="G376" s="4"/>
      <c r="J376" s="30"/>
      <c r="K376" s="30"/>
      <c r="L376" s="4"/>
      <c r="M376" s="4"/>
    </row>
    <row r="377" spans="6:13">
      <c r="F377" s="4"/>
      <c r="G377" s="4"/>
      <c r="J377" s="30"/>
      <c r="K377" s="30"/>
      <c r="L377" s="4"/>
      <c r="M377" s="4"/>
    </row>
    <row r="378" spans="6:13">
      <c r="F378" s="4"/>
      <c r="G378" s="4"/>
      <c r="J378" s="30"/>
      <c r="K378" s="30"/>
      <c r="L378" s="4"/>
      <c r="M378" s="4"/>
    </row>
    <row r="379" spans="6:13">
      <c r="F379" s="4"/>
      <c r="G379" s="4"/>
      <c r="J379" s="30"/>
      <c r="K379" s="30"/>
      <c r="L379" s="4"/>
      <c r="M379" s="4"/>
    </row>
    <row r="380" spans="6:13">
      <c r="F380" s="4"/>
      <c r="G380" s="4"/>
      <c r="J380" s="30"/>
      <c r="K380" s="30"/>
      <c r="L380" s="4"/>
      <c r="M380" s="4"/>
    </row>
    <row r="381" spans="6:13">
      <c r="F381" s="4"/>
      <c r="G381" s="4"/>
      <c r="J381" s="30"/>
      <c r="K381" s="30"/>
      <c r="L381" s="4"/>
      <c r="M381" s="4"/>
    </row>
    <row r="382" spans="6:13">
      <c r="F382" s="4"/>
      <c r="G382" s="4"/>
      <c r="J382" s="30"/>
      <c r="K382" s="30"/>
      <c r="L382" s="4"/>
      <c r="M382" s="4"/>
    </row>
    <row r="383" spans="6:13">
      <c r="F383" s="4"/>
      <c r="G383" s="4"/>
      <c r="J383" s="30"/>
      <c r="K383" s="30"/>
      <c r="L383" s="4"/>
      <c r="M383" s="4"/>
    </row>
    <row r="384" spans="6:13">
      <c r="F384" s="4"/>
      <c r="G384" s="4"/>
      <c r="J384" s="30"/>
      <c r="K384" s="30"/>
      <c r="L384" s="4"/>
      <c r="M384" s="4"/>
    </row>
    <row r="385" spans="6:13">
      <c r="F385" s="4"/>
      <c r="G385" s="4"/>
      <c r="J385" s="30"/>
      <c r="K385" s="30"/>
      <c r="L385" s="4"/>
      <c r="M385" s="4"/>
    </row>
    <row r="386" spans="6:13">
      <c r="F386" s="4"/>
      <c r="G386" s="4"/>
      <c r="J386" s="30"/>
      <c r="K386" s="30"/>
      <c r="L386" s="4"/>
      <c r="M386" s="4"/>
    </row>
    <row r="387" spans="6:13">
      <c r="F387" s="4"/>
      <c r="G387" s="4"/>
      <c r="J387" s="30"/>
      <c r="K387" s="30"/>
      <c r="L387" s="4"/>
      <c r="M387" s="4"/>
    </row>
    <row r="388" spans="6:13">
      <c r="F388" s="4"/>
      <c r="G388" s="4"/>
      <c r="J388" s="30"/>
      <c r="K388" s="30"/>
      <c r="L388" s="4"/>
      <c r="M388" s="4"/>
    </row>
    <row r="389" spans="6:13">
      <c r="F389" s="4"/>
      <c r="G389" s="4"/>
      <c r="J389" s="30"/>
      <c r="K389" s="30"/>
      <c r="L389" s="4"/>
      <c r="M389" s="4"/>
    </row>
    <row r="390" spans="6:13">
      <c r="F390" s="4"/>
      <c r="G390" s="4"/>
      <c r="J390" s="30"/>
      <c r="K390" s="30"/>
      <c r="L390" s="4"/>
      <c r="M390" s="4"/>
    </row>
    <row r="391" spans="6:13">
      <c r="F391" s="4"/>
      <c r="G391" s="4"/>
      <c r="J391" s="30"/>
      <c r="K391" s="30"/>
      <c r="L391" s="4"/>
      <c r="M391" s="4"/>
    </row>
    <row r="392" spans="6:13">
      <c r="F392" s="4"/>
      <c r="G392" s="4"/>
      <c r="J392" s="30"/>
      <c r="K392" s="30"/>
      <c r="L392" s="4"/>
      <c r="M392" s="4"/>
    </row>
    <row r="393" spans="6:13">
      <c r="F393" s="4"/>
      <c r="G393" s="4"/>
      <c r="J393" s="30"/>
      <c r="K393" s="30"/>
      <c r="L393" s="4"/>
      <c r="M393" s="4"/>
    </row>
    <row r="394" spans="6:13">
      <c r="F394" s="4"/>
      <c r="G394" s="4"/>
      <c r="J394" s="30"/>
      <c r="K394" s="30"/>
      <c r="L394" s="4"/>
      <c r="M394" s="4"/>
    </row>
    <row r="395" spans="6:13">
      <c r="F395" s="4"/>
      <c r="G395" s="4"/>
      <c r="J395" s="30"/>
      <c r="K395" s="30"/>
      <c r="L395" s="4"/>
      <c r="M395" s="4"/>
    </row>
    <row r="396" spans="6:13">
      <c r="F396" s="4"/>
      <c r="G396" s="4"/>
      <c r="J396" s="30"/>
      <c r="K396" s="30"/>
      <c r="L396" s="4"/>
      <c r="M396" s="4"/>
    </row>
    <row r="397" spans="6:13">
      <c r="F397" s="4"/>
      <c r="G397" s="4"/>
      <c r="J397" s="30"/>
      <c r="K397" s="30"/>
      <c r="L397" s="4"/>
      <c r="M397" s="4"/>
    </row>
    <row r="398" spans="6:13">
      <c r="F398" s="4"/>
      <c r="G398" s="4"/>
      <c r="J398" s="30"/>
      <c r="K398" s="30"/>
      <c r="L398" s="4"/>
      <c r="M398" s="4"/>
    </row>
    <row r="399" spans="6:13">
      <c r="F399" s="4"/>
      <c r="G399" s="4"/>
      <c r="J399" s="30"/>
      <c r="K399" s="30"/>
      <c r="L399" s="4"/>
      <c r="M399" s="4"/>
    </row>
    <row r="400" spans="6:13">
      <c r="F400" s="4"/>
      <c r="G400" s="4"/>
      <c r="J400" s="30"/>
      <c r="K400" s="30"/>
      <c r="L400" s="4"/>
      <c r="M400" s="4"/>
    </row>
    <row r="401" spans="6:13">
      <c r="F401" s="4"/>
      <c r="G401" s="4"/>
      <c r="J401" s="30"/>
      <c r="K401" s="30"/>
      <c r="L401" s="4"/>
      <c r="M401" s="4"/>
    </row>
    <row r="402" spans="6:13">
      <c r="F402" s="4"/>
      <c r="G402" s="4"/>
      <c r="J402" s="30"/>
      <c r="K402" s="30"/>
      <c r="L402" s="4"/>
      <c r="M402" s="4"/>
    </row>
    <row r="403" spans="6:13">
      <c r="F403" s="4"/>
      <c r="G403" s="4"/>
      <c r="J403" s="30"/>
      <c r="K403" s="30"/>
      <c r="L403" s="4"/>
      <c r="M403" s="4"/>
    </row>
    <row r="404" spans="6:13">
      <c r="F404" s="4"/>
      <c r="G404" s="4"/>
      <c r="J404" s="30"/>
      <c r="K404" s="30"/>
      <c r="L404" s="4"/>
      <c r="M404" s="4"/>
    </row>
    <row r="405" spans="6:13">
      <c r="F405" s="4"/>
      <c r="G405" s="4"/>
      <c r="J405" s="30"/>
      <c r="K405" s="30"/>
      <c r="L405" s="4"/>
      <c r="M405" s="4"/>
    </row>
    <row r="406" spans="6:13">
      <c r="F406" s="4"/>
      <c r="G406" s="4"/>
      <c r="J406" s="30"/>
      <c r="K406" s="30"/>
      <c r="L406" s="4"/>
      <c r="M406" s="4"/>
    </row>
    <row r="407" spans="6:13">
      <c r="F407" s="4"/>
      <c r="G407" s="4"/>
      <c r="J407" s="30"/>
      <c r="K407" s="30"/>
      <c r="L407" s="4"/>
      <c r="M407" s="4"/>
    </row>
    <row r="408" spans="6:13">
      <c r="F408" s="4"/>
      <c r="G408" s="4"/>
      <c r="J408" s="30"/>
      <c r="K408" s="30"/>
      <c r="L408" s="4"/>
      <c r="M408" s="4"/>
    </row>
    <row r="409" spans="6:13">
      <c r="F409" s="4"/>
      <c r="G409" s="4"/>
      <c r="J409" s="30"/>
      <c r="K409" s="30"/>
      <c r="L409" s="4"/>
      <c r="M409" s="4"/>
    </row>
    <row r="410" spans="6:13">
      <c r="F410" s="4"/>
      <c r="G410" s="4"/>
      <c r="J410" s="30"/>
      <c r="K410" s="30"/>
      <c r="L410" s="4"/>
      <c r="M410" s="4"/>
    </row>
    <row r="411" spans="6:13">
      <c r="F411" s="4"/>
      <c r="G411" s="4"/>
      <c r="J411" s="30"/>
      <c r="K411" s="30"/>
      <c r="L411" s="4"/>
      <c r="M411" s="4"/>
    </row>
    <row r="412" spans="6:13">
      <c r="F412" s="4"/>
      <c r="G412" s="4"/>
      <c r="J412" s="30"/>
      <c r="K412" s="30"/>
      <c r="L412" s="4"/>
      <c r="M412" s="4"/>
    </row>
    <row r="413" spans="6:13">
      <c r="F413" s="4"/>
      <c r="G413" s="4"/>
      <c r="J413" s="30"/>
      <c r="K413" s="30"/>
      <c r="L413" s="4"/>
      <c r="M413" s="4"/>
    </row>
    <row r="414" spans="6:13">
      <c r="F414" s="4"/>
      <c r="G414" s="4"/>
      <c r="J414" s="30"/>
      <c r="K414" s="30"/>
      <c r="L414" s="4"/>
      <c r="M414" s="4"/>
    </row>
    <row r="415" spans="6:13">
      <c r="F415" s="4"/>
      <c r="G415" s="4"/>
      <c r="J415" s="30"/>
      <c r="K415" s="30"/>
      <c r="L415" s="4"/>
      <c r="M415" s="4"/>
    </row>
    <row r="416" spans="6:13">
      <c r="F416" s="4"/>
      <c r="G416" s="4"/>
      <c r="J416" s="30"/>
      <c r="K416" s="30"/>
      <c r="L416" s="4"/>
      <c r="M416" s="4"/>
    </row>
    <row r="417" spans="6:13">
      <c r="F417" s="4"/>
      <c r="G417" s="4"/>
      <c r="J417" s="30"/>
      <c r="K417" s="30"/>
      <c r="L417" s="4"/>
      <c r="M417" s="4"/>
    </row>
    <row r="418" spans="6:13">
      <c r="F418" s="4"/>
      <c r="G418" s="4"/>
      <c r="J418" s="30"/>
      <c r="K418" s="30"/>
      <c r="L418" s="4"/>
      <c r="M418" s="4"/>
    </row>
    <row r="419" spans="6:13">
      <c r="F419" s="4"/>
      <c r="G419" s="4"/>
      <c r="J419" s="30"/>
      <c r="K419" s="30"/>
      <c r="L419" s="4"/>
      <c r="M419" s="4"/>
    </row>
    <row r="420" spans="6:13">
      <c r="F420" s="4"/>
      <c r="G420" s="4"/>
      <c r="J420" s="30"/>
      <c r="K420" s="30"/>
      <c r="L420" s="4"/>
      <c r="M420" s="4"/>
    </row>
    <row r="421" spans="6:13">
      <c r="F421" s="4"/>
      <c r="G421" s="4"/>
      <c r="J421" s="30"/>
      <c r="K421" s="30"/>
      <c r="L421" s="4"/>
      <c r="M421" s="4"/>
    </row>
    <row r="422" spans="6:13">
      <c r="F422" s="4"/>
      <c r="G422" s="4"/>
      <c r="J422" s="30"/>
      <c r="K422" s="30"/>
      <c r="L422" s="4"/>
      <c r="M422" s="4"/>
    </row>
    <row r="423" spans="6:13">
      <c r="F423" s="4"/>
      <c r="G423" s="4"/>
      <c r="J423" s="30"/>
      <c r="K423" s="30"/>
      <c r="L423" s="4"/>
      <c r="M423" s="4"/>
    </row>
    <row r="424" spans="6:13">
      <c r="F424" s="4"/>
      <c r="G424" s="4"/>
      <c r="J424" s="30"/>
      <c r="K424" s="30"/>
      <c r="L424" s="4"/>
      <c r="M424" s="4"/>
    </row>
    <row r="425" spans="6:13">
      <c r="F425" s="4"/>
      <c r="G425" s="4"/>
      <c r="J425" s="30"/>
      <c r="K425" s="30"/>
      <c r="L425" s="4"/>
      <c r="M425" s="4"/>
    </row>
    <row r="426" spans="6:13">
      <c r="F426" s="4"/>
      <c r="G426" s="4"/>
      <c r="J426" s="30"/>
      <c r="K426" s="30"/>
      <c r="L426" s="4"/>
      <c r="M426" s="4"/>
    </row>
    <row r="427" spans="6:13">
      <c r="F427" s="4"/>
      <c r="G427" s="4"/>
      <c r="J427" s="30"/>
      <c r="K427" s="30"/>
      <c r="L427" s="4"/>
      <c r="M427" s="4"/>
    </row>
    <row r="428" spans="6:13">
      <c r="F428" s="4"/>
      <c r="G428" s="4"/>
      <c r="J428" s="30"/>
      <c r="K428" s="30"/>
      <c r="L428" s="4"/>
      <c r="M428" s="4"/>
    </row>
    <row r="429" spans="6:13">
      <c r="F429" s="4"/>
      <c r="G429" s="4"/>
      <c r="J429" s="30"/>
      <c r="K429" s="30"/>
      <c r="L429" s="4"/>
      <c r="M429" s="4"/>
    </row>
    <row r="430" spans="6:13">
      <c r="F430" s="4"/>
      <c r="G430" s="4"/>
      <c r="J430" s="30"/>
      <c r="K430" s="30"/>
      <c r="L430" s="4"/>
      <c r="M430" s="4"/>
    </row>
    <row r="431" spans="6:13">
      <c r="F431" s="4"/>
      <c r="G431" s="4"/>
      <c r="J431" s="30"/>
      <c r="K431" s="30"/>
      <c r="L431" s="4"/>
      <c r="M431" s="4"/>
    </row>
    <row r="432" spans="6:13">
      <c r="F432" s="4"/>
      <c r="G432" s="4"/>
      <c r="J432" s="30"/>
      <c r="K432" s="30"/>
      <c r="L432" s="4"/>
      <c r="M432" s="4"/>
    </row>
    <row r="433" spans="6:13">
      <c r="F433" s="4"/>
      <c r="G433" s="4"/>
      <c r="J433" s="30"/>
      <c r="K433" s="30"/>
      <c r="L433" s="4"/>
      <c r="M433" s="4"/>
    </row>
    <row r="434" spans="6:13">
      <c r="F434" s="4"/>
      <c r="G434" s="4"/>
      <c r="J434" s="30"/>
      <c r="K434" s="30"/>
      <c r="L434" s="4"/>
      <c r="M434" s="4"/>
    </row>
    <row r="435" spans="6:13">
      <c r="F435" s="4"/>
      <c r="G435" s="4"/>
      <c r="J435" s="30"/>
      <c r="K435" s="30"/>
      <c r="L435" s="4"/>
      <c r="M435" s="4"/>
    </row>
    <row r="436" spans="6:13">
      <c r="F436" s="4"/>
      <c r="G436" s="4"/>
      <c r="J436" s="30"/>
      <c r="K436" s="30"/>
      <c r="L436" s="4"/>
      <c r="M436" s="4"/>
    </row>
    <row r="437" spans="6:13">
      <c r="F437" s="4"/>
      <c r="G437" s="4"/>
      <c r="J437" s="30"/>
      <c r="K437" s="30"/>
      <c r="L437" s="4"/>
      <c r="M437" s="4"/>
    </row>
    <row r="438" spans="6:13">
      <c r="F438" s="4"/>
      <c r="G438" s="4"/>
      <c r="J438" s="30"/>
      <c r="K438" s="30"/>
      <c r="L438" s="4"/>
      <c r="M438" s="4"/>
    </row>
    <row r="439" spans="6:13">
      <c r="F439" s="4"/>
      <c r="G439" s="4"/>
      <c r="J439" s="30"/>
      <c r="K439" s="30"/>
      <c r="L439" s="4"/>
      <c r="M439" s="4"/>
    </row>
    <row r="440" spans="6:13">
      <c r="F440" s="4"/>
      <c r="G440" s="4"/>
      <c r="J440" s="30"/>
      <c r="K440" s="30"/>
      <c r="L440" s="4"/>
      <c r="M440" s="4"/>
    </row>
    <row r="441" spans="6:13">
      <c r="F441" s="4"/>
      <c r="G441" s="4"/>
      <c r="J441" s="30"/>
      <c r="K441" s="30"/>
      <c r="L441" s="4"/>
      <c r="M441" s="4"/>
    </row>
    <row r="442" spans="6:13">
      <c r="F442" s="4"/>
      <c r="G442" s="4"/>
      <c r="J442" s="30"/>
      <c r="K442" s="30"/>
      <c r="L442" s="4"/>
      <c r="M442" s="4"/>
    </row>
    <row r="443" spans="6:13">
      <c r="F443" s="4"/>
      <c r="G443" s="4"/>
      <c r="J443" s="30"/>
      <c r="K443" s="30"/>
      <c r="L443" s="4"/>
      <c r="M443" s="4"/>
    </row>
    <row r="444" spans="6:13">
      <c r="F444" s="4"/>
      <c r="G444" s="4"/>
      <c r="J444" s="30"/>
      <c r="K444" s="30"/>
      <c r="L444" s="4"/>
      <c r="M444" s="4"/>
    </row>
    <row r="445" spans="6:13">
      <c r="F445" s="4"/>
      <c r="G445" s="4"/>
      <c r="J445" s="30"/>
      <c r="K445" s="30"/>
      <c r="L445" s="4"/>
      <c r="M445" s="4"/>
    </row>
    <row r="446" spans="6:13">
      <c r="F446" s="4"/>
      <c r="G446" s="4"/>
      <c r="J446" s="30"/>
      <c r="K446" s="30"/>
      <c r="L446" s="4"/>
      <c r="M446" s="4"/>
    </row>
    <row r="447" spans="6:13">
      <c r="F447" s="4"/>
      <c r="G447" s="4"/>
      <c r="J447" s="30"/>
      <c r="K447" s="30"/>
      <c r="L447" s="4"/>
      <c r="M447" s="4"/>
    </row>
    <row r="448" spans="6:13">
      <c r="F448" s="4"/>
      <c r="G448" s="4"/>
      <c r="J448" s="30"/>
      <c r="K448" s="30"/>
      <c r="L448" s="4"/>
      <c r="M448" s="4"/>
    </row>
    <row r="449" spans="6:13">
      <c r="F449" s="4"/>
      <c r="G449" s="4"/>
      <c r="J449" s="30"/>
      <c r="K449" s="30"/>
      <c r="L449" s="4"/>
      <c r="M449" s="4"/>
    </row>
    <row r="450" spans="6:13">
      <c r="F450" s="4"/>
      <c r="G450" s="4"/>
      <c r="J450" s="30"/>
      <c r="K450" s="30"/>
      <c r="L450" s="4"/>
      <c r="M450" s="4"/>
    </row>
    <row r="451" spans="6:13">
      <c r="F451" s="4"/>
      <c r="G451" s="4"/>
      <c r="J451" s="30"/>
      <c r="K451" s="30"/>
      <c r="L451" s="4"/>
      <c r="M451" s="4"/>
    </row>
    <row r="452" spans="6:13">
      <c r="F452" s="4"/>
      <c r="G452" s="4"/>
      <c r="J452" s="30"/>
      <c r="K452" s="30"/>
      <c r="L452" s="4"/>
      <c r="M452" s="4"/>
    </row>
    <row r="453" spans="6:13">
      <c r="F453" s="4"/>
      <c r="G453" s="4"/>
      <c r="J453" s="30"/>
      <c r="K453" s="30"/>
      <c r="L453" s="4"/>
      <c r="M453" s="4"/>
    </row>
    <row r="454" spans="6:13">
      <c r="F454" s="4"/>
      <c r="G454" s="4"/>
      <c r="J454" s="30"/>
      <c r="K454" s="30"/>
      <c r="L454" s="4"/>
      <c r="M454" s="4"/>
    </row>
    <row r="455" spans="6:13">
      <c r="F455" s="4"/>
      <c r="G455" s="4"/>
      <c r="J455" s="30"/>
      <c r="K455" s="30"/>
      <c r="L455" s="4"/>
      <c r="M455" s="4"/>
    </row>
    <row r="456" spans="6:13">
      <c r="F456" s="4"/>
      <c r="G456" s="4"/>
      <c r="J456" s="30"/>
      <c r="K456" s="30"/>
      <c r="L456" s="4"/>
      <c r="M456" s="4"/>
    </row>
    <row r="457" spans="6:13">
      <c r="F457" s="4"/>
      <c r="G457" s="4"/>
      <c r="J457" s="30"/>
      <c r="K457" s="30"/>
      <c r="L457" s="4"/>
      <c r="M457" s="4"/>
    </row>
    <row r="458" spans="6:13">
      <c r="F458" s="4"/>
      <c r="G458" s="4"/>
      <c r="J458" s="30"/>
      <c r="K458" s="30"/>
      <c r="L458" s="4"/>
      <c r="M458" s="4"/>
    </row>
    <row r="459" spans="6:13">
      <c r="F459" s="4"/>
      <c r="G459" s="4"/>
      <c r="J459" s="30"/>
      <c r="K459" s="30"/>
      <c r="L459" s="4"/>
      <c r="M459" s="4"/>
    </row>
    <row r="460" spans="6:13">
      <c r="F460" s="4"/>
      <c r="G460" s="4"/>
      <c r="J460" s="30"/>
      <c r="K460" s="30"/>
      <c r="L460" s="4"/>
      <c r="M460" s="4"/>
    </row>
    <row r="461" spans="6:13">
      <c r="F461" s="4"/>
      <c r="G461" s="4"/>
      <c r="J461" s="30"/>
      <c r="K461" s="30"/>
      <c r="L461" s="4"/>
      <c r="M461" s="4"/>
    </row>
    <row r="462" spans="6:13">
      <c r="F462" s="4"/>
      <c r="G462" s="4"/>
      <c r="J462" s="30"/>
      <c r="K462" s="30"/>
      <c r="L462" s="4"/>
      <c r="M462" s="4"/>
    </row>
    <row r="463" spans="6:13">
      <c r="F463" s="4"/>
      <c r="G463" s="4"/>
      <c r="J463" s="30"/>
      <c r="K463" s="30"/>
      <c r="L463" s="4"/>
      <c r="M463" s="4"/>
    </row>
    <row r="464" spans="6:13">
      <c r="F464" s="4"/>
      <c r="G464" s="4"/>
      <c r="J464" s="30"/>
      <c r="K464" s="30"/>
      <c r="L464" s="4"/>
      <c r="M464" s="4"/>
    </row>
    <row r="465" spans="6:13">
      <c r="F465" s="4"/>
      <c r="G465" s="4"/>
      <c r="J465" s="30"/>
      <c r="K465" s="30"/>
      <c r="L465" s="4"/>
      <c r="M465" s="4"/>
    </row>
    <row r="466" spans="6:13">
      <c r="F466" s="4"/>
      <c r="G466" s="4"/>
      <c r="J466" s="30"/>
      <c r="K466" s="30"/>
      <c r="L466" s="4"/>
      <c r="M466" s="4"/>
    </row>
    <row r="467" spans="6:13">
      <c r="F467" s="4"/>
      <c r="G467" s="4"/>
      <c r="J467" s="30"/>
      <c r="K467" s="30"/>
      <c r="L467" s="4"/>
      <c r="M467" s="4"/>
    </row>
    <row r="468" spans="6:13">
      <c r="F468" s="4"/>
      <c r="G468" s="4"/>
      <c r="J468" s="30"/>
      <c r="K468" s="30"/>
      <c r="L468" s="4"/>
      <c r="M468" s="4"/>
    </row>
    <row r="469" spans="6:13">
      <c r="F469" s="4"/>
      <c r="G469" s="4"/>
      <c r="J469" s="30"/>
      <c r="K469" s="30"/>
      <c r="L469" s="4"/>
      <c r="M469" s="4"/>
    </row>
    <row r="470" spans="6:13">
      <c r="F470" s="4"/>
      <c r="G470" s="4"/>
      <c r="J470" s="30"/>
      <c r="K470" s="30"/>
      <c r="L470" s="4"/>
      <c r="M470" s="4"/>
    </row>
    <row r="471" spans="6:13">
      <c r="F471" s="4"/>
      <c r="G471" s="4"/>
      <c r="J471" s="30"/>
      <c r="K471" s="30"/>
      <c r="L471" s="4"/>
      <c r="M471" s="4"/>
    </row>
    <row r="472" spans="6:13">
      <c r="F472" s="4"/>
      <c r="G472" s="4"/>
      <c r="J472" s="30"/>
      <c r="K472" s="30"/>
      <c r="L472" s="4"/>
      <c r="M472" s="4"/>
    </row>
    <row r="473" spans="6:13">
      <c r="F473" s="4"/>
      <c r="G473" s="4"/>
      <c r="J473" s="30"/>
      <c r="K473" s="30"/>
      <c r="L473" s="4"/>
      <c r="M473" s="4"/>
    </row>
    <row r="474" spans="6:13">
      <c r="F474" s="4"/>
      <c r="G474" s="4"/>
      <c r="J474" s="30"/>
      <c r="K474" s="30"/>
      <c r="L474" s="4"/>
      <c r="M474" s="4"/>
    </row>
    <row r="475" spans="6:13">
      <c r="F475" s="4"/>
      <c r="G475" s="4"/>
      <c r="J475" s="30"/>
      <c r="K475" s="30"/>
      <c r="L475" s="4"/>
      <c r="M475" s="4"/>
    </row>
    <row r="476" spans="6:13">
      <c r="F476" s="4"/>
      <c r="G476" s="4"/>
      <c r="J476" s="30"/>
      <c r="K476" s="30"/>
      <c r="L476" s="4"/>
      <c r="M476" s="4"/>
    </row>
    <row r="477" spans="6:13">
      <c r="F477" s="4"/>
      <c r="G477" s="4"/>
      <c r="J477" s="30"/>
      <c r="K477" s="30"/>
      <c r="L477" s="4"/>
      <c r="M477" s="4"/>
    </row>
    <row r="478" spans="6:13">
      <c r="F478" s="4"/>
      <c r="G478" s="4"/>
      <c r="J478" s="30"/>
      <c r="K478" s="30"/>
      <c r="L478" s="4"/>
      <c r="M478" s="4"/>
    </row>
    <row r="479" spans="6:13">
      <c r="F479" s="4"/>
      <c r="G479" s="4"/>
      <c r="J479" s="30"/>
      <c r="K479" s="30"/>
      <c r="L479" s="4"/>
      <c r="M479" s="4"/>
    </row>
    <row r="480" spans="6:13">
      <c r="F480" s="4"/>
      <c r="G480" s="4"/>
      <c r="J480" s="30"/>
      <c r="K480" s="30"/>
      <c r="L480" s="4"/>
      <c r="M480" s="4"/>
    </row>
    <row r="481" spans="6:13">
      <c r="F481" s="4"/>
      <c r="G481" s="4"/>
      <c r="J481" s="30"/>
      <c r="K481" s="30"/>
      <c r="L481" s="4"/>
      <c r="M481" s="4"/>
    </row>
    <row r="482" spans="6:13">
      <c r="F482" s="4"/>
      <c r="G482" s="4"/>
      <c r="J482" s="30"/>
      <c r="K482" s="30"/>
      <c r="L482" s="4"/>
      <c r="M482" s="4"/>
    </row>
    <row r="483" spans="6:13">
      <c r="F483" s="4"/>
      <c r="G483" s="4"/>
      <c r="J483" s="30"/>
      <c r="K483" s="30"/>
      <c r="L483" s="4"/>
      <c r="M483" s="4"/>
    </row>
    <row r="484" spans="6:13">
      <c r="F484" s="4"/>
      <c r="G484" s="4"/>
      <c r="J484" s="30"/>
      <c r="K484" s="30"/>
      <c r="L484" s="4"/>
      <c r="M484" s="4"/>
    </row>
    <row r="485" spans="6:13">
      <c r="F485" s="4"/>
      <c r="G485" s="4"/>
      <c r="J485" s="30"/>
      <c r="K485" s="30"/>
      <c r="L485" s="4"/>
      <c r="M485" s="4"/>
    </row>
    <row r="486" spans="6:13">
      <c r="F486" s="4"/>
      <c r="G486" s="4"/>
      <c r="J486" s="30"/>
      <c r="K486" s="30"/>
      <c r="L486" s="4"/>
      <c r="M486" s="4"/>
    </row>
    <row r="487" spans="6:13">
      <c r="F487" s="4"/>
      <c r="G487" s="4"/>
      <c r="J487" s="30"/>
      <c r="K487" s="30"/>
      <c r="L487" s="4"/>
      <c r="M487" s="4"/>
    </row>
    <row r="488" spans="6:13">
      <c r="F488" s="4"/>
      <c r="G488" s="4"/>
      <c r="J488" s="30"/>
      <c r="K488" s="30"/>
      <c r="L488" s="4"/>
      <c r="M488" s="4"/>
    </row>
    <row r="489" spans="6:13">
      <c r="F489" s="4"/>
      <c r="G489" s="4"/>
      <c r="J489" s="30"/>
      <c r="K489" s="30"/>
      <c r="L489" s="4"/>
      <c r="M489" s="4"/>
    </row>
    <row r="490" spans="6:13">
      <c r="F490" s="4"/>
      <c r="G490" s="4"/>
      <c r="J490" s="30"/>
      <c r="K490" s="30"/>
      <c r="L490" s="4"/>
      <c r="M490" s="4"/>
    </row>
    <row r="491" spans="6:13">
      <c r="F491" s="4"/>
      <c r="G491" s="4"/>
      <c r="J491" s="30"/>
      <c r="K491" s="30"/>
      <c r="L491" s="4"/>
      <c r="M491" s="4"/>
    </row>
    <row r="492" spans="6:13">
      <c r="F492" s="4"/>
      <c r="G492" s="4"/>
      <c r="J492" s="30"/>
      <c r="K492" s="30"/>
      <c r="L492" s="4"/>
      <c r="M492" s="4"/>
    </row>
    <row r="493" spans="6:13">
      <c r="F493" s="4"/>
      <c r="G493" s="4"/>
      <c r="J493" s="30"/>
      <c r="K493" s="30"/>
      <c r="L493" s="4"/>
      <c r="M493" s="4"/>
    </row>
    <row r="494" spans="6:13">
      <c r="F494" s="4"/>
      <c r="G494" s="4"/>
      <c r="J494" s="30"/>
      <c r="K494" s="30"/>
      <c r="L494" s="4"/>
      <c r="M494" s="4"/>
    </row>
    <row r="495" spans="6:13">
      <c r="F495" s="4"/>
      <c r="G495" s="4"/>
      <c r="J495" s="30"/>
      <c r="K495" s="30"/>
      <c r="L495" s="4"/>
      <c r="M495" s="4"/>
    </row>
    <row r="496" spans="6:13">
      <c r="F496" s="4"/>
      <c r="G496" s="4"/>
      <c r="J496" s="30"/>
      <c r="K496" s="30"/>
      <c r="L496" s="4"/>
      <c r="M496" s="4"/>
    </row>
    <row r="497" spans="6:13">
      <c r="F497" s="4"/>
      <c r="G497" s="4"/>
      <c r="J497" s="30"/>
      <c r="K497" s="30"/>
      <c r="L497" s="4"/>
      <c r="M497" s="4"/>
    </row>
    <row r="498" spans="6:13">
      <c r="F498" s="4"/>
      <c r="G498" s="4"/>
      <c r="J498" s="30"/>
      <c r="K498" s="30"/>
      <c r="L498" s="4"/>
      <c r="M498" s="4"/>
    </row>
    <row r="499" spans="6:13">
      <c r="F499" s="4"/>
      <c r="G499" s="4"/>
      <c r="J499" s="30"/>
      <c r="K499" s="30"/>
      <c r="L499" s="4"/>
      <c r="M499" s="4"/>
    </row>
    <row r="500" spans="6:13">
      <c r="F500" s="4"/>
      <c r="G500" s="4"/>
      <c r="J500" s="30"/>
      <c r="K500" s="30"/>
      <c r="L500" s="4"/>
      <c r="M500" s="4"/>
    </row>
    <row r="501" spans="6:13">
      <c r="F501" s="4"/>
      <c r="G501" s="4"/>
      <c r="J501" s="30"/>
      <c r="K501" s="30"/>
      <c r="L501" s="4"/>
      <c r="M501" s="4"/>
    </row>
    <row r="502" spans="6:13">
      <c r="F502" s="4"/>
      <c r="G502" s="4"/>
      <c r="J502" s="30"/>
      <c r="K502" s="30"/>
      <c r="L502" s="4"/>
      <c r="M502" s="4"/>
    </row>
    <row r="503" spans="6:13">
      <c r="F503" s="4"/>
      <c r="G503" s="4"/>
      <c r="J503" s="30"/>
      <c r="K503" s="30"/>
      <c r="L503" s="4"/>
      <c r="M503" s="4"/>
    </row>
    <row r="504" spans="6:13">
      <c r="F504" s="4"/>
      <c r="G504" s="4"/>
      <c r="J504" s="30"/>
      <c r="K504" s="30"/>
      <c r="L504" s="4"/>
      <c r="M504" s="4"/>
    </row>
    <row r="505" spans="6:13">
      <c r="F505" s="4"/>
      <c r="G505" s="4"/>
      <c r="J505" s="30"/>
      <c r="K505" s="30"/>
      <c r="L505" s="4"/>
      <c r="M505" s="4"/>
    </row>
    <row r="506" spans="6:13">
      <c r="F506" s="4"/>
      <c r="G506" s="4"/>
      <c r="J506" s="30"/>
      <c r="K506" s="30"/>
      <c r="L506" s="4"/>
      <c r="M506" s="4"/>
    </row>
    <row r="507" spans="6:13">
      <c r="F507" s="4"/>
      <c r="G507" s="4"/>
      <c r="J507" s="30"/>
      <c r="K507" s="30"/>
      <c r="L507" s="4"/>
      <c r="M507" s="4"/>
    </row>
    <row r="508" spans="6:13">
      <c r="F508" s="4"/>
      <c r="G508" s="4"/>
      <c r="J508" s="30"/>
      <c r="K508" s="30"/>
      <c r="L508" s="4"/>
      <c r="M508" s="4"/>
    </row>
    <row r="509" spans="6:13">
      <c r="F509" s="4"/>
      <c r="G509" s="4"/>
      <c r="J509" s="30"/>
      <c r="K509" s="30"/>
      <c r="L509" s="4"/>
      <c r="M509" s="4"/>
    </row>
    <row r="510" spans="6:13">
      <c r="F510" s="4"/>
      <c r="G510" s="4"/>
      <c r="J510" s="30"/>
      <c r="K510" s="30"/>
      <c r="L510" s="4"/>
      <c r="M510" s="4"/>
    </row>
    <row r="511" spans="6:13">
      <c r="F511" s="4"/>
      <c r="G511" s="4"/>
      <c r="J511" s="30"/>
      <c r="K511" s="30"/>
      <c r="L511" s="4"/>
      <c r="M511" s="4"/>
    </row>
    <row r="512" spans="6:13">
      <c r="F512" s="4"/>
      <c r="G512" s="4"/>
      <c r="J512" s="30"/>
      <c r="K512" s="30"/>
      <c r="L512" s="4"/>
      <c r="M512" s="4"/>
    </row>
    <row r="513" spans="6:13">
      <c r="F513" s="4"/>
      <c r="G513" s="4"/>
      <c r="J513" s="30"/>
      <c r="K513" s="30"/>
      <c r="L513" s="4"/>
      <c r="M513" s="4"/>
    </row>
    <row r="514" spans="6:13">
      <c r="F514" s="4"/>
      <c r="G514" s="4"/>
      <c r="J514" s="30"/>
      <c r="K514" s="30"/>
      <c r="L514" s="4"/>
      <c r="M514" s="4"/>
    </row>
    <row r="515" spans="6:13">
      <c r="F515" s="4"/>
      <c r="G515" s="4"/>
      <c r="J515" s="30"/>
      <c r="K515" s="30"/>
      <c r="L515" s="4"/>
      <c r="M515" s="4"/>
    </row>
    <row r="516" spans="6:13">
      <c r="F516" s="4"/>
      <c r="G516" s="4"/>
      <c r="J516" s="30"/>
      <c r="K516" s="30"/>
      <c r="L516" s="4"/>
      <c r="M516" s="4"/>
    </row>
    <row r="517" spans="6:13">
      <c r="F517" s="4"/>
      <c r="G517" s="4"/>
      <c r="J517" s="30"/>
      <c r="K517" s="30"/>
      <c r="L517" s="4"/>
      <c r="M517" s="4"/>
    </row>
    <row r="518" spans="6:13">
      <c r="F518" s="4"/>
      <c r="G518" s="4"/>
      <c r="J518" s="30"/>
      <c r="K518" s="30"/>
      <c r="L518" s="4"/>
      <c r="M518" s="4"/>
    </row>
    <row r="519" spans="6:13">
      <c r="F519" s="4"/>
      <c r="G519" s="4"/>
      <c r="J519" s="30"/>
      <c r="K519" s="30"/>
      <c r="L519" s="4"/>
      <c r="M519" s="4"/>
    </row>
    <row r="520" spans="6:13">
      <c r="F520" s="4"/>
      <c r="G520" s="4"/>
      <c r="J520" s="30"/>
      <c r="K520" s="30"/>
      <c r="L520" s="4"/>
      <c r="M520" s="4"/>
    </row>
    <row r="521" spans="6:13">
      <c r="F521" s="4"/>
      <c r="G521" s="4"/>
      <c r="J521" s="30"/>
      <c r="K521" s="30"/>
      <c r="L521" s="4"/>
      <c r="M521" s="4"/>
    </row>
    <row r="522" spans="6:13">
      <c r="F522" s="4"/>
      <c r="G522" s="4"/>
      <c r="J522" s="30"/>
      <c r="K522" s="30"/>
      <c r="L522" s="4"/>
      <c r="M522" s="4"/>
    </row>
    <row r="523" spans="6:13">
      <c r="F523" s="4"/>
      <c r="G523" s="4"/>
      <c r="J523" s="30"/>
      <c r="K523" s="30"/>
      <c r="L523" s="4"/>
      <c r="M523" s="4"/>
    </row>
    <row r="524" spans="6:13">
      <c r="F524" s="4"/>
      <c r="G524" s="4"/>
      <c r="J524" s="30"/>
      <c r="K524" s="30"/>
      <c r="L524" s="4"/>
      <c r="M524" s="4"/>
    </row>
    <row r="525" spans="6:13">
      <c r="F525" s="4"/>
      <c r="G525" s="4"/>
      <c r="J525" s="30"/>
      <c r="K525" s="30"/>
      <c r="L525" s="4"/>
      <c r="M525" s="4"/>
    </row>
    <row r="526" spans="6:13">
      <c r="F526" s="4"/>
      <c r="G526" s="4"/>
      <c r="J526" s="30"/>
      <c r="K526" s="30"/>
      <c r="L526" s="4"/>
      <c r="M526" s="4"/>
    </row>
    <row r="527" spans="6:13">
      <c r="F527" s="4"/>
      <c r="G527" s="4"/>
      <c r="J527" s="30"/>
      <c r="K527" s="30"/>
      <c r="L527" s="4"/>
      <c r="M527" s="4"/>
    </row>
    <row r="528" spans="6:13">
      <c r="F528" s="4"/>
      <c r="G528" s="4"/>
      <c r="J528" s="30"/>
      <c r="K528" s="30"/>
      <c r="L528" s="4"/>
      <c r="M528" s="4"/>
    </row>
    <row r="529" spans="6:13">
      <c r="F529" s="4"/>
      <c r="G529" s="4"/>
      <c r="J529" s="30"/>
      <c r="K529" s="30"/>
      <c r="L529" s="4"/>
      <c r="M529" s="4"/>
    </row>
    <row r="530" spans="6:13">
      <c r="F530" s="4"/>
      <c r="G530" s="4"/>
      <c r="J530" s="30"/>
      <c r="K530" s="30"/>
      <c r="L530" s="4"/>
      <c r="M530" s="4"/>
    </row>
    <row r="531" spans="6:13">
      <c r="F531" s="4"/>
      <c r="G531" s="4"/>
      <c r="J531" s="30"/>
      <c r="K531" s="30"/>
      <c r="L531" s="4"/>
      <c r="M531" s="4"/>
    </row>
    <row r="532" spans="6:13">
      <c r="F532" s="4"/>
      <c r="G532" s="4"/>
      <c r="J532" s="30"/>
      <c r="K532" s="30"/>
      <c r="L532" s="4"/>
      <c r="M532" s="4"/>
    </row>
    <row r="533" spans="6:13">
      <c r="F533" s="4"/>
      <c r="G533" s="4"/>
      <c r="J533" s="30"/>
      <c r="K533" s="30"/>
      <c r="L533" s="4"/>
      <c r="M533" s="4"/>
    </row>
    <row r="534" spans="6:13">
      <c r="F534" s="4"/>
      <c r="G534" s="4"/>
      <c r="J534" s="30"/>
      <c r="K534" s="30"/>
      <c r="L534" s="4"/>
      <c r="M534" s="4"/>
    </row>
    <row r="535" spans="6:13">
      <c r="F535" s="4"/>
      <c r="G535" s="4"/>
      <c r="J535" s="30"/>
      <c r="K535" s="30"/>
      <c r="L535" s="4"/>
      <c r="M535" s="4"/>
    </row>
    <row r="536" spans="6:13">
      <c r="F536" s="4"/>
      <c r="G536" s="4"/>
      <c r="J536" s="30"/>
      <c r="K536" s="30"/>
      <c r="L536" s="4"/>
      <c r="M536" s="4"/>
    </row>
    <row r="537" spans="6:13">
      <c r="F537" s="4"/>
      <c r="G537" s="4"/>
      <c r="J537" s="30"/>
      <c r="K537" s="30"/>
      <c r="L537" s="4"/>
      <c r="M537" s="4"/>
    </row>
    <row r="538" spans="6:13">
      <c r="F538" s="4"/>
      <c r="G538" s="4"/>
      <c r="J538" s="30"/>
      <c r="K538" s="30"/>
      <c r="L538" s="4"/>
      <c r="M538" s="4"/>
    </row>
    <row r="539" spans="6:13">
      <c r="F539" s="4"/>
      <c r="G539" s="4"/>
      <c r="J539" s="30"/>
      <c r="K539" s="30"/>
      <c r="L539" s="4"/>
      <c r="M539" s="4"/>
    </row>
    <row r="540" spans="6:13">
      <c r="F540" s="4"/>
      <c r="G540" s="4"/>
      <c r="J540" s="30"/>
      <c r="K540" s="30"/>
      <c r="L540" s="4"/>
      <c r="M540" s="4"/>
    </row>
    <row r="541" spans="6:13">
      <c r="F541" s="4"/>
      <c r="G541" s="4"/>
      <c r="J541" s="30"/>
      <c r="K541" s="30"/>
      <c r="L541" s="4"/>
      <c r="M541" s="4"/>
    </row>
    <row r="542" spans="6:13">
      <c r="F542" s="4"/>
      <c r="G542" s="4"/>
      <c r="J542" s="30"/>
      <c r="K542" s="30"/>
      <c r="L542" s="4"/>
      <c r="M542" s="4"/>
    </row>
    <row r="543" spans="6:13">
      <c r="F543" s="4"/>
      <c r="G543" s="4"/>
      <c r="J543" s="30"/>
      <c r="K543" s="30"/>
      <c r="L543" s="4"/>
      <c r="M543" s="4"/>
    </row>
    <row r="544" spans="6:13">
      <c r="F544" s="4"/>
      <c r="G544" s="4"/>
      <c r="J544" s="30"/>
      <c r="K544" s="30"/>
      <c r="L544" s="4"/>
      <c r="M544" s="4"/>
    </row>
    <row r="545" spans="6:13">
      <c r="F545" s="4"/>
      <c r="G545" s="4"/>
      <c r="J545" s="30"/>
      <c r="K545" s="30"/>
      <c r="L545" s="4"/>
      <c r="M545" s="4"/>
    </row>
    <row r="546" spans="6:13">
      <c r="F546" s="4"/>
      <c r="G546" s="4"/>
      <c r="J546" s="30"/>
      <c r="K546" s="30"/>
      <c r="L546" s="4"/>
      <c r="M546" s="4"/>
    </row>
    <row r="547" spans="6:13">
      <c r="F547" s="4"/>
      <c r="G547" s="4"/>
      <c r="J547" s="30"/>
      <c r="K547" s="30"/>
      <c r="L547" s="4"/>
      <c r="M547" s="4"/>
    </row>
    <row r="548" spans="6:13">
      <c r="F548" s="4"/>
      <c r="G548" s="4"/>
      <c r="J548" s="30"/>
      <c r="K548" s="30"/>
      <c r="L548" s="4"/>
      <c r="M548" s="4"/>
    </row>
    <row r="549" spans="6:13">
      <c r="F549" s="4"/>
      <c r="G549" s="4"/>
      <c r="J549" s="30"/>
      <c r="K549" s="30"/>
      <c r="L549" s="4"/>
      <c r="M549" s="4"/>
    </row>
    <row r="550" spans="6:13">
      <c r="F550" s="4"/>
      <c r="G550" s="4"/>
      <c r="J550" s="30"/>
      <c r="K550" s="30"/>
      <c r="L550" s="4"/>
      <c r="M550" s="4"/>
    </row>
    <row r="551" spans="6:13">
      <c r="F551" s="4"/>
      <c r="G551" s="4"/>
      <c r="J551" s="30"/>
      <c r="K551" s="30"/>
      <c r="L551" s="4"/>
      <c r="M551" s="4"/>
    </row>
    <row r="552" spans="6:13">
      <c r="F552" s="4"/>
      <c r="G552" s="4"/>
      <c r="J552" s="30"/>
      <c r="K552" s="30"/>
      <c r="L552" s="4"/>
      <c r="M552" s="4"/>
    </row>
    <row r="553" spans="6:13">
      <c r="F553" s="4"/>
      <c r="G553" s="4"/>
      <c r="J553" s="30"/>
      <c r="K553" s="30"/>
      <c r="L553" s="4"/>
      <c r="M553" s="4"/>
    </row>
    <row r="554" spans="6:13">
      <c r="F554" s="4"/>
      <c r="G554" s="4"/>
      <c r="J554" s="30"/>
      <c r="K554" s="30"/>
      <c r="L554" s="4"/>
      <c r="M554" s="4"/>
    </row>
    <row r="555" spans="6:13">
      <c r="F555" s="4"/>
      <c r="G555" s="4"/>
      <c r="J555" s="30"/>
      <c r="K555" s="30"/>
      <c r="L555" s="4"/>
      <c r="M555" s="4"/>
    </row>
    <row r="556" spans="6:13">
      <c r="F556" s="4"/>
      <c r="G556" s="4"/>
      <c r="J556" s="30"/>
      <c r="K556" s="30"/>
      <c r="L556" s="4"/>
      <c r="M556" s="4"/>
    </row>
    <row r="557" spans="6:13">
      <c r="F557" s="4"/>
      <c r="G557" s="4"/>
      <c r="J557" s="30"/>
      <c r="K557" s="30"/>
      <c r="L557" s="4"/>
      <c r="M557" s="4"/>
    </row>
    <row r="558" spans="6:13">
      <c r="F558" s="4"/>
      <c r="G558" s="4"/>
      <c r="J558" s="30"/>
      <c r="K558" s="30"/>
      <c r="L558" s="4"/>
      <c r="M558" s="4"/>
    </row>
    <row r="559" spans="6:13">
      <c r="F559" s="4"/>
      <c r="G559" s="4"/>
      <c r="J559" s="30"/>
      <c r="K559" s="30"/>
      <c r="L559" s="4"/>
      <c r="M559" s="4"/>
    </row>
    <row r="560" spans="6:13">
      <c r="F560" s="4"/>
      <c r="G560" s="4"/>
      <c r="J560" s="30"/>
      <c r="K560" s="30"/>
      <c r="L560" s="4"/>
      <c r="M560" s="4"/>
    </row>
    <row r="561" spans="6:13">
      <c r="F561" s="4"/>
      <c r="G561" s="4"/>
      <c r="J561" s="30"/>
      <c r="K561" s="30"/>
      <c r="L561" s="4"/>
      <c r="M561" s="4"/>
    </row>
    <row r="562" spans="6:13">
      <c r="F562" s="4"/>
      <c r="G562" s="4"/>
      <c r="J562" s="30"/>
      <c r="K562" s="30"/>
      <c r="L562" s="4"/>
      <c r="M562" s="4"/>
    </row>
    <row r="563" spans="6:13">
      <c r="F563" s="4"/>
      <c r="G563" s="4"/>
      <c r="J563" s="30"/>
      <c r="K563" s="30"/>
      <c r="L563" s="4"/>
      <c r="M563" s="4"/>
    </row>
    <row r="564" spans="6:13">
      <c r="F564" s="4"/>
      <c r="G564" s="4"/>
      <c r="J564" s="30"/>
      <c r="K564" s="30"/>
      <c r="L564" s="4"/>
      <c r="M564" s="4"/>
    </row>
    <row r="565" spans="6:13">
      <c r="F565" s="4"/>
      <c r="G565" s="4"/>
      <c r="J565" s="30"/>
      <c r="K565" s="30"/>
      <c r="L565" s="4"/>
      <c r="M565" s="4"/>
    </row>
    <row r="566" spans="6:13">
      <c r="F566" s="4"/>
      <c r="G566" s="4"/>
      <c r="J566" s="30"/>
      <c r="K566" s="30"/>
      <c r="L566" s="4"/>
      <c r="M566" s="4"/>
    </row>
    <row r="567" spans="6:13">
      <c r="F567" s="4"/>
      <c r="G567" s="4"/>
      <c r="J567" s="30"/>
      <c r="K567" s="30"/>
      <c r="L567" s="4"/>
      <c r="M567" s="4"/>
    </row>
    <row r="568" spans="6:13">
      <c r="F568" s="4"/>
      <c r="G568" s="4"/>
      <c r="J568" s="30"/>
      <c r="K568" s="30"/>
      <c r="L568" s="4"/>
      <c r="M568" s="4"/>
    </row>
    <row r="569" spans="6:13">
      <c r="F569" s="4"/>
      <c r="G569" s="4"/>
      <c r="J569" s="30"/>
      <c r="K569" s="30"/>
      <c r="L569" s="4"/>
      <c r="M569" s="4"/>
    </row>
    <row r="570" spans="6:13">
      <c r="F570" s="4"/>
      <c r="G570" s="4"/>
      <c r="J570" s="30"/>
      <c r="K570" s="30"/>
      <c r="L570" s="4"/>
      <c r="M570" s="4"/>
    </row>
    <row r="571" spans="6:13">
      <c r="F571" s="4"/>
      <c r="G571" s="4"/>
      <c r="J571" s="30"/>
      <c r="K571" s="30"/>
      <c r="L571" s="4"/>
      <c r="M571" s="4"/>
    </row>
    <row r="572" spans="6:13">
      <c r="F572" s="4"/>
      <c r="G572" s="4"/>
      <c r="J572" s="30"/>
      <c r="K572" s="30"/>
      <c r="L572" s="4"/>
      <c r="M572" s="4"/>
    </row>
    <row r="573" spans="6:13">
      <c r="F573" s="4"/>
      <c r="G573" s="4"/>
      <c r="J573" s="30"/>
      <c r="K573" s="30"/>
      <c r="L573" s="4"/>
      <c r="M573" s="4"/>
    </row>
    <row r="574" spans="6:13">
      <c r="F574" s="4"/>
      <c r="G574" s="4"/>
      <c r="J574" s="30"/>
      <c r="K574" s="30"/>
      <c r="L574" s="4"/>
      <c r="M574" s="4"/>
    </row>
    <row r="575" spans="6:13">
      <c r="F575" s="4"/>
      <c r="G575" s="4"/>
      <c r="J575" s="30"/>
      <c r="K575" s="30"/>
      <c r="L575" s="4"/>
      <c r="M575" s="4"/>
    </row>
    <row r="576" spans="6:13">
      <c r="F576" s="4"/>
      <c r="G576" s="4"/>
      <c r="J576" s="30"/>
      <c r="K576" s="30"/>
      <c r="L576" s="4"/>
      <c r="M576" s="4"/>
    </row>
    <row r="577" spans="6:13">
      <c r="F577" s="4"/>
      <c r="G577" s="4"/>
      <c r="J577" s="30"/>
      <c r="K577" s="30"/>
      <c r="L577" s="4"/>
      <c r="M577" s="4"/>
    </row>
    <row r="578" spans="6:13">
      <c r="F578" s="4"/>
      <c r="G578" s="4"/>
      <c r="J578" s="30"/>
      <c r="K578" s="30"/>
      <c r="L578" s="4"/>
      <c r="M578" s="4"/>
    </row>
    <row r="579" spans="6:13">
      <c r="F579" s="4"/>
      <c r="G579" s="4"/>
      <c r="J579" s="30"/>
      <c r="K579" s="30"/>
      <c r="L579" s="4"/>
      <c r="M579" s="4"/>
    </row>
    <row r="580" spans="6:13">
      <c r="F580" s="4"/>
      <c r="G580" s="4"/>
      <c r="J580" s="30"/>
      <c r="K580" s="30"/>
      <c r="L580" s="4"/>
      <c r="M580" s="4"/>
    </row>
    <row r="581" spans="6:13">
      <c r="F581" s="4"/>
      <c r="G581" s="4"/>
      <c r="J581" s="30"/>
      <c r="K581" s="30"/>
      <c r="L581" s="4"/>
      <c r="M581" s="4"/>
    </row>
    <row r="582" spans="6:13">
      <c r="F582" s="4"/>
      <c r="G582" s="4"/>
      <c r="J582" s="30"/>
      <c r="K582" s="30"/>
      <c r="L582" s="4"/>
      <c r="M582" s="4"/>
    </row>
    <row r="583" spans="6:13">
      <c r="F583" s="4"/>
      <c r="G583" s="4"/>
      <c r="J583" s="30"/>
      <c r="K583" s="30"/>
      <c r="L583" s="4"/>
      <c r="M583" s="4"/>
    </row>
    <row r="584" spans="6:13">
      <c r="F584" s="4"/>
      <c r="G584" s="4"/>
      <c r="J584" s="30"/>
      <c r="K584" s="30"/>
      <c r="L584" s="4"/>
      <c r="M584" s="4"/>
    </row>
    <row r="585" spans="6:13">
      <c r="F585" s="4"/>
      <c r="G585" s="4"/>
    </row>
    <row r="586" spans="6:13">
      <c r="F586" s="4"/>
      <c r="G586" s="4"/>
    </row>
    <row r="587" spans="6:13">
      <c r="F587" s="4"/>
      <c r="G587" s="4"/>
    </row>
    <row r="588" spans="6:13">
      <c r="F588" s="4"/>
      <c r="G588" s="4"/>
    </row>
    <row r="589" spans="6:13">
      <c r="F589" s="4"/>
      <c r="G589" s="4"/>
    </row>
    <row r="590" spans="6:13">
      <c r="F590" s="4"/>
      <c r="G590" s="4"/>
    </row>
  </sheetData>
  <mergeCells count="22">
    <mergeCell ref="B351:B356"/>
    <mergeCell ref="A344:N344"/>
    <mergeCell ref="A319:N319"/>
    <mergeCell ref="A324:N324"/>
    <mergeCell ref="A328:N328"/>
    <mergeCell ref="A332:N332"/>
    <mergeCell ref="A336:N336"/>
    <mergeCell ref="A340:N340"/>
    <mergeCell ref="O7:P7"/>
    <mergeCell ref="A315:N315"/>
    <mergeCell ref="A1:N1"/>
    <mergeCell ref="A4:N4"/>
    <mergeCell ref="A5:N5"/>
    <mergeCell ref="A179:A180"/>
    <mergeCell ref="B179:B180"/>
    <mergeCell ref="A221:A222"/>
    <mergeCell ref="B221:B222"/>
    <mergeCell ref="A283:N283"/>
    <mergeCell ref="A297:N297"/>
    <mergeCell ref="A302:N302"/>
    <mergeCell ref="A306:N306"/>
    <mergeCell ref="A311:N3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T148"/>
  <sheetViews>
    <sheetView topLeftCell="A122" workbookViewId="0">
      <selection activeCell="G139" sqref="G139"/>
    </sheetView>
  </sheetViews>
  <sheetFormatPr defaultRowHeight="15"/>
  <cols>
    <col min="1" max="1" width="13.5703125" customWidth="1"/>
    <col min="2" max="2" width="59.7109375" bestFit="1" customWidth="1"/>
    <col min="3" max="3" width="15.140625" style="4" customWidth="1"/>
    <col min="4" max="4" width="18.28515625" style="4" bestFit="1" customWidth="1"/>
    <col min="5" max="5" width="10.85546875" customWidth="1"/>
    <col min="6" max="6" width="31" bestFit="1" customWidth="1"/>
    <col min="7" max="7" width="19.28515625" customWidth="1"/>
    <col min="8" max="8" width="15" customWidth="1"/>
    <col min="9" max="9" width="11.42578125" customWidth="1"/>
    <col min="10" max="10" width="9.140625" customWidth="1"/>
    <col min="11" max="11" width="15" customWidth="1"/>
    <col min="12" max="13" width="14" customWidth="1"/>
    <col min="14" max="14" width="11.42578125" style="4" bestFit="1" customWidth="1"/>
  </cols>
  <sheetData>
    <row r="1" spans="1:14" ht="16.5" customHeight="1">
      <c r="A1" s="250" t="s">
        <v>1011</v>
      </c>
      <c r="B1" s="250"/>
      <c r="C1" s="250"/>
      <c r="D1" s="250"/>
      <c r="E1" s="250"/>
      <c r="F1" s="250"/>
      <c r="G1" s="250"/>
      <c r="H1" s="250"/>
      <c r="I1" s="250"/>
      <c r="K1" s="251" t="s">
        <v>1018</v>
      </c>
      <c r="L1" s="251"/>
      <c r="M1" s="90"/>
    </row>
    <row r="2" spans="1:14">
      <c r="A2" s="37"/>
      <c r="B2" s="37"/>
      <c r="C2" s="37"/>
      <c r="D2" s="37"/>
      <c r="E2" s="37"/>
      <c r="F2" s="37"/>
      <c r="G2" s="37"/>
      <c r="H2" s="37"/>
      <c r="I2" s="37"/>
    </row>
    <row r="3" spans="1:14">
      <c r="A3" s="37"/>
      <c r="B3" s="37"/>
      <c r="C3" s="37"/>
      <c r="D3" s="37"/>
      <c r="E3" s="37"/>
      <c r="F3" s="37"/>
      <c r="G3" s="37"/>
      <c r="H3" s="252" t="s">
        <v>1105</v>
      </c>
      <c r="I3" s="252"/>
      <c r="K3" s="241" t="s">
        <v>1104</v>
      </c>
      <c r="L3" s="241"/>
      <c r="M3" s="248" t="s">
        <v>1104</v>
      </c>
      <c r="N3" s="248"/>
    </row>
    <row r="4" spans="1:14">
      <c r="A4" s="40" t="s">
        <v>0</v>
      </c>
      <c r="B4" s="40" t="s">
        <v>1</v>
      </c>
      <c r="C4" s="41" t="s">
        <v>2</v>
      </c>
      <c r="D4" s="60" t="s">
        <v>1094</v>
      </c>
      <c r="E4" s="40" t="s">
        <v>3</v>
      </c>
      <c r="F4" s="40" t="s">
        <v>4</v>
      </c>
      <c r="G4" s="40" t="s">
        <v>5</v>
      </c>
      <c r="H4" s="40" t="s">
        <v>10</v>
      </c>
      <c r="I4" s="41" t="s">
        <v>11</v>
      </c>
      <c r="K4" s="241" t="s">
        <v>1099</v>
      </c>
      <c r="L4" s="241"/>
      <c r="M4" s="247" t="s">
        <v>1103</v>
      </c>
      <c r="N4" s="247"/>
    </row>
    <row r="5" spans="1:14">
      <c r="A5" s="1"/>
      <c r="B5" s="1"/>
      <c r="C5" s="5"/>
      <c r="D5" s="5"/>
      <c r="E5" s="1"/>
      <c r="F5" s="1"/>
      <c r="G5" s="1"/>
    </row>
    <row r="6" spans="1:14">
      <c r="A6" s="6">
        <v>1</v>
      </c>
      <c r="B6" s="7" t="s">
        <v>6</v>
      </c>
      <c r="C6" s="25">
        <v>4081556</v>
      </c>
      <c r="D6" s="25"/>
      <c r="E6" s="7" t="s">
        <v>292</v>
      </c>
      <c r="F6" s="7" t="s">
        <v>7</v>
      </c>
      <c r="G6" s="7" t="s">
        <v>8</v>
      </c>
      <c r="H6" s="80">
        <v>0</v>
      </c>
      <c r="I6" s="80"/>
      <c r="K6" s="44"/>
      <c r="L6" s="44"/>
      <c r="M6" s="91"/>
      <c r="N6" s="74"/>
    </row>
    <row r="7" spans="1:14">
      <c r="A7" s="1">
        <v>2</v>
      </c>
      <c r="B7" t="s">
        <v>32</v>
      </c>
      <c r="C7" s="22">
        <v>5520938</v>
      </c>
      <c r="D7" s="46">
        <v>2530358</v>
      </c>
      <c r="E7" t="s">
        <v>293</v>
      </c>
      <c r="F7" t="s">
        <v>12</v>
      </c>
      <c r="G7" s="44" t="s">
        <v>17</v>
      </c>
      <c r="H7" s="81">
        <f>I7*12</f>
        <v>35775.72</v>
      </c>
      <c r="I7" s="82">
        <v>2981.31</v>
      </c>
      <c r="K7" s="63">
        <f>SUM(L7*12)</f>
        <v>16447.327000000001</v>
      </c>
      <c r="L7" s="63">
        <f>SUM(D7*0.65%/12)</f>
        <v>1370.6105833333334</v>
      </c>
      <c r="M7" s="92">
        <f>N7*12</f>
        <v>16396.68</v>
      </c>
      <c r="N7" s="74">
        <v>1366.39</v>
      </c>
    </row>
    <row r="8" spans="1:14">
      <c r="A8" s="1">
        <v>3</v>
      </c>
      <c r="B8" t="s">
        <v>33</v>
      </c>
      <c r="C8" s="22">
        <v>4100000</v>
      </c>
      <c r="D8" s="46">
        <v>1905753</v>
      </c>
      <c r="E8" t="s">
        <v>294</v>
      </c>
      <c r="F8" t="s">
        <v>13</v>
      </c>
      <c r="G8" t="s">
        <v>8</v>
      </c>
      <c r="H8" s="81">
        <f t="shared" ref="H8:H11" si="0">I8*12</f>
        <v>26568</v>
      </c>
      <c r="I8" s="82">
        <v>2214</v>
      </c>
      <c r="K8" s="63">
        <f t="shared" ref="K8:K9" si="1">SUM(L8*12)</f>
        <v>12387.394500000002</v>
      </c>
      <c r="L8" s="63">
        <f>SUM(D8*0.65%/12)</f>
        <v>1032.2828750000001</v>
      </c>
      <c r="M8" s="92">
        <f t="shared" ref="M8:M71" si="2">N8*12</f>
        <v>12349.32</v>
      </c>
      <c r="N8" s="74">
        <v>1029.1099999999999</v>
      </c>
    </row>
    <row r="9" spans="1:14">
      <c r="A9" s="1">
        <v>4</v>
      </c>
      <c r="B9" t="s">
        <v>34</v>
      </c>
      <c r="C9" s="22">
        <v>3500000</v>
      </c>
      <c r="D9" s="46">
        <v>2126062</v>
      </c>
      <c r="E9" t="s">
        <v>295</v>
      </c>
      <c r="F9" t="s">
        <v>14</v>
      </c>
      <c r="G9" t="s">
        <v>8</v>
      </c>
      <c r="H9" s="81">
        <f t="shared" si="0"/>
        <v>22680</v>
      </c>
      <c r="I9" s="82">
        <v>1890</v>
      </c>
      <c r="K9" s="63">
        <f t="shared" si="1"/>
        <v>13819.403000000002</v>
      </c>
      <c r="L9" s="63">
        <f>SUM(D9*0.65%/12)</f>
        <v>1151.6169166666668</v>
      </c>
      <c r="M9" s="92">
        <f t="shared" si="2"/>
        <v>13776.84</v>
      </c>
      <c r="N9" s="74">
        <v>1148.07</v>
      </c>
    </row>
    <row r="10" spans="1:14">
      <c r="A10" s="6">
        <v>5</v>
      </c>
      <c r="B10" s="7" t="s">
        <v>15</v>
      </c>
      <c r="C10" s="13">
        <v>6362950</v>
      </c>
      <c r="D10" s="13"/>
      <c r="E10" s="7" t="s">
        <v>50</v>
      </c>
      <c r="F10" s="7" t="s">
        <v>16</v>
      </c>
      <c r="G10" s="7" t="s">
        <v>17</v>
      </c>
      <c r="H10" s="83"/>
      <c r="I10" s="82"/>
      <c r="K10" s="44"/>
      <c r="L10" s="44"/>
      <c r="M10" s="92">
        <f t="shared" si="2"/>
        <v>0</v>
      </c>
      <c r="N10" s="74"/>
    </row>
    <row r="11" spans="1:14">
      <c r="A11" s="1">
        <v>6</v>
      </c>
      <c r="B11" t="s">
        <v>35</v>
      </c>
      <c r="C11" s="22">
        <v>3100000</v>
      </c>
      <c r="D11" s="46">
        <v>3670544</v>
      </c>
      <c r="E11" t="s">
        <v>19</v>
      </c>
      <c r="F11" t="s">
        <v>20</v>
      </c>
      <c r="G11" t="s">
        <v>8</v>
      </c>
      <c r="H11" s="81">
        <f t="shared" si="0"/>
        <v>20088</v>
      </c>
      <c r="I11" s="82">
        <v>1674</v>
      </c>
      <c r="K11" s="63">
        <f>SUM(L11*12)</f>
        <v>23858.536000000004</v>
      </c>
      <c r="L11" s="63">
        <f>SUM(D11*0.65%/12)</f>
        <v>1988.2113333333336</v>
      </c>
      <c r="M11" s="92">
        <f t="shared" si="2"/>
        <v>23785.079999999998</v>
      </c>
      <c r="N11" s="74">
        <v>1982.09</v>
      </c>
    </row>
    <row r="12" spans="1:14">
      <c r="A12" s="6">
        <v>7</v>
      </c>
      <c r="B12" s="7" t="s">
        <v>21</v>
      </c>
      <c r="C12" s="13">
        <v>6250000</v>
      </c>
      <c r="D12" s="13"/>
      <c r="E12" s="7" t="s">
        <v>50</v>
      </c>
      <c r="F12" s="7" t="s">
        <v>50</v>
      </c>
      <c r="G12" s="7" t="s">
        <v>17</v>
      </c>
      <c r="H12" s="80">
        <v>0</v>
      </c>
      <c r="I12" s="80"/>
      <c r="K12" s="44"/>
      <c r="L12" s="44"/>
      <c r="M12" s="92">
        <f t="shared" si="2"/>
        <v>0</v>
      </c>
      <c r="N12" s="74"/>
    </row>
    <row r="13" spans="1:14">
      <c r="A13" s="6">
        <v>8</v>
      </c>
      <c r="B13" s="7" t="s">
        <v>22</v>
      </c>
      <c r="C13" s="13">
        <v>6250000</v>
      </c>
      <c r="D13" s="13"/>
      <c r="E13" s="7" t="s">
        <v>50</v>
      </c>
      <c r="F13" s="7" t="s">
        <v>50</v>
      </c>
      <c r="G13" s="7" t="s">
        <v>8</v>
      </c>
      <c r="H13" s="80">
        <v>0</v>
      </c>
      <c r="I13" s="80"/>
      <c r="K13" s="44"/>
      <c r="L13" s="44"/>
      <c r="M13" s="92">
        <f t="shared" si="2"/>
        <v>0</v>
      </c>
      <c r="N13" s="74"/>
    </row>
    <row r="14" spans="1:14">
      <c r="A14" s="6">
        <v>9</v>
      </c>
      <c r="B14" s="7" t="s">
        <v>23</v>
      </c>
      <c r="C14" s="13">
        <v>1000</v>
      </c>
      <c r="D14" s="13"/>
      <c r="E14" s="7" t="s">
        <v>50</v>
      </c>
      <c r="F14" s="7" t="s">
        <v>50</v>
      </c>
      <c r="G14" s="7" t="s">
        <v>50</v>
      </c>
      <c r="H14" s="80">
        <v>0</v>
      </c>
      <c r="I14" s="80"/>
      <c r="K14" s="44"/>
      <c r="L14" s="44"/>
      <c r="M14" s="92">
        <f t="shared" si="2"/>
        <v>0</v>
      </c>
      <c r="N14" s="74"/>
    </row>
    <row r="15" spans="1:14">
      <c r="A15" s="6">
        <v>10</v>
      </c>
      <c r="B15" s="7" t="s">
        <v>36</v>
      </c>
      <c r="C15" s="13">
        <v>2312296</v>
      </c>
      <c r="D15" s="59" t="s">
        <v>1097</v>
      </c>
      <c r="E15" s="7" t="s">
        <v>24</v>
      </c>
      <c r="F15" s="7" t="s">
        <v>25</v>
      </c>
      <c r="G15" s="7" t="s">
        <v>8</v>
      </c>
      <c r="H15" s="84">
        <f t="shared" ref="H15" si="3">I15*12</f>
        <v>14983.68</v>
      </c>
      <c r="I15" s="80">
        <v>1248.6400000000001</v>
      </c>
      <c r="J15" s="7"/>
      <c r="K15" s="66" t="s">
        <v>1097</v>
      </c>
      <c r="L15" s="66" t="s">
        <v>1097</v>
      </c>
      <c r="M15" s="92">
        <f t="shared" si="2"/>
        <v>0</v>
      </c>
      <c r="N15" s="74"/>
    </row>
    <row r="16" spans="1:14">
      <c r="A16" s="6">
        <v>11</v>
      </c>
      <c r="B16" s="7" t="s">
        <v>36</v>
      </c>
      <c r="C16" s="13">
        <v>2118450</v>
      </c>
      <c r="D16" s="13"/>
      <c r="E16" s="7" t="s">
        <v>26</v>
      </c>
      <c r="F16" s="7" t="s">
        <v>27</v>
      </c>
      <c r="G16" s="7" t="s">
        <v>8</v>
      </c>
      <c r="H16" s="80">
        <v>0</v>
      </c>
      <c r="I16" s="80"/>
      <c r="K16" s="64">
        <v>0</v>
      </c>
      <c r="L16" s="64">
        <v>0</v>
      </c>
      <c r="M16" s="92">
        <f t="shared" si="2"/>
        <v>0</v>
      </c>
      <c r="N16" s="74"/>
    </row>
    <row r="17" spans="1:14">
      <c r="A17" s="6">
        <v>12</v>
      </c>
      <c r="B17" s="7" t="s">
        <v>36</v>
      </c>
      <c r="C17" s="13">
        <v>2030226</v>
      </c>
      <c r="D17" s="13"/>
      <c r="E17" s="7" t="s">
        <v>28</v>
      </c>
      <c r="F17" s="7" t="s">
        <v>29</v>
      </c>
      <c r="G17" s="7" t="s">
        <v>8</v>
      </c>
      <c r="H17" s="80">
        <v>0</v>
      </c>
      <c r="I17" s="80"/>
      <c r="K17" s="44"/>
      <c r="L17" s="44"/>
      <c r="M17" s="92">
        <f t="shared" si="2"/>
        <v>0</v>
      </c>
      <c r="N17" s="74"/>
    </row>
    <row r="18" spans="1:14">
      <c r="A18" s="1">
        <v>13</v>
      </c>
      <c r="B18" t="s">
        <v>37</v>
      </c>
      <c r="C18" s="22">
        <v>1120804</v>
      </c>
      <c r="D18" s="46">
        <v>1120804</v>
      </c>
      <c r="E18" t="s">
        <v>30</v>
      </c>
      <c r="F18" t="s">
        <v>31</v>
      </c>
      <c r="G18" s="44" t="s">
        <v>56</v>
      </c>
      <c r="H18" s="81">
        <f t="shared" ref="H18:H19" si="4">I18*12</f>
        <v>7262.76</v>
      </c>
      <c r="I18" s="82">
        <v>605.23</v>
      </c>
      <c r="K18" s="63">
        <f>SUM(L18*12)</f>
        <v>7285.2260000000006</v>
      </c>
      <c r="L18" s="63">
        <f>SUM(D18*0.65%/12)</f>
        <v>607.10216666666668</v>
      </c>
      <c r="M18" s="92">
        <f t="shared" si="2"/>
        <v>7262.76</v>
      </c>
      <c r="N18" s="74">
        <v>605.23</v>
      </c>
    </row>
    <row r="19" spans="1:14">
      <c r="A19" s="1">
        <v>14</v>
      </c>
      <c r="B19" t="s">
        <v>39</v>
      </c>
      <c r="C19" s="22">
        <v>743079</v>
      </c>
      <c r="D19" s="46">
        <v>818350</v>
      </c>
      <c r="E19" t="s">
        <v>38</v>
      </c>
      <c r="F19" t="s">
        <v>40</v>
      </c>
      <c r="G19" t="s">
        <v>41</v>
      </c>
      <c r="H19" s="81">
        <f t="shared" si="4"/>
        <v>4815.12</v>
      </c>
      <c r="I19" s="82">
        <v>401.26</v>
      </c>
      <c r="K19" s="63">
        <f>SUM(L19*12)</f>
        <v>5319.2750000000005</v>
      </c>
      <c r="L19" s="63">
        <f>SUM(D19*0.65%/12)</f>
        <v>443.27291666666673</v>
      </c>
      <c r="M19" s="92">
        <f t="shared" si="2"/>
        <v>5302.92</v>
      </c>
      <c r="N19" s="74">
        <v>441.91</v>
      </c>
    </row>
    <row r="20" spans="1:14">
      <c r="A20" s="6">
        <v>15</v>
      </c>
      <c r="B20" s="7" t="s">
        <v>43</v>
      </c>
      <c r="C20" s="13">
        <v>5364450</v>
      </c>
      <c r="D20" s="13"/>
      <c r="E20" s="7" t="s">
        <v>42</v>
      </c>
      <c r="F20" s="7" t="s">
        <v>44</v>
      </c>
      <c r="G20" s="7" t="s">
        <v>45</v>
      </c>
      <c r="H20" s="80">
        <v>0</v>
      </c>
      <c r="I20" s="80"/>
      <c r="K20" s="44"/>
      <c r="L20" s="44"/>
      <c r="M20" s="92">
        <f t="shared" si="2"/>
        <v>0</v>
      </c>
      <c r="N20" s="74"/>
    </row>
    <row r="21" spans="1:14">
      <c r="A21" s="1">
        <v>16</v>
      </c>
      <c r="B21" t="s">
        <v>47</v>
      </c>
      <c r="C21" s="22">
        <v>4484668</v>
      </c>
      <c r="D21" s="46">
        <v>5017975</v>
      </c>
      <c r="E21" t="s">
        <v>46</v>
      </c>
      <c r="F21" t="s">
        <v>48</v>
      </c>
      <c r="G21" s="44" t="s">
        <v>17</v>
      </c>
      <c r="H21" s="81">
        <f t="shared" ref="H21" si="5">I21*12</f>
        <v>29060.639999999999</v>
      </c>
      <c r="I21" s="82">
        <v>2421.7199999999998</v>
      </c>
      <c r="K21" s="63">
        <f>SUM(L21*12)</f>
        <v>32616.837500000001</v>
      </c>
      <c r="L21" s="63">
        <f>SUM(D21*0.65%/12)</f>
        <v>2718.0697916666668</v>
      </c>
      <c r="M21" s="92">
        <f t="shared" si="2"/>
        <v>32516.52</v>
      </c>
      <c r="N21" s="74">
        <v>2709.71</v>
      </c>
    </row>
    <row r="22" spans="1:14">
      <c r="A22" s="6">
        <v>17</v>
      </c>
      <c r="B22" s="7" t="s">
        <v>49</v>
      </c>
      <c r="C22" s="13">
        <v>8050000</v>
      </c>
      <c r="D22" s="13"/>
      <c r="E22" s="7" t="s">
        <v>50</v>
      </c>
      <c r="F22" s="7" t="s">
        <v>50</v>
      </c>
      <c r="G22" s="7" t="s">
        <v>17</v>
      </c>
      <c r="H22" s="80">
        <v>0</v>
      </c>
      <c r="I22" s="80"/>
      <c r="K22" s="44"/>
      <c r="L22" s="44"/>
      <c r="M22" s="92">
        <f t="shared" si="2"/>
        <v>0</v>
      </c>
      <c r="N22" s="74"/>
    </row>
    <row r="23" spans="1:14">
      <c r="A23" s="6">
        <v>18</v>
      </c>
      <c r="B23" s="7" t="s">
        <v>51</v>
      </c>
      <c r="C23" s="13">
        <v>8050000</v>
      </c>
      <c r="D23" s="13"/>
      <c r="E23" s="7" t="s">
        <v>50</v>
      </c>
      <c r="F23" s="7" t="s">
        <v>50</v>
      </c>
      <c r="G23" s="7" t="s">
        <v>17</v>
      </c>
      <c r="H23" s="80">
        <v>0</v>
      </c>
      <c r="I23" s="80"/>
      <c r="K23" s="44"/>
      <c r="L23" s="44"/>
      <c r="M23" s="92">
        <f t="shared" si="2"/>
        <v>0</v>
      </c>
      <c r="N23" s="74"/>
    </row>
    <row r="24" spans="1:14">
      <c r="A24" s="1">
        <v>19</v>
      </c>
      <c r="B24" s="10" t="s">
        <v>51</v>
      </c>
      <c r="C24" s="23">
        <v>1975630</v>
      </c>
      <c r="D24" s="47">
        <v>1000000</v>
      </c>
      <c r="E24" s="10" t="s">
        <v>52</v>
      </c>
      <c r="F24" s="10" t="s">
        <v>53</v>
      </c>
      <c r="G24" s="48" t="s">
        <v>41</v>
      </c>
      <c r="H24" s="81">
        <f t="shared" ref="H24" si="6">I24*12</f>
        <v>12802.079999999998</v>
      </c>
      <c r="I24" s="82">
        <v>1066.8399999999999</v>
      </c>
      <c r="K24" s="63">
        <f>SUM(L24*12)</f>
        <v>6500.0000000000009</v>
      </c>
      <c r="L24" s="63">
        <f>SUM(D24*0.65%/12)</f>
        <v>541.66666666666674</v>
      </c>
      <c r="M24" s="92">
        <f t="shared" si="2"/>
        <v>6480</v>
      </c>
      <c r="N24" s="74">
        <v>540</v>
      </c>
    </row>
    <row r="25" spans="1:14">
      <c r="A25" s="6">
        <v>20</v>
      </c>
      <c r="B25" s="7" t="s">
        <v>55</v>
      </c>
      <c r="C25" s="13">
        <v>1154296</v>
      </c>
      <c r="D25" s="13"/>
      <c r="E25" s="7" t="s">
        <v>54</v>
      </c>
      <c r="F25" s="27">
        <v>3742206</v>
      </c>
      <c r="G25" s="7" t="s">
        <v>56</v>
      </c>
      <c r="H25" s="80">
        <v>0</v>
      </c>
      <c r="I25" s="80"/>
      <c r="K25" s="44"/>
      <c r="L25" s="44"/>
      <c r="M25" s="92">
        <f t="shared" si="2"/>
        <v>0</v>
      </c>
      <c r="N25" s="74"/>
    </row>
    <row r="26" spans="1:14">
      <c r="A26" s="1">
        <v>21</v>
      </c>
      <c r="B26" s="10" t="s">
        <v>58</v>
      </c>
      <c r="C26" s="23">
        <v>4597450</v>
      </c>
      <c r="D26" s="47">
        <v>3197133</v>
      </c>
      <c r="E26" s="10" t="s">
        <v>57</v>
      </c>
      <c r="F26" s="10" t="s">
        <v>59</v>
      </c>
      <c r="G26" s="48" t="s">
        <v>8</v>
      </c>
      <c r="H26" s="81">
        <f t="shared" ref="H26" si="7">I26*12</f>
        <v>29791.439999999999</v>
      </c>
      <c r="I26" s="82">
        <v>2482.62</v>
      </c>
      <c r="K26" s="63">
        <f>SUM(L26*12)</f>
        <v>20781.364500000003</v>
      </c>
      <c r="L26" s="63">
        <f>SUM(D26*0.65%/12)</f>
        <v>1731.7803750000003</v>
      </c>
      <c r="M26" s="92">
        <f t="shared" si="2"/>
        <v>20717.400000000001</v>
      </c>
      <c r="N26" s="74">
        <v>1726.45</v>
      </c>
    </row>
    <row r="27" spans="1:14">
      <c r="A27" s="6">
        <v>22</v>
      </c>
      <c r="B27" s="7" t="s">
        <v>60</v>
      </c>
      <c r="C27" s="13">
        <v>3923067</v>
      </c>
      <c r="D27" s="13"/>
      <c r="E27" s="7" t="s">
        <v>50</v>
      </c>
      <c r="F27" s="7" t="s">
        <v>61</v>
      </c>
      <c r="G27" s="7" t="s">
        <v>8</v>
      </c>
      <c r="H27" s="80">
        <v>0</v>
      </c>
      <c r="I27" s="80"/>
      <c r="K27" s="44"/>
      <c r="L27" s="44"/>
      <c r="M27" s="92">
        <f t="shared" si="2"/>
        <v>0</v>
      </c>
      <c r="N27" s="74"/>
    </row>
    <row r="28" spans="1:14">
      <c r="A28" s="6">
        <v>23</v>
      </c>
      <c r="B28" s="7" t="s">
        <v>62</v>
      </c>
      <c r="C28" s="13">
        <v>4192000</v>
      </c>
      <c r="D28" s="13"/>
      <c r="E28" s="7" t="s">
        <v>50</v>
      </c>
      <c r="F28" s="7" t="s">
        <v>63</v>
      </c>
      <c r="G28" s="7" t="s">
        <v>8</v>
      </c>
      <c r="H28" s="80">
        <v>0</v>
      </c>
      <c r="I28" s="80"/>
      <c r="K28" s="44"/>
      <c r="L28" s="44"/>
      <c r="M28" s="92">
        <f t="shared" si="2"/>
        <v>0</v>
      </c>
      <c r="N28" s="74"/>
    </row>
    <row r="29" spans="1:14">
      <c r="A29" s="6">
        <v>24</v>
      </c>
      <c r="B29" s="7" t="s">
        <v>64</v>
      </c>
      <c r="C29" s="13">
        <v>2073547</v>
      </c>
      <c r="D29" s="13"/>
      <c r="E29" s="7" t="s">
        <v>50</v>
      </c>
      <c r="F29" s="7" t="s">
        <v>65</v>
      </c>
      <c r="G29" s="7" t="s">
        <v>8</v>
      </c>
      <c r="H29" s="80">
        <v>0</v>
      </c>
      <c r="I29" s="80"/>
      <c r="K29" s="44"/>
      <c r="L29" s="44"/>
      <c r="M29" s="92">
        <f t="shared" si="2"/>
        <v>0</v>
      </c>
      <c r="N29" s="74"/>
    </row>
    <row r="30" spans="1:14">
      <c r="A30" s="6">
        <v>25</v>
      </c>
      <c r="B30" s="7" t="s">
        <v>66</v>
      </c>
      <c r="C30" s="13">
        <v>12730736</v>
      </c>
      <c r="D30" s="13"/>
      <c r="E30" s="7" t="s">
        <v>50</v>
      </c>
      <c r="F30" s="7" t="s">
        <v>67</v>
      </c>
      <c r="G30" s="7" t="s">
        <v>17</v>
      </c>
      <c r="H30" s="80">
        <v>0</v>
      </c>
      <c r="I30" s="80"/>
      <c r="K30" s="44"/>
      <c r="L30" s="44"/>
      <c r="M30" s="92">
        <f t="shared" si="2"/>
        <v>0</v>
      </c>
      <c r="N30" s="74"/>
    </row>
    <row r="31" spans="1:14">
      <c r="A31" s="9">
        <v>26</v>
      </c>
      <c r="B31" s="10" t="s">
        <v>69</v>
      </c>
      <c r="C31" s="23">
        <v>5770927</v>
      </c>
      <c r="D31" s="47">
        <v>5524116</v>
      </c>
      <c r="E31" s="10" t="s">
        <v>68</v>
      </c>
      <c r="F31" s="10" t="s">
        <v>70</v>
      </c>
      <c r="G31" s="10" t="s">
        <v>17</v>
      </c>
      <c r="H31" s="81">
        <f t="shared" ref="H31:H40" si="8">I31*12</f>
        <v>37395.600000000006</v>
      </c>
      <c r="I31" s="82">
        <v>3116.3</v>
      </c>
      <c r="K31" s="63">
        <f>SUM(L31*12)</f>
        <v>35906.754000000001</v>
      </c>
      <c r="L31" s="63">
        <f t="shared" ref="L31:L38" si="9">SUM(D31*0.65%/12)</f>
        <v>2992.2294999999999</v>
      </c>
      <c r="M31" s="92">
        <f t="shared" si="2"/>
        <v>35796.239999999998</v>
      </c>
      <c r="N31" s="74">
        <v>2983.02</v>
      </c>
    </row>
    <row r="32" spans="1:14">
      <c r="A32" s="9">
        <v>27</v>
      </c>
      <c r="B32" s="10" t="s">
        <v>72</v>
      </c>
      <c r="C32" s="23">
        <v>1013731</v>
      </c>
      <c r="D32" s="47">
        <v>986947</v>
      </c>
      <c r="E32" s="10" t="s">
        <v>71</v>
      </c>
      <c r="F32" s="10" t="s">
        <v>73</v>
      </c>
      <c r="G32" s="48" t="s">
        <v>41</v>
      </c>
      <c r="H32" s="81">
        <f t="shared" si="8"/>
        <v>6568.92</v>
      </c>
      <c r="I32" s="82">
        <v>547.41</v>
      </c>
      <c r="K32" s="63">
        <f t="shared" ref="K32:K40" si="10">SUM(L32*12)</f>
        <v>6415.1555000000008</v>
      </c>
      <c r="L32" s="63">
        <f t="shared" si="9"/>
        <v>534.59629166666673</v>
      </c>
      <c r="M32" s="92">
        <f t="shared" si="2"/>
        <v>6395.4000000000005</v>
      </c>
      <c r="N32" s="74">
        <v>532.95000000000005</v>
      </c>
    </row>
    <row r="33" spans="1:14">
      <c r="A33" s="1">
        <v>28</v>
      </c>
      <c r="B33" s="10" t="s">
        <v>75</v>
      </c>
      <c r="C33" s="23">
        <v>603994</v>
      </c>
      <c r="D33" s="47">
        <v>542258</v>
      </c>
      <c r="E33" s="10" t="s">
        <v>74</v>
      </c>
      <c r="F33" s="10" t="s">
        <v>76</v>
      </c>
      <c r="G33" s="10" t="s">
        <v>41</v>
      </c>
      <c r="H33" s="81">
        <f t="shared" si="8"/>
        <v>3913.92</v>
      </c>
      <c r="I33" s="82">
        <v>326.16000000000003</v>
      </c>
      <c r="K33" s="63">
        <f t="shared" si="10"/>
        <v>3524.6770000000006</v>
      </c>
      <c r="L33" s="63">
        <f t="shared" si="9"/>
        <v>293.72308333333336</v>
      </c>
      <c r="M33" s="92">
        <f t="shared" si="2"/>
        <v>3513.84</v>
      </c>
      <c r="N33" s="74">
        <v>292.82</v>
      </c>
    </row>
    <row r="34" spans="1:14">
      <c r="A34" s="1">
        <v>29</v>
      </c>
      <c r="B34" s="10" t="s">
        <v>78</v>
      </c>
      <c r="C34" s="22">
        <v>1325548</v>
      </c>
      <c r="D34" s="46">
        <v>1319139</v>
      </c>
      <c r="E34" s="10" t="s">
        <v>77</v>
      </c>
      <c r="F34" t="s">
        <v>79</v>
      </c>
      <c r="G34" s="48" t="s">
        <v>56</v>
      </c>
      <c r="H34" s="81">
        <f t="shared" si="8"/>
        <v>8589.5999999999985</v>
      </c>
      <c r="I34" s="82">
        <v>715.8</v>
      </c>
      <c r="K34" s="63">
        <f t="shared" si="10"/>
        <v>8574.4035000000003</v>
      </c>
      <c r="L34" s="63">
        <f t="shared" si="9"/>
        <v>714.53362500000003</v>
      </c>
      <c r="M34" s="92">
        <f t="shared" si="2"/>
        <v>8548.08</v>
      </c>
      <c r="N34" s="74">
        <v>712.34</v>
      </c>
    </row>
    <row r="35" spans="1:14">
      <c r="A35" s="1">
        <v>30</v>
      </c>
      <c r="B35" s="10" t="s">
        <v>81</v>
      </c>
      <c r="C35" s="22">
        <v>2514728</v>
      </c>
      <c r="D35" s="46">
        <v>2416565</v>
      </c>
      <c r="E35" s="10" t="s">
        <v>80</v>
      </c>
      <c r="F35" t="s">
        <v>82</v>
      </c>
      <c r="G35" s="48" t="s">
        <v>8</v>
      </c>
      <c r="H35" s="81">
        <f t="shared" si="8"/>
        <v>16295.400000000001</v>
      </c>
      <c r="I35" s="82">
        <v>1357.95</v>
      </c>
      <c r="K35" s="63">
        <f t="shared" si="10"/>
        <v>15707.672500000001</v>
      </c>
      <c r="L35" s="63">
        <f t="shared" si="9"/>
        <v>1308.9727083333335</v>
      </c>
      <c r="M35" s="92">
        <f t="shared" si="2"/>
        <v>15659.400000000001</v>
      </c>
      <c r="N35" s="74">
        <v>1304.95</v>
      </c>
    </row>
    <row r="36" spans="1:14">
      <c r="A36" s="1">
        <v>31</v>
      </c>
      <c r="B36" s="10" t="s">
        <v>81</v>
      </c>
      <c r="C36" s="22">
        <v>2584636</v>
      </c>
      <c r="D36" s="46">
        <v>2509126</v>
      </c>
      <c r="E36" s="10" t="s">
        <v>83</v>
      </c>
      <c r="F36" t="s">
        <v>84</v>
      </c>
      <c r="G36" s="48" t="s">
        <v>8</v>
      </c>
      <c r="H36" s="81">
        <f t="shared" si="8"/>
        <v>16748.400000000001</v>
      </c>
      <c r="I36" s="82">
        <v>1395.7</v>
      </c>
      <c r="K36" s="63">
        <f t="shared" si="10"/>
        <v>16309.319000000001</v>
      </c>
      <c r="L36" s="63">
        <f t="shared" si="9"/>
        <v>1359.1099166666668</v>
      </c>
      <c r="M36" s="92">
        <f t="shared" si="2"/>
        <v>16259.16</v>
      </c>
      <c r="N36" s="74">
        <v>1354.93</v>
      </c>
    </row>
    <row r="37" spans="1:14">
      <c r="A37" s="1">
        <v>32</v>
      </c>
      <c r="B37" s="10" t="s">
        <v>86</v>
      </c>
      <c r="C37" s="22">
        <v>1341478</v>
      </c>
      <c r="D37" s="46">
        <v>1512932</v>
      </c>
      <c r="E37" s="10" t="s">
        <v>85</v>
      </c>
      <c r="F37" t="s">
        <v>87</v>
      </c>
      <c r="G37" s="10" t="s">
        <v>56</v>
      </c>
      <c r="H37" s="81">
        <f t="shared" si="8"/>
        <v>8692.7999999999993</v>
      </c>
      <c r="I37" s="82">
        <v>724.4</v>
      </c>
      <c r="K37" s="63">
        <f t="shared" si="10"/>
        <v>9834.0580000000009</v>
      </c>
      <c r="L37" s="63">
        <f t="shared" si="9"/>
        <v>819.50483333333341</v>
      </c>
      <c r="M37" s="92">
        <f t="shared" si="2"/>
        <v>9803.76</v>
      </c>
      <c r="N37" s="74">
        <v>816.98</v>
      </c>
    </row>
    <row r="38" spans="1:14">
      <c r="A38" s="1">
        <v>33</v>
      </c>
      <c r="B38" s="10" t="s">
        <v>89</v>
      </c>
      <c r="C38" s="22">
        <v>803825</v>
      </c>
      <c r="D38" s="46">
        <v>725000</v>
      </c>
      <c r="E38" s="10" t="s">
        <v>88</v>
      </c>
      <c r="F38" t="s">
        <v>90</v>
      </c>
      <c r="G38" s="10" t="s">
        <v>41</v>
      </c>
      <c r="H38" s="81">
        <f t="shared" si="8"/>
        <v>5208.84</v>
      </c>
      <c r="I38" s="82">
        <v>434.07</v>
      </c>
      <c r="K38" s="63">
        <f t="shared" si="10"/>
        <v>4712.5</v>
      </c>
      <c r="L38" s="63">
        <f t="shared" si="9"/>
        <v>392.70833333333331</v>
      </c>
      <c r="M38" s="92">
        <f t="shared" si="2"/>
        <v>4698</v>
      </c>
      <c r="N38" s="74">
        <v>391.5</v>
      </c>
    </row>
    <row r="39" spans="1:14">
      <c r="A39" s="6">
        <v>34</v>
      </c>
      <c r="B39" s="7" t="s">
        <v>92</v>
      </c>
      <c r="C39" s="13">
        <v>3715820</v>
      </c>
      <c r="D39" s="13"/>
      <c r="E39" s="7" t="s">
        <v>91</v>
      </c>
      <c r="F39" s="7" t="s">
        <v>50</v>
      </c>
      <c r="G39" s="7" t="s">
        <v>8</v>
      </c>
      <c r="H39" s="80">
        <v>0</v>
      </c>
      <c r="I39" s="80"/>
      <c r="K39" s="44"/>
      <c r="L39" s="44"/>
      <c r="M39" s="92">
        <f t="shared" si="2"/>
        <v>0</v>
      </c>
      <c r="N39" s="74"/>
    </row>
    <row r="40" spans="1:14">
      <c r="A40" s="9">
        <v>35</v>
      </c>
      <c r="B40" s="10" t="s">
        <v>94</v>
      </c>
      <c r="C40" s="23">
        <v>2826720</v>
      </c>
      <c r="D40" s="47">
        <v>1800000</v>
      </c>
      <c r="E40" s="10" t="s">
        <v>93</v>
      </c>
      <c r="F40" s="10" t="s">
        <v>95</v>
      </c>
      <c r="G40" s="48" t="s">
        <v>56</v>
      </c>
      <c r="H40" s="81">
        <f t="shared" si="8"/>
        <v>18317.16</v>
      </c>
      <c r="I40" s="82">
        <v>1526.43</v>
      </c>
      <c r="K40" s="63">
        <f t="shared" si="10"/>
        <v>11700.000000000002</v>
      </c>
      <c r="L40" s="63">
        <f>SUM(D40*0.65%/12)</f>
        <v>975.00000000000011</v>
      </c>
      <c r="M40" s="92">
        <f t="shared" si="2"/>
        <v>11664</v>
      </c>
      <c r="N40" s="74">
        <v>972</v>
      </c>
    </row>
    <row r="41" spans="1:14">
      <c r="A41" s="6">
        <v>36</v>
      </c>
      <c r="B41" s="7" t="s">
        <v>94</v>
      </c>
      <c r="C41" s="13">
        <v>4183806</v>
      </c>
      <c r="D41" s="13"/>
      <c r="E41" s="7" t="s">
        <v>96</v>
      </c>
      <c r="F41" s="7" t="s">
        <v>50</v>
      </c>
      <c r="G41" s="7" t="s">
        <v>8</v>
      </c>
      <c r="H41" s="80">
        <v>0</v>
      </c>
      <c r="I41" s="80"/>
      <c r="K41" s="44"/>
      <c r="L41" s="44"/>
      <c r="M41" s="92">
        <f t="shared" si="2"/>
        <v>0</v>
      </c>
      <c r="N41" s="74"/>
    </row>
    <row r="42" spans="1:14">
      <c r="A42" s="6">
        <v>37</v>
      </c>
      <c r="B42" s="7" t="s">
        <v>97</v>
      </c>
      <c r="C42" s="13">
        <v>11608000</v>
      </c>
      <c r="D42" s="13"/>
      <c r="E42" s="7" t="s">
        <v>50</v>
      </c>
      <c r="F42" s="7" t="s">
        <v>50</v>
      </c>
      <c r="G42" s="7" t="s">
        <v>17</v>
      </c>
      <c r="H42" s="80">
        <v>0</v>
      </c>
      <c r="I42" s="80"/>
      <c r="K42" s="44"/>
      <c r="L42" s="44"/>
      <c r="M42" s="92">
        <f t="shared" si="2"/>
        <v>0</v>
      </c>
      <c r="N42" s="74"/>
    </row>
    <row r="43" spans="1:14">
      <c r="A43" s="1">
        <v>38</v>
      </c>
      <c r="B43" s="10" t="s">
        <v>98</v>
      </c>
      <c r="C43" s="23">
        <v>997568</v>
      </c>
      <c r="D43" s="47">
        <v>1145355</v>
      </c>
      <c r="E43" s="10" t="s">
        <v>99</v>
      </c>
      <c r="F43" s="10" t="s">
        <v>100</v>
      </c>
      <c r="G43" s="48" t="s">
        <v>56</v>
      </c>
      <c r="H43" s="81">
        <f t="shared" ref="H43:H49" si="11">I43*12</f>
        <v>6464.2800000000007</v>
      </c>
      <c r="I43" s="82">
        <v>538.69000000000005</v>
      </c>
      <c r="K43" s="63">
        <f t="shared" ref="K43:K49" si="12">SUM(L43*12)</f>
        <v>7444.8075000000008</v>
      </c>
      <c r="L43" s="63">
        <f>SUM(D43*0.65%/12)</f>
        <v>620.4006250000001</v>
      </c>
      <c r="M43" s="92">
        <f t="shared" si="2"/>
        <v>7421.88</v>
      </c>
      <c r="N43" s="74">
        <v>618.49</v>
      </c>
    </row>
    <row r="44" spans="1:14">
      <c r="A44" s="1">
        <v>39</v>
      </c>
      <c r="B44" s="10" t="s">
        <v>101</v>
      </c>
      <c r="C44" s="23">
        <v>4200000</v>
      </c>
      <c r="D44" s="47">
        <v>1951166</v>
      </c>
      <c r="E44" s="10" t="s">
        <v>102</v>
      </c>
      <c r="F44" s="10" t="s">
        <v>103</v>
      </c>
      <c r="G44" s="10" t="s">
        <v>56</v>
      </c>
      <c r="H44" s="81">
        <f t="shared" si="11"/>
        <v>27216</v>
      </c>
      <c r="I44" s="82">
        <v>2268</v>
      </c>
      <c r="K44" s="63">
        <f t="shared" si="12"/>
        <v>12682.579000000002</v>
      </c>
      <c r="L44" s="63">
        <f>SUM(D44*0.65%/12)</f>
        <v>1056.8815833333335</v>
      </c>
      <c r="M44" s="92">
        <f t="shared" si="2"/>
        <v>12643.560000000001</v>
      </c>
      <c r="N44" s="74">
        <v>1053.6300000000001</v>
      </c>
    </row>
    <row r="45" spans="1:14">
      <c r="A45" s="9">
        <v>40</v>
      </c>
      <c r="B45" s="10" t="s">
        <v>104</v>
      </c>
      <c r="C45" s="23">
        <v>2723400</v>
      </c>
      <c r="D45" s="47">
        <v>2297380</v>
      </c>
      <c r="E45" s="10" t="s">
        <v>105</v>
      </c>
      <c r="F45" s="10" t="s">
        <v>106</v>
      </c>
      <c r="G45" s="10" t="s">
        <v>8</v>
      </c>
      <c r="H45" s="81">
        <f t="shared" si="11"/>
        <v>17647.68</v>
      </c>
      <c r="I45" s="82">
        <v>1470.64</v>
      </c>
      <c r="K45" s="63">
        <f t="shared" si="12"/>
        <v>14932.970000000001</v>
      </c>
      <c r="L45" s="63">
        <f>SUM(D45*0.65%/12)</f>
        <v>1244.4141666666667</v>
      </c>
      <c r="M45" s="92">
        <f t="shared" si="2"/>
        <v>14887.079999999998</v>
      </c>
      <c r="N45" s="74">
        <v>1240.5899999999999</v>
      </c>
    </row>
    <row r="46" spans="1:14">
      <c r="A46" s="1">
        <v>41</v>
      </c>
      <c r="B46" s="10" t="s">
        <v>107</v>
      </c>
      <c r="C46" s="22">
        <v>3306268</v>
      </c>
      <c r="D46" s="46">
        <v>3164206</v>
      </c>
      <c r="E46" s="10" t="s">
        <v>108</v>
      </c>
      <c r="F46" t="s">
        <v>109</v>
      </c>
      <c r="G46" s="10" t="s">
        <v>8</v>
      </c>
      <c r="H46" s="81">
        <f t="shared" si="11"/>
        <v>21424.560000000001</v>
      </c>
      <c r="I46" s="82">
        <v>1785.38</v>
      </c>
      <c r="K46" s="63">
        <f t="shared" si="12"/>
        <v>20567.339000000004</v>
      </c>
      <c r="L46" s="63">
        <f>SUM(D46*0.65%/12)</f>
        <v>1713.944916666667</v>
      </c>
      <c r="M46" s="92">
        <f t="shared" si="2"/>
        <v>20504.04</v>
      </c>
      <c r="N46" s="74">
        <v>1708.67</v>
      </c>
    </row>
    <row r="47" spans="1:14">
      <c r="A47" s="1">
        <v>42</v>
      </c>
      <c r="B47" s="10" t="s">
        <v>110</v>
      </c>
      <c r="C47" s="22">
        <v>3681440</v>
      </c>
      <c r="D47" s="46">
        <v>3556700</v>
      </c>
      <c r="E47" s="10" t="s">
        <v>111</v>
      </c>
      <c r="F47" s="26">
        <v>77582</v>
      </c>
      <c r="G47" s="10" t="s">
        <v>8</v>
      </c>
      <c r="H47" s="81">
        <f t="shared" si="11"/>
        <v>23855.760000000002</v>
      </c>
      <c r="I47" s="82">
        <v>1987.98</v>
      </c>
      <c r="K47" s="63">
        <f t="shared" si="12"/>
        <v>23118.550000000003</v>
      </c>
      <c r="L47" s="63">
        <f>SUM(D47*0.65%/12)</f>
        <v>1926.5458333333336</v>
      </c>
      <c r="M47" s="92">
        <f t="shared" si="2"/>
        <v>23047.439999999999</v>
      </c>
      <c r="N47" s="74">
        <v>1920.62</v>
      </c>
    </row>
    <row r="48" spans="1:14">
      <c r="A48" s="6">
        <v>43</v>
      </c>
      <c r="B48" s="7" t="s">
        <v>110</v>
      </c>
      <c r="C48" s="13">
        <v>3729320</v>
      </c>
      <c r="D48" s="13"/>
      <c r="E48" s="7" t="s">
        <v>112</v>
      </c>
      <c r="F48" s="7" t="s">
        <v>50</v>
      </c>
      <c r="G48" s="7" t="s">
        <v>8</v>
      </c>
      <c r="H48" s="80">
        <v>0</v>
      </c>
      <c r="I48" s="80"/>
      <c r="K48" s="44"/>
      <c r="L48" s="44"/>
      <c r="M48" s="92">
        <f t="shared" si="2"/>
        <v>0</v>
      </c>
      <c r="N48" s="74"/>
    </row>
    <row r="49" spans="1:14">
      <c r="A49" s="1">
        <v>44</v>
      </c>
      <c r="B49" s="10" t="s">
        <v>114</v>
      </c>
      <c r="C49" s="22">
        <v>7728160</v>
      </c>
      <c r="D49" s="46">
        <v>7444506</v>
      </c>
      <c r="E49" s="10" t="s">
        <v>113</v>
      </c>
      <c r="F49" s="26">
        <v>78173</v>
      </c>
      <c r="G49" s="10" t="s">
        <v>17</v>
      </c>
      <c r="H49" s="81">
        <f t="shared" si="11"/>
        <v>50078.520000000004</v>
      </c>
      <c r="I49" s="82">
        <v>4173.21</v>
      </c>
      <c r="K49" s="63">
        <f t="shared" si="12"/>
        <v>48389.289000000004</v>
      </c>
      <c r="L49" s="63">
        <f>SUM(D49*0.65%/12)</f>
        <v>4032.4407500000002</v>
      </c>
      <c r="M49" s="92">
        <f t="shared" si="2"/>
        <v>48240.36</v>
      </c>
      <c r="N49" s="74">
        <v>4020.03</v>
      </c>
    </row>
    <row r="50" spans="1:14">
      <c r="A50" s="6">
        <v>45</v>
      </c>
      <c r="B50" s="7" t="s">
        <v>115</v>
      </c>
      <c r="C50" s="13">
        <v>5729300</v>
      </c>
      <c r="D50" s="13"/>
      <c r="E50" s="7" t="s">
        <v>50</v>
      </c>
      <c r="F50" s="27">
        <v>90091</v>
      </c>
      <c r="G50" s="7" t="s">
        <v>17</v>
      </c>
      <c r="H50" s="80">
        <v>0</v>
      </c>
      <c r="I50" s="80"/>
      <c r="K50" s="44"/>
      <c r="L50" s="44"/>
      <c r="M50" s="92">
        <f t="shared" si="2"/>
        <v>0</v>
      </c>
      <c r="N50" s="74"/>
    </row>
    <row r="51" spans="1:14">
      <c r="A51" s="6">
        <v>46</v>
      </c>
      <c r="B51" s="7" t="s">
        <v>116</v>
      </c>
      <c r="C51" s="13">
        <v>7429000</v>
      </c>
      <c r="D51" s="13"/>
      <c r="E51" s="7" t="s">
        <v>50</v>
      </c>
      <c r="F51" s="27">
        <v>78215</v>
      </c>
      <c r="G51" s="7" t="s">
        <v>17</v>
      </c>
      <c r="H51" s="80">
        <v>0</v>
      </c>
      <c r="I51" s="80"/>
      <c r="K51" s="44"/>
      <c r="L51" s="44"/>
      <c r="M51" s="92">
        <f t="shared" si="2"/>
        <v>0</v>
      </c>
      <c r="N51" s="74"/>
    </row>
    <row r="52" spans="1:14">
      <c r="A52" s="6">
        <v>47</v>
      </c>
      <c r="B52" s="7" t="s">
        <v>118</v>
      </c>
      <c r="C52" s="13">
        <v>378226</v>
      </c>
      <c r="D52" s="13"/>
      <c r="E52" s="7" t="s">
        <v>117</v>
      </c>
      <c r="F52" s="7" t="s">
        <v>119</v>
      </c>
      <c r="G52" s="7" t="s">
        <v>120</v>
      </c>
      <c r="H52" s="80">
        <v>0</v>
      </c>
      <c r="I52" s="80"/>
      <c r="K52" s="44"/>
      <c r="L52" s="44"/>
      <c r="M52" s="92">
        <f t="shared" si="2"/>
        <v>0</v>
      </c>
      <c r="N52" s="74"/>
    </row>
    <row r="53" spans="1:14">
      <c r="A53" s="9">
        <v>48</v>
      </c>
      <c r="B53" s="10" t="s">
        <v>122</v>
      </c>
      <c r="C53" s="23">
        <v>5200000</v>
      </c>
      <c r="D53" s="47">
        <v>2497866</v>
      </c>
      <c r="E53" s="10" t="s">
        <v>121</v>
      </c>
      <c r="F53" s="10" t="s">
        <v>123</v>
      </c>
      <c r="G53" s="48" t="s">
        <v>8</v>
      </c>
      <c r="H53" s="81">
        <f>I53*12</f>
        <v>33696</v>
      </c>
      <c r="I53" s="82">
        <v>2808</v>
      </c>
      <c r="K53" s="63">
        <f t="shared" ref="K53:K55" si="13">SUM(L53*12)</f>
        <v>16236.129000000001</v>
      </c>
      <c r="L53" s="63">
        <f>SUM(D53*0.65%/12)</f>
        <v>1353.0107500000001</v>
      </c>
      <c r="M53" s="92">
        <f t="shared" si="2"/>
        <v>16186.199999999999</v>
      </c>
      <c r="N53" s="74">
        <v>1348.85</v>
      </c>
    </row>
    <row r="54" spans="1:14">
      <c r="A54" s="1">
        <v>49</v>
      </c>
      <c r="B54" t="s">
        <v>124</v>
      </c>
      <c r="C54" s="22">
        <v>10013851</v>
      </c>
      <c r="D54" s="46">
        <v>10735039</v>
      </c>
      <c r="E54" s="10" t="s">
        <v>291</v>
      </c>
      <c r="F54" t="s">
        <v>125</v>
      </c>
      <c r="G54" s="10" t="s">
        <v>17</v>
      </c>
      <c r="H54" s="81">
        <f>SUM(I54*12)</f>
        <v>64889.759999999995</v>
      </c>
      <c r="I54" s="82">
        <v>5407.48</v>
      </c>
      <c r="K54" s="63">
        <f t="shared" si="13"/>
        <v>69777.753500000006</v>
      </c>
      <c r="L54" s="63">
        <f>SUM(D54*0.65%/12)</f>
        <v>5814.8127916666672</v>
      </c>
      <c r="M54" s="92">
        <f t="shared" si="2"/>
        <v>69563.040000000008</v>
      </c>
      <c r="N54" s="74">
        <v>5796.92</v>
      </c>
    </row>
    <row r="55" spans="1:14">
      <c r="A55" s="6">
        <v>50</v>
      </c>
      <c r="B55" s="7" t="s">
        <v>128</v>
      </c>
      <c r="C55" s="13">
        <v>4432855</v>
      </c>
      <c r="D55" s="13"/>
      <c r="E55" s="7" t="s">
        <v>126</v>
      </c>
      <c r="F55" s="7" t="s">
        <v>50</v>
      </c>
      <c r="G55" s="7" t="s">
        <v>8</v>
      </c>
      <c r="H55" s="80">
        <v>0</v>
      </c>
      <c r="I55" s="80"/>
      <c r="K55" s="64">
        <f t="shared" si="13"/>
        <v>0</v>
      </c>
      <c r="L55" s="64">
        <v>0</v>
      </c>
      <c r="M55" s="92">
        <f t="shared" si="2"/>
        <v>0</v>
      </c>
      <c r="N55" s="74"/>
    </row>
    <row r="56" spans="1:14">
      <c r="A56" s="6">
        <v>51</v>
      </c>
      <c r="B56" s="7" t="s">
        <v>128</v>
      </c>
      <c r="C56" s="13">
        <v>4718137</v>
      </c>
      <c r="D56" s="13"/>
      <c r="E56" s="7" t="s">
        <v>127</v>
      </c>
      <c r="F56" s="7" t="s">
        <v>50</v>
      </c>
      <c r="G56" s="7" t="s">
        <v>8</v>
      </c>
      <c r="H56" s="80">
        <v>0</v>
      </c>
      <c r="I56" s="80"/>
      <c r="K56" s="44"/>
      <c r="L56" s="44"/>
      <c r="M56" s="92">
        <f t="shared" si="2"/>
        <v>0</v>
      </c>
      <c r="N56" s="74"/>
    </row>
    <row r="57" spans="1:14">
      <c r="A57" s="1">
        <v>52</v>
      </c>
      <c r="B57" t="s">
        <v>129</v>
      </c>
      <c r="C57" s="22">
        <v>12569291</v>
      </c>
      <c r="D57" s="46">
        <v>10569340</v>
      </c>
      <c r="E57" s="10" t="s">
        <v>130</v>
      </c>
      <c r="F57" t="s">
        <v>131</v>
      </c>
      <c r="G57" s="10" t="s">
        <v>17</v>
      </c>
      <c r="H57" s="81">
        <f t="shared" ref="H57:H58" si="14">I57*12</f>
        <v>81449.040000000008</v>
      </c>
      <c r="I57" s="82">
        <v>6787.42</v>
      </c>
      <c r="K57" s="63">
        <f t="shared" ref="K57:K58" si="15">SUM(L57*12)</f>
        <v>68700.710000000006</v>
      </c>
      <c r="L57" s="63">
        <f>SUM(D57*0.65%/12)</f>
        <v>5725.0591666666669</v>
      </c>
      <c r="M57" s="92">
        <f t="shared" si="2"/>
        <v>68489.279999999999</v>
      </c>
      <c r="N57" s="74">
        <v>5707.44</v>
      </c>
    </row>
    <row r="58" spans="1:14">
      <c r="A58" s="1">
        <v>53</v>
      </c>
      <c r="B58" t="s">
        <v>132</v>
      </c>
      <c r="C58" s="22">
        <v>7941287</v>
      </c>
      <c r="D58" s="46">
        <v>8083747</v>
      </c>
      <c r="E58" s="10" t="s">
        <v>133</v>
      </c>
      <c r="F58" t="s">
        <v>134</v>
      </c>
      <c r="G58" s="10" t="s">
        <v>17</v>
      </c>
      <c r="H58" s="81">
        <f t="shared" si="14"/>
        <v>51459.479999999996</v>
      </c>
      <c r="I58" s="82">
        <v>4288.29</v>
      </c>
      <c r="K58" s="63">
        <f t="shared" si="15"/>
        <v>52544.355500000005</v>
      </c>
      <c r="L58" s="63">
        <f>SUM(D58*0.65%/12)</f>
        <v>4378.6962916666671</v>
      </c>
      <c r="M58" s="92">
        <f t="shared" si="2"/>
        <v>52382.64</v>
      </c>
      <c r="N58" s="74">
        <v>4365.22</v>
      </c>
    </row>
    <row r="59" spans="1:14">
      <c r="A59" s="6">
        <v>54</v>
      </c>
      <c r="B59" s="7" t="s">
        <v>135</v>
      </c>
      <c r="C59" s="13">
        <v>1659850</v>
      </c>
      <c r="D59" s="13"/>
      <c r="E59" s="7" t="s">
        <v>136</v>
      </c>
      <c r="F59" s="7" t="s">
        <v>137</v>
      </c>
      <c r="G59" s="7" t="s">
        <v>8</v>
      </c>
      <c r="H59" s="80">
        <v>0</v>
      </c>
      <c r="I59" s="80"/>
      <c r="K59" s="44"/>
      <c r="L59" s="44"/>
      <c r="M59" s="92">
        <f t="shared" si="2"/>
        <v>0</v>
      </c>
      <c r="N59" s="74"/>
    </row>
    <row r="60" spans="1:14">
      <c r="A60" s="6">
        <v>55</v>
      </c>
      <c r="B60" s="7" t="s">
        <v>138</v>
      </c>
      <c r="C60" s="13">
        <v>1525589</v>
      </c>
      <c r="D60" s="13"/>
      <c r="E60" s="7" t="s">
        <v>139</v>
      </c>
      <c r="F60" s="27">
        <v>90071509</v>
      </c>
      <c r="G60" s="7" t="s">
        <v>56</v>
      </c>
      <c r="H60" s="80">
        <v>0</v>
      </c>
      <c r="I60" s="80"/>
      <c r="K60" s="44"/>
      <c r="L60" s="44"/>
      <c r="M60" s="92">
        <f t="shared" si="2"/>
        <v>0</v>
      </c>
      <c r="N60" s="74"/>
    </row>
    <row r="61" spans="1:14">
      <c r="A61" s="6">
        <v>56</v>
      </c>
      <c r="B61" s="7" t="s">
        <v>140</v>
      </c>
      <c r="C61" s="13">
        <v>1599170</v>
      </c>
      <c r="D61" s="13"/>
      <c r="E61" s="7" t="s">
        <v>141</v>
      </c>
      <c r="F61" s="7" t="s">
        <v>142</v>
      </c>
      <c r="G61" s="7" t="s">
        <v>56</v>
      </c>
      <c r="H61" s="80">
        <v>0</v>
      </c>
      <c r="I61" s="80"/>
      <c r="K61" s="44"/>
      <c r="L61" s="44"/>
      <c r="M61" s="92">
        <f t="shared" si="2"/>
        <v>0</v>
      </c>
      <c r="N61" s="74"/>
    </row>
    <row r="62" spans="1:14">
      <c r="A62" s="1">
        <v>57</v>
      </c>
      <c r="B62" t="s">
        <v>143</v>
      </c>
      <c r="C62" s="22">
        <v>3303825</v>
      </c>
      <c r="D62" s="46">
        <v>3779100</v>
      </c>
      <c r="E62" s="10" t="s">
        <v>144</v>
      </c>
      <c r="F62" t="s">
        <v>145</v>
      </c>
      <c r="G62" s="10" t="s">
        <v>8</v>
      </c>
      <c r="H62" s="81">
        <f t="shared" ref="H62" si="16">I62*12</f>
        <v>21408.84</v>
      </c>
      <c r="I62" s="82">
        <v>1784.07</v>
      </c>
      <c r="K62" s="63">
        <f t="shared" ref="K62:K63" si="17">SUM(L62*12)</f>
        <v>24564.15</v>
      </c>
      <c r="L62" s="63">
        <f>SUM(D62*0.65%/12)</f>
        <v>2047.0125</v>
      </c>
      <c r="M62" s="92">
        <f t="shared" si="2"/>
        <v>24488.52</v>
      </c>
      <c r="N62" s="74">
        <v>2040.71</v>
      </c>
    </row>
    <row r="63" spans="1:14">
      <c r="A63" s="1">
        <v>58</v>
      </c>
      <c r="B63" t="s">
        <v>146</v>
      </c>
      <c r="C63" s="22">
        <v>3584858</v>
      </c>
      <c r="D63" s="46">
        <v>3119466</v>
      </c>
      <c r="E63" s="10" t="s">
        <v>147</v>
      </c>
      <c r="F63" t="s">
        <v>148</v>
      </c>
      <c r="G63" s="10" t="s">
        <v>8</v>
      </c>
      <c r="H63" s="81">
        <f>I63*12</f>
        <v>23229.84</v>
      </c>
      <c r="I63" s="82">
        <v>1935.82</v>
      </c>
      <c r="K63" s="63">
        <f t="shared" si="17"/>
        <v>20276.529000000002</v>
      </c>
      <c r="L63" s="63">
        <f>SUM(D63*0.65%/12)</f>
        <v>1689.7107500000002</v>
      </c>
      <c r="M63" s="92">
        <f t="shared" si="2"/>
        <v>20214.12</v>
      </c>
      <c r="N63" s="74">
        <v>1684.51</v>
      </c>
    </row>
    <row r="64" spans="1:14">
      <c r="A64" s="6">
        <v>59</v>
      </c>
      <c r="B64" s="7" t="s">
        <v>149</v>
      </c>
      <c r="C64" s="13">
        <v>7283860</v>
      </c>
      <c r="D64" s="13"/>
      <c r="E64" s="7" t="s">
        <v>50</v>
      </c>
      <c r="F64" s="7" t="s">
        <v>150</v>
      </c>
      <c r="G64" s="7" t="s">
        <v>17</v>
      </c>
      <c r="H64" s="80">
        <v>0</v>
      </c>
      <c r="I64" s="80"/>
      <c r="K64" s="44"/>
      <c r="L64" s="44"/>
      <c r="M64" s="92">
        <f t="shared" si="2"/>
        <v>0</v>
      </c>
      <c r="N64" s="74"/>
    </row>
    <row r="65" spans="1:14">
      <c r="A65" s="6">
        <v>60</v>
      </c>
      <c r="B65" s="7" t="s">
        <v>149</v>
      </c>
      <c r="C65" s="13">
        <v>7283860</v>
      </c>
      <c r="D65" s="13"/>
      <c r="E65" s="7" t="s">
        <v>50</v>
      </c>
      <c r="F65" s="7" t="s">
        <v>151</v>
      </c>
      <c r="G65" s="7" t="s">
        <v>17</v>
      </c>
      <c r="H65" s="80">
        <v>0</v>
      </c>
      <c r="I65" s="80"/>
      <c r="K65" s="44"/>
      <c r="L65" s="44"/>
      <c r="M65" s="92">
        <f t="shared" si="2"/>
        <v>0</v>
      </c>
      <c r="N65" s="74"/>
    </row>
    <row r="66" spans="1:14">
      <c r="A66" s="6">
        <v>61</v>
      </c>
      <c r="B66" s="7" t="s">
        <v>149</v>
      </c>
      <c r="C66" s="13">
        <v>7283860</v>
      </c>
      <c r="D66" s="13"/>
      <c r="E66" s="7" t="s">
        <v>50</v>
      </c>
      <c r="F66" s="7" t="s">
        <v>152</v>
      </c>
      <c r="G66" s="7" t="s">
        <v>17</v>
      </c>
      <c r="H66" s="80">
        <v>0</v>
      </c>
      <c r="I66" s="80"/>
      <c r="K66" s="44"/>
      <c r="L66" s="44"/>
      <c r="M66" s="92">
        <f t="shared" si="2"/>
        <v>0</v>
      </c>
      <c r="N66" s="74"/>
    </row>
    <row r="67" spans="1:14">
      <c r="A67" s="6">
        <v>62</v>
      </c>
      <c r="B67" s="7" t="s">
        <v>149</v>
      </c>
      <c r="C67" s="13">
        <v>7283860</v>
      </c>
      <c r="D67" s="13"/>
      <c r="E67" s="7" t="s">
        <v>50</v>
      </c>
      <c r="F67" s="7" t="s">
        <v>153</v>
      </c>
      <c r="G67" s="7" t="s">
        <v>17</v>
      </c>
      <c r="H67" s="80">
        <v>0</v>
      </c>
      <c r="I67" s="80"/>
      <c r="K67" s="44"/>
      <c r="L67" s="44"/>
      <c r="M67" s="92">
        <f t="shared" si="2"/>
        <v>0</v>
      </c>
      <c r="N67" s="74"/>
    </row>
    <row r="68" spans="1:14">
      <c r="A68" s="6">
        <v>63</v>
      </c>
      <c r="B68" s="7" t="s">
        <v>149</v>
      </c>
      <c r="C68" s="13">
        <v>7283860</v>
      </c>
      <c r="D68" s="13"/>
      <c r="E68" s="7" t="s">
        <v>50</v>
      </c>
      <c r="F68" s="7" t="s">
        <v>154</v>
      </c>
      <c r="G68" s="7" t="s">
        <v>17</v>
      </c>
      <c r="H68" s="80">
        <v>0</v>
      </c>
      <c r="I68" s="80"/>
      <c r="K68" s="44"/>
      <c r="L68" s="44"/>
      <c r="M68" s="92">
        <f t="shared" si="2"/>
        <v>0</v>
      </c>
      <c r="N68" s="74"/>
    </row>
    <row r="69" spans="1:14">
      <c r="A69" s="6">
        <v>64</v>
      </c>
      <c r="B69" s="7" t="s">
        <v>149</v>
      </c>
      <c r="C69" s="13">
        <v>7283860</v>
      </c>
      <c r="D69" s="13"/>
      <c r="E69" s="7" t="s">
        <v>50</v>
      </c>
      <c r="F69" s="7" t="s">
        <v>155</v>
      </c>
      <c r="G69" s="7" t="s">
        <v>17</v>
      </c>
      <c r="H69" s="80">
        <v>0</v>
      </c>
      <c r="I69" s="80"/>
      <c r="K69" s="44"/>
      <c r="L69" s="44"/>
      <c r="M69" s="92">
        <f t="shared" si="2"/>
        <v>0</v>
      </c>
      <c r="N69" s="74"/>
    </row>
    <row r="70" spans="1:14">
      <c r="A70" s="6">
        <v>65</v>
      </c>
      <c r="B70" s="7" t="s">
        <v>149</v>
      </c>
      <c r="C70" s="13">
        <v>7283860</v>
      </c>
      <c r="D70" s="13"/>
      <c r="E70" s="7" t="s">
        <v>50</v>
      </c>
      <c r="F70" s="7" t="s">
        <v>156</v>
      </c>
      <c r="G70" s="7" t="s">
        <v>17</v>
      </c>
      <c r="H70" s="80">
        <v>0</v>
      </c>
      <c r="I70" s="80"/>
      <c r="K70" s="44"/>
      <c r="L70" s="44"/>
      <c r="M70" s="92">
        <f t="shared" si="2"/>
        <v>0</v>
      </c>
      <c r="N70" s="74"/>
    </row>
    <row r="71" spans="1:14">
      <c r="A71" s="6">
        <v>66</v>
      </c>
      <c r="B71" s="7" t="s">
        <v>157</v>
      </c>
      <c r="C71" s="13">
        <v>4565000</v>
      </c>
      <c r="D71" s="13"/>
      <c r="E71" s="7" t="s">
        <v>158</v>
      </c>
      <c r="F71" s="7" t="s">
        <v>159</v>
      </c>
      <c r="G71" s="7" t="s">
        <v>8</v>
      </c>
      <c r="H71" s="80">
        <v>0</v>
      </c>
      <c r="I71" s="80"/>
      <c r="K71" s="44"/>
      <c r="L71" s="44"/>
      <c r="M71" s="92">
        <f t="shared" si="2"/>
        <v>0</v>
      </c>
      <c r="N71" s="74"/>
    </row>
    <row r="72" spans="1:14">
      <c r="A72" s="6">
        <v>67</v>
      </c>
      <c r="B72" s="7" t="s">
        <v>157</v>
      </c>
      <c r="C72" s="13">
        <v>5654689</v>
      </c>
      <c r="D72" s="13"/>
      <c r="E72" s="7" t="s">
        <v>160</v>
      </c>
      <c r="F72" s="7" t="s">
        <v>161</v>
      </c>
      <c r="G72" s="7" t="s">
        <v>17</v>
      </c>
      <c r="H72" s="80">
        <v>0</v>
      </c>
      <c r="I72" s="80"/>
      <c r="K72" s="44"/>
      <c r="L72" s="44"/>
      <c r="M72" s="92">
        <f t="shared" ref="M72:M135" si="18">N72*12</f>
        <v>0</v>
      </c>
      <c r="N72" s="74"/>
    </row>
    <row r="73" spans="1:14">
      <c r="A73" s="6">
        <v>68</v>
      </c>
      <c r="B73" s="7" t="s">
        <v>162</v>
      </c>
      <c r="C73" s="13">
        <v>5714538</v>
      </c>
      <c r="D73" s="13"/>
      <c r="E73" s="7" t="s">
        <v>163</v>
      </c>
      <c r="F73" s="7" t="s">
        <v>164</v>
      </c>
      <c r="G73" s="7" t="s">
        <v>17</v>
      </c>
      <c r="H73" s="80">
        <v>0</v>
      </c>
      <c r="I73" s="80"/>
      <c r="K73" s="44"/>
      <c r="L73" s="44"/>
      <c r="M73" s="92">
        <f t="shared" si="18"/>
        <v>0</v>
      </c>
      <c r="N73" s="74"/>
    </row>
    <row r="74" spans="1:14">
      <c r="A74" s="6">
        <v>69</v>
      </c>
      <c r="B74" s="7" t="s">
        <v>162</v>
      </c>
      <c r="C74" s="13">
        <v>5714538</v>
      </c>
      <c r="D74" s="13"/>
      <c r="E74" s="7" t="s">
        <v>165</v>
      </c>
      <c r="F74" s="7" t="s">
        <v>166</v>
      </c>
      <c r="G74" s="7" t="s">
        <v>17</v>
      </c>
      <c r="H74" s="80">
        <v>0</v>
      </c>
      <c r="I74" s="80"/>
      <c r="K74" s="44"/>
      <c r="L74" s="44"/>
      <c r="M74" s="92">
        <f t="shared" si="18"/>
        <v>0</v>
      </c>
      <c r="N74" s="74"/>
    </row>
    <row r="75" spans="1:14">
      <c r="A75" s="6">
        <v>70</v>
      </c>
      <c r="B75" s="7" t="s">
        <v>167</v>
      </c>
      <c r="C75" s="13">
        <v>4859872</v>
      </c>
      <c r="D75" s="13"/>
      <c r="E75" s="7" t="s">
        <v>168</v>
      </c>
      <c r="F75" s="7" t="s">
        <v>169</v>
      </c>
      <c r="G75" s="7" t="s">
        <v>8</v>
      </c>
      <c r="H75" s="80">
        <v>0</v>
      </c>
      <c r="I75" s="80"/>
      <c r="K75" s="64">
        <f t="shared" ref="K75:K76" si="19">SUM(L75*12)</f>
        <v>0</v>
      </c>
      <c r="L75" s="64">
        <v>0</v>
      </c>
      <c r="M75" s="92">
        <f t="shared" si="18"/>
        <v>0</v>
      </c>
      <c r="N75" s="74"/>
    </row>
    <row r="76" spans="1:14">
      <c r="A76" s="9">
        <v>71</v>
      </c>
      <c r="B76" s="10" t="s">
        <v>170</v>
      </c>
      <c r="C76" s="23">
        <v>580000</v>
      </c>
      <c r="D76" s="47">
        <v>471494</v>
      </c>
      <c r="E76" s="10" t="s">
        <v>171</v>
      </c>
      <c r="F76" s="10" t="s">
        <v>172</v>
      </c>
      <c r="G76" s="10" t="s">
        <v>120</v>
      </c>
      <c r="H76" s="81">
        <f t="shared" ref="H76" si="20">I76*12</f>
        <v>3758.3999999999996</v>
      </c>
      <c r="I76" s="82">
        <v>313.2</v>
      </c>
      <c r="K76" s="63">
        <f t="shared" si="19"/>
        <v>3064.7110000000002</v>
      </c>
      <c r="L76" s="63">
        <f>SUM(D76*0.65%/12)</f>
        <v>255.39258333333336</v>
      </c>
      <c r="M76" s="92">
        <f t="shared" si="18"/>
        <v>3055.32</v>
      </c>
      <c r="N76" s="74">
        <v>254.61</v>
      </c>
    </row>
    <row r="77" spans="1:14">
      <c r="A77" s="6">
        <v>72</v>
      </c>
      <c r="B77" s="7" t="s">
        <v>173</v>
      </c>
      <c r="C77" s="13">
        <v>4853000</v>
      </c>
      <c r="D77" s="13"/>
      <c r="E77" s="7" t="s">
        <v>174</v>
      </c>
      <c r="F77" s="7" t="s">
        <v>175</v>
      </c>
      <c r="G77" s="7" t="s">
        <v>8</v>
      </c>
      <c r="H77" s="80">
        <v>0</v>
      </c>
      <c r="I77" s="80"/>
      <c r="K77" s="44"/>
      <c r="L77" s="44"/>
      <c r="M77" s="92">
        <f t="shared" si="18"/>
        <v>0</v>
      </c>
      <c r="N77" s="74"/>
    </row>
    <row r="78" spans="1:14">
      <c r="A78" s="6">
        <v>73</v>
      </c>
      <c r="B78" s="7" t="s">
        <v>173</v>
      </c>
      <c r="C78" s="13">
        <v>4853000</v>
      </c>
      <c r="D78" s="13"/>
      <c r="E78" s="7" t="s">
        <v>176</v>
      </c>
      <c r="F78" s="7" t="s">
        <v>177</v>
      </c>
      <c r="G78" s="7" t="s">
        <v>8</v>
      </c>
      <c r="H78" s="80">
        <v>0</v>
      </c>
      <c r="I78" s="80"/>
      <c r="K78" s="44"/>
      <c r="L78" s="44"/>
      <c r="M78" s="92">
        <f t="shared" si="18"/>
        <v>0</v>
      </c>
      <c r="N78" s="74"/>
    </row>
    <row r="79" spans="1:14">
      <c r="A79" s="6">
        <v>74</v>
      </c>
      <c r="B79" s="7" t="s">
        <v>178</v>
      </c>
      <c r="C79" s="13">
        <v>5665073</v>
      </c>
      <c r="D79" s="13"/>
      <c r="E79" s="7" t="s">
        <v>179</v>
      </c>
      <c r="F79" s="7" t="s">
        <v>180</v>
      </c>
      <c r="G79" s="7" t="s">
        <v>17</v>
      </c>
      <c r="H79" s="80">
        <v>0</v>
      </c>
      <c r="I79" s="80"/>
      <c r="K79" s="44"/>
      <c r="L79" s="44"/>
      <c r="M79" s="92">
        <f t="shared" si="18"/>
        <v>0</v>
      </c>
      <c r="N79" s="74"/>
    </row>
    <row r="80" spans="1:14">
      <c r="A80" s="9">
        <v>75</v>
      </c>
      <c r="B80" s="10" t="s">
        <v>181</v>
      </c>
      <c r="C80" s="23">
        <v>2668906</v>
      </c>
      <c r="D80" s="47">
        <v>2371600</v>
      </c>
      <c r="E80" s="10" t="s">
        <v>182</v>
      </c>
      <c r="F80" s="10" t="s">
        <v>183</v>
      </c>
      <c r="G80" s="48" t="s">
        <v>8</v>
      </c>
      <c r="H80" s="81">
        <f t="shared" ref="H80:H85" si="21">I80*12</f>
        <v>17294.52</v>
      </c>
      <c r="I80" s="82">
        <v>1441.21</v>
      </c>
      <c r="K80" s="63">
        <f t="shared" ref="K80:K85" si="22">SUM(L80*12)</f>
        <v>15415.400000000001</v>
      </c>
      <c r="L80" s="63">
        <f>SUM(D80*0.65%/12)</f>
        <v>1284.6166666666668</v>
      </c>
      <c r="M80" s="92">
        <f t="shared" si="18"/>
        <v>15367.920000000002</v>
      </c>
      <c r="N80" s="74">
        <v>1280.6600000000001</v>
      </c>
    </row>
    <row r="81" spans="1:14">
      <c r="A81" s="9">
        <v>76</v>
      </c>
      <c r="B81" s="10" t="s">
        <v>181</v>
      </c>
      <c r="C81" s="23">
        <v>2260083</v>
      </c>
      <c r="D81" s="47">
        <v>2142164</v>
      </c>
      <c r="E81" s="10" t="s">
        <v>184</v>
      </c>
      <c r="F81" s="10" t="s">
        <v>185</v>
      </c>
      <c r="G81" s="48" t="s">
        <v>8</v>
      </c>
      <c r="H81" s="81">
        <f t="shared" si="21"/>
        <v>14645.28</v>
      </c>
      <c r="I81" s="82">
        <v>1220.44</v>
      </c>
      <c r="K81" s="63">
        <f t="shared" si="22"/>
        <v>13924.066000000003</v>
      </c>
      <c r="L81" s="63">
        <f>SUM(D81*0.65%/12)</f>
        <v>1160.3388333333335</v>
      </c>
      <c r="M81" s="92">
        <f t="shared" si="18"/>
        <v>13881.24</v>
      </c>
      <c r="N81" s="74">
        <v>1156.77</v>
      </c>
    </row>
    <row r="82" spans="1:14">
      <c r="A82" s="9">
        <v>77</v>
      </c>
      <c r="B82" s="10" t="s">
        <v>186</v>
      </c>
      <c r="C82" s="23">
        <v>1100000</v>
      </c>
      <c r="D82" s="47">
        <v>1062623</v>
      </c>
      <c r="E82" s="10" t="s">
        <v>187</v>
      </c>
      <c r="F82" s="10" t="s">
        <v>188</v>
      </c>
      <c r="G82" s="10" t="s">
        <v>56</v>
      </c>
      <c r="H82" s="81">
        <f t="shared" si="21"/>
        <v>7128</v>
      </c>
      <c r="I82" s="82">
        <v>594</v>
      </c>
      <c r="K82" s="63">
        <f t="shared" si="22"/>
        <v>6907.049500000001</v>
      </c>
      <c r="L82" s="63">
        <f>SUM(D82*0.65%/12)</f>
        <v>575.58745833333342</v>
      </c>
      <c r="M82" s="92">
        <f t="shared" si="18"/>
        <v>6885.84</v>
      </c>
      <c r="N82" s="74">
        <v>573.82000000000005</v>
      </c>
    </row>
    <row r="83" spans="1:14">
      <c r="A83" s="1">
        <v>78</v>
      </c>
      <c r="B83" s="10" t="s">
        <v>189</v>
      </c>
      <c r="C83" s="22">
        <v>788894</v>
      </c>
      <c r="D83" s="46">
        <v>797325</v>
      </c>
      <c r="E83" s="10" t="s">
        <v>190</v>
      </c>
      <c r="F83" s="10" t="s">
        <v>191</v>
      </c>
      <c r="G83" s="48" t="s">
        <v>41</v>
      </c>
      <c r="H83" s="81">
        <f t="shared" si="21"/>
        <v>5112</v>
      </c>
      <c r="I83" s="82">
        <v>426</v>
      </c>
      <c r="K83" s="63">
        <f t="shared" si="22"/>
        <v>5182.6125000000002</v>
      </c>
      <c r="L83" s="63">
        <f>SUM(D83*0.65%/12)</f>
        <v>431.88437500000003</v>
      </c>
      <c r="M83" s="92">
        <f t="shared" si="18"/>
        <v>5166.72</v>
      </c>
      <c r="N83" s="74">
        <v>430.56</v>
      </c>
    </row>
    <row r="84" spans="1:14">
      <c r="A84" s="6">
        <v>79</v>
      </c>
      <c r="B84" s="7" t="s">
        <v>192</v>
      </c>
      <c r="C84" s="13">
        <v>1698667</v>
      </c>
      <c r="D84" s="13"/>
      <c r="E84" s="7" t="s">
        <v>193</v>
      </c>
      <c r="F84" s="7" t="s">
        <v>194</v>
      </c>
      <c r="G84" s="7" t="s">
        <v>56</v>
      </c>
      <c r="H84" s="80">
        <v>0</v>
      </c>
      <c r="I84" s="80"/>
      <c r="K84" s="44"/>
      <c r="L84" s="44"/>
      <c r="M84" s="92">
        <f t="shared" si="18"/>
        <v>0</v>
      </c>
      <c r="N84" s="74"/>
    </row>
    <row r="85" spans="1:14">
      <c r="A85" s="1">
        <v>80</v>
      </c>
      <c r="B85" s="10" t="s">
        <v>192</v>
      </c>
      <c r="C85" s="22">
        <v>3013333</v>
      </c>
      <c r="D85" s="46">
        <v>1494406</v>
      </c>
      <c r="E85" s="10" t="s">
        <v>195</v>
      </c>
      <c r="F85" t="s">
        <v>196</v>
      </c>
      <c r="G85" s="48" t="s">
        <v>56</v>
      </c>
      <c r="H85" s="81">
        <f t="shared" si="21"/>
        <v>19526.400000000001</v>
      </c>
      <c r="I85" s="82">
        <v>1627.2</v>
      </c>
      <c r="K85" s="63">
        <f t="shared" si="22"/>
        <v>9713.639000000001</v>
      </c>
      <c r="L85" s="63">
        <f>SUM(D85*0.65%/12)</f>
        <v>809.46991666666679</v>
      </c>
      <c r="M85" s="92">
        <f t="shared" si="18"/>
        <v>9683.76</v>
      </c>
      <c r="N85" s="74">
        <v>806.98</v>
      </c>
    </row>
    <row r="86" spans="1:14">
      <c r="A86" s="6">
        <v>81</v>
      </c>
      <c r="B86" s="7" t="s">
        <v>197</v>
      </c>
      <c r="C86" s="13">
        <v>2260111</v>
      </c>
      <c r="D86" s="13"/>
      <c r="E86" s="7" t="s">
        <v>198</v>
      </c>
      <c r="F86" s="7" t="s">
        <v>199</v>
      </c>
      <c r="G86" s="7" t="s">
        <v>8</v>
      </c>
      <c r="H86" s="80">
        <v>0</v>
      </c>
      <c r="I86" s="80"/>
      <c r="K86" s="44"/>
      <c r="L86" s="44"/>
      <c r="M86" s="92">
        <f t="shared" si="18"/>
        <v>0</v>
      </c>
      <c r="N86" s="74"/>
    </row>
    <row r="87" spans="1:14">
      <c r="A87" s="6">
        <v>82</v>
      </c>
      <c r="B87" s="7" t="s">
        <v>200</v>
      </c>
      <c r="C87" s="13">
        <v>2137638</v>
      </c>
      <c r="D87" s="13"/>
      <c r="E87" s="7" t="s">
        <v>201</v>
      </c>
      <c r="F87" s="7" t="s">
        <v>202</v>
      </c>
      <c r="G87" s="7" t="s">
        <v>8</v>
      </c>
      <c r="H87" s="80">
        <v>0</v>
      </c>
      <c r="I87" s="80"/>
      <c r="K87" s="64">
        <v>0</v>
      </c>
      <c r="L87" s="64">
        <v>0</v>
      </c>
      <c r="M87" s="92">
        <f t="shared" si="18"/>
        <v>0</v>
      </c>
      <c r="N87" s="74"/>
    </row>
    <row r="88" spans="1:14">
      <c r="A88" s="6">
        <v>83</v>
      </c>
      <c r="B88" s="7" t="s">
        <v>203</v>
      </c>
      <c r="C88" s="13">
        <v>617625</v>
      </c>
      <c r="D88" s="13"/>
      <c r="E88" s="7" t="s">
        <v>204</v>
      </c>
      <c r="F88" s="7" t="s">
        <v>205</v>
      </c>
      <c r="G88" s="7" t="s">
        <v>41</v>
      </c>
      <c r="H88" s="80">
        <v>0</v>
      </c>
      <c r="I88" s="80"/>
      <c r="K88" s="44"/>
      <c r="L88" s="44"/>
      <c r="M88" s="92">
        <f t="shared" si="18"/>
        <v>0</v>
      </c>
      <c r="N88" s="74"/>
    </row>
    <row r="89" spans="1:14">
      <c r="A89" s="6">
        <v>84</v>
      </c>
      <c r="B89" s="7" t="s">
        <v>206</v>
      </c>
      <c r="C89" s="13">
        <v>616929</v>
      </c>
      <c r="D89" s="13"/>
      <c r="E89" s="7" t="s">
        <v>207</v>
      </c>
      <c r="F89" s="7" t="s">
        <v>208</v>
      </c>
      <c r="G89" s="7" t="s">
        <v>41</v>
      </c>
      <c r="H89" s="80">
        <v>0</v>
      </c>
      <c r="I89" s="80"/>
      <c r="K89" s="44"/>
      <c r="L89" s="44"/>
      <c r="M89" s="92">
        <f t="shared" si="18"/>
        <v>0</v>
      </c>
      <c r="N89" s="74"/>
    </row>
    <row r="90" spans="1:14">
      <c r="A90" s="6">
        <v>85</v>
      </c>
      <c r="B90" s="7" t="s">
        <v>209</v>
      </c>
      <c r="C90" s="13">
        <v>871149</v>
      </c>
      <c r="D90" s="13"/>
      <c r="E90" s="7" t="s">
        <v>210</v>
      </c>
      <c r="F90" s="7" t="s">
        <v>211</v>
      </c>
      <c r="G90" s="7" t="s">
        <v>56</v>
      </c>
      <c r="H90" s="80">
        <v>0</v>
      </c>
      <c r="I90" s="80"/>
      <c r="K90" s="64">
        <v>0</v>
      </c>
      <c r="L90" s="64">
        <v>0</v>
      </c>
      <c r="M90" s="92">
        <f t="shared" si="18"/>
        <v>0</v>
      </c>
      <c r="N90" s="74"/>
    </row>
    <row r="91" spans="1:14">
      <c r="A91" s="9">
        <v>86</v>
      </c>
      <c r="B91" s="10" t="s">
        <v>212</v>
      </c>
      <c r="C91" s="23">
        <v>715857</v>
      </c>
      <c r="D91" s="47">
        <v>721533</v>
      </c>
      <c r="E91" s="10" t="s">
        <v>213</v>
      </c>
      <c r="F91" s="48" t="s">
        <v>1073</v>
      </c>
      <c r="G91" s="10" t="s">
        <v>41</v>
      </c>
      <c r="H91" s="81">
        <f t="shared" ref="H91" si="23">I91*12</f>
        <v>4638.72</v>
      </c>
      <c r="I91" s="82">
        <v>386.56</v>
      </c>
      <c r="K91" s="63">
        <f t="shared" ref="K91" si="24">SUM(L91*12)</f>
        <v>4689.9645</v>
      </c>
      <c r="L91" s="63">
        <f>SUM(D91*0.65%/12)</f>
        <v>390.830375</v>
      </c>
      <c r="M91" s="92">
        <f t="shared" si="18"/>
        <v>4675.5599999999995</v>
      </c>
      <c r="N91" s="74">
        <v>389.63</v>
      </c>
    </row>
    <row r="92" spans="1:14">
      <c r="A92" s="6">
        <v>87</v>
      </c>
      <c r="B92" s="7" t="s">
        <v>214</v>
      </c>
      <c r="C92" s="13">
        <v>1886000</v>
      </c>
      <c r="D92" s="13"/>
      <c r="E92" s="7" t="s">
        <v>215</v>
      </c>
      <c r="F92" s="7" t="s">
        <v>50</v>
      </c>
      <c r="G92" s="7" t="s">
        <v>56</v>
      </c>
      <c r="H92" s="80">
        <v>0</v>
      </c>
      <c r="I92" s="80"/>
      <c r="K92" s="44"/>
      <c r="L92" s="44"/>
      <c r="M92" s="92">
        <f t="shared" si="18"/>
        <v>0</v>
      </c>
      <c r="N92" s="74"/>
    </row>
    <row r="93" spans="1:14">
      <c r="A93" s="6">
        <v>88</v>
      </c>
      <c r="B93" s="7" t="s">
        <v>214</v>
      </c>
      <c r="C93" s="13">
        <v>1886000</v>
      </c>
      <c r="D93" s="13"/>
      <c r="E93" s="7" t="s">
        <v>216</v>
      </c>
      <c r="F93" s="7" t="s">
        <v>50</v>
      </c>
      <c r="G93" s="7" t="s">
        <v>56</v>
      </c>
      <c r="H93" s="80">
        <v>0</v>
      </c>
      <c r="I93" s="80"/>
      <c r="K93" s="44"/>
      <c r="L93" s="44"/>
      <c r="M93" s="92">
        <f t="shared" si="18"/>
        <v>0</v>
      </c>
      <c r="N93" s="74"/>
    </row>
    <row r="94" spans="1:14">
      <c r="A94" s="1">
        <v>89</v>
      </c>
      <c r="B94" s="10" t="s">
        <v>217</v>
      </c>
      <c r="C94" s="22">
        <v>1530144</v>
      </c>
      <c r="D94" s="46">
        <v>1530144</v>
      </c>
      <c r="E94" s="10" t="s">
        <v>218</v>
      </c>
      <c r="F94" s="48" t="s">
        <v>1076</v>
      </c>
      <c r="G94" s="10" t="s">
        <v>56</v>
      </c>
      <c r="H94" s="81">
        <f t="shared" ref="H94:H130" si="25">I94*12</f>
        <v>9915.36</v>
      </c>
      <c r="I94" s="82">
        <v>826.28</v>
      </c>
      <c r="K94" s="63">
        <f t="shared" ref="K94:K137" si="26">SUM(L94*12)</f>
        <v>9945.9360000000015</v>
      </c>
      <c r="L94" s="63">
        <f t="shared" ref="L94:L106" si="27">SUM(D94*0.65%/12)</f>
        <v>828.82800000000009</v>
      </c>
      <c r="M94" s="92">
        <f t="shared" si="18"/>
        <v>9915.36</v>
      </c>
      <c r="N94" s="74">
        <v>826.28</v>
      </c>
    </row>
    <row r="95" spans="1:14">
      <c r="A95" s="1">
        <v>90</v>
      </c>
      <c r="B95" s="10" t="s">
        <v>219</v>
      </c>
      <c r="C95" s="22">
        <v>679245</v>
      </c>
      <c r="D95" s="46">
        <v>747329</v>
      </c>
      <c r="E95" s="10" t="s">
        <v>220</v>
      </c>
      <c r="F95" t="s">
        <v>221</v>
      </c>
      <c r="G95" s="10" t="s">
        <v>41</v>
      </c>
      <c r="H95" s="81">
        <f t="shared" si="25"/>
        <v>4401.4800000000005</v>
      </c>
      <c r="I95" s="82">
        <v>366.79</v>
      </c>
      <c r="K95" s="63">
        <f t="shared" si="26"/>
        <v>4857.6385</v>
      </c>
      <c r="L95" s="63">
        <f t="shared" si="27"/>
        <v>404.80320833333332</v>
      </c>
      <c r="M95" s="92">
        <f t="shared" si="18"/>
        <v>4842.72</v>
      </c>
      <c r="N95" s="74">
        <v>403.56</v>
      </c>
    </row>
    <row r="96" spans="1:14">
      <c r="A96" s="1">
        <v>91</v>
      </c>
      <c r="B96" s="10" t="s">
        <v>222</v>
      </c>
      <c r="C96" s="22">
        <v>759527</v>
      </c>
      <c r="D96" s="46">
        <v>604253</v>
      </c>
      <c r="E96" s="10" t="s">
        <v>223</v>
      </c>
      <c r="F96" t="s">
        <v>224</v>
      </c>
      <c r="G96" s="10" t="s">
        <v>41</v>
      </c>
      <c r="H96" s="81">
        <f t="shared" si="25"/>
        <v>4921.68</v>
      </c>
      <c r="I96" s="82">
        <v>410.14</v>
      </c>
      <c r="K96" s="63">
        <f t="shared" si="26"/>
        <v>3927.6445000000003</v>
      </c>
      <c r="L96" s="63">
        <f t="shared" si="27"/>
        <v>327.30370833333336</v>
      </c>
      <c r="M96" s="92">
        <f t="shared" si="18"/>
        <v>3915.6000000000004</v>
      </c>
      <c r="N96" s="74">
        <v>326.3</v>
      </c>
    </row>
    <row r="97" spans="1:14">
      <c r="A97" s="1">
        <v>92</v>
      </c>
      <c r="B97" s="10" t="s">
        <v>225</v>
      </c>
      <c r="C97" s="22">
        <v>1880406</v>
      </c>
      <c r="D97" s="46">
        <v>2095852</v>
      </c>
      <c r="E97" s="10" t="s">
        <v>226</v>
      </c>
      <c r="F97" s="50">
        <v>74191</v>
      </c>
      <c r="G97" s="48" t="s">
        <v>8</v>
      </c>
      <c r="H97" s="81">
        <f t="shared" si="25"/>
        <v>12185.039999999999</v>
      </c>
      <c r="I97" s="82">
        <v>1015.42</v>
      </c>
      <c r="K97" s="63">
        <f t="shared" si="26"/>
        <v>13623.038</v>
      </c>
      <c r="L97" s="63">
        <f t="shared" si="27"/>
        <v>1135.2531666666666</v>
      </c>
      <c r="M97" s="92">
        <f t="shared" si="18"/>
        <v>13581.119999999999</v>
      </c>
      <c r="N97" s="74">
        <v>1131.76</v>
      </c>
    </row>
    <row r="98" spans="1:14">
      <c r="A98" s="1">
        <v>93</v>
      </c>
      <c r="B98" s="10" t="s">
        <v>227</v>
      </c>
      <c r="C98" s="22">
        <v>1714813</v>
      </c>
      <c r="D98" s="46">
        <v>1945820</v>
      </c>
      <c r="E98" s="10" t="s">
        <v>228</v>
      </c>
      <c r="F98" s="50">
        <v>75620</v>
      </c>
      <c r="G98" s="48" t="s">
        <v>56</v>
      </c>
      <c r="H98" s="81">
        <f t="shared" si="25"/>
        <v>11112</v>
      </c>
      <c r="I98" s="82">
        <v>926</v>
      </c>
      <c r="K98" s="63">
        <f t="shared" si="26"/>
        <v>12647.830000000002</v>
      </c>
      <c r="L98" s="63">
        <f t="shared" si="27"/>
        <v>1053.9858333333334</v>
      </c>
      <c r="M98" s="92">
        <f t="shared" si="18"/>
        <v>12608.880000000001</v>
      </c>
      <c r="N98" s="74">
        <v>1050.74</v>
      </c>
    </row>
    <row r="99" spans="1:14">
      <c r="A99" s="1">
        <v>94</v>
      </c>
      <c r="B99" s="10" t="s">
        <v>229</v>
      </c>
      <c r="C99" s="22">
        <v>6216623</v>
      </c>
      <c r="D99" s="46">
        <v>5167274</v>
      </c>
      <c r="E99" s="10" t="s">
        <v>230</v>
      </c>
      <c r="F99" t="s">
        <v>231</v>
      </c>
      <c r="G99" s="10" t="s">
        <v>17</v>
      </c>
      <c r="H99" s="81">
        <f t="shared" si="25"/>
        <v>40283.760000000002</v>
      </c>
      <c r="I99" s="82">
        <v>3356.98</v>
      </c>
      <c r="K99" s="63">
        <f t="shared" si="26"/>
        <v>33587.281000000003</v>
      </c>
      <c r="L99" s="63">
        <f t="shared" si="27"/>
        <v>2798.9400833333334</v>
      </c>
      <c r="M99" s="92">
        <f t="shared" si="18"/>
        <v>33483.96</v>
      </c>
      <c r="N99" s="74">
        <v>2790.33</v>
      </c>
    </row>
    <row r="100" spans="1:14">
      <c r="A100" s="1">
        <v>95</v>
      </c>
      <c r="B100" s="10" t="s">
        <v>229</v>
      </c>
      <c r="C100" s="22">
        <v>6356031</v>
      </c>
      <c r="D100" s="46">
        <v>5507605</v>
      </c>
      <c r="E100" s="10" t="s">
        <v>232</v>
      </c>
      <c r="F100" t="s">
        <v>233</v>
      </c>
      <c r="G100" s="10" t="s">
        <v>17</v>
      </c>
      <c r="H100" s="81">
        <f t="shared" si="25"/>
        <v>41187.120000000003</v>
      </c>
      <c r="I100" s="82">
        <v>3432.26</v>
      </c>
      <c r="K100" s="63">
        <f t="shared" si="26"/>
        <v>35799.432500000003</v>
      </c>
      <c r="L100" s="63">
        <f t="shared" si="27"/>
        <v>2983.2860416666667</v>
      </c>
      <c r="M100" s="92">
        <f t="shared" si="18"/>
        <v>35689.32</v>
      </c>
      <c r="N100" s="74">
        <v>2974.11</v>
      </c>
    </row>
    <row r="101" spans="1:14">
      <c r="A101" s="1">
        <v>96</v>
      </c>
      <c r="B101" s="10" t="s">
        <v>229</v>
      </c>
      <c r="C101" s="22">
        <v>6470380</v>
      </c>
      <c r="D101" s="46">
        <v>5941064</v>
      </c>
      <c r="E101" s="10" t="s">
        <v>234</v>
      </c>
      <c r="F101" t="s">
        <v>235</v>
      </c>
      <c r="G101" s="10" t="s">
        <v>17</v>
      </c>
      <c r="H101" s="81">
        <f t="shared" si="25"/>
        <v>41928.120000000003</v>
      </c>
      <c r="I101" s="82">
        <v>3494.01</v>
      </c>
      <c r="K101" s="63">
        <f t="shared" si="26"/>
        <v>38616.916000000005</v>
      </c>
      <c r="L101" s="63">
        <f t="shared" si="27"/>
        <v>3218.0763333333339</v>
      </c>
      <c r="M101" s="92">
        <f t="shared" si="18"/>
        <v>38498.04</v>
      </c>
      <c r="N101" s="74">
        <v>3208.17</v>
      </c>
    </row>
    <row r="102" spans="1:14">
      <c r="A102" s="1">
        <v>97</v>
      </c>
      <c r="B102" s="10" t="s">
        <v>236</v>
      </c>
      <c r="C102" s="22">
        <v>2486006</v>
      </c>
      <c r="D102" s="46">
        <v>1512306</v>
      </c>
      <c r="E102" s="10" t="s">
        <v>237</v>
      </c>
      <c r="F102" t="s">
        <v>238</v>
      </c>
      <c r="G102" s="48" t="s">
        <v>56</v>
      </c>
      <c r="H102" s="81">
        <f t="shared" si="25"/>
        <v>16109.28</v>
      </c>
      <c r="I102" s="82">
        <v>1342.44</v>
      </c>
      <c r="K102" s="63">
        <f t="shared" si="26"/>
        <v>9829.9890000000014</v>
      </c>
      <c r="L102" s="63">
        <f t="shared" si="27"/>
        <v>819.16575000000012</v>
      </c>
      <c r="M102" s="92">
        <f t="shared" si="18"/>
        <v>9799.7999999999993</v>
      </c>
      <c r="N102" s="74">
        <v>816.65</v>
      </c>
    </row>
    <row r="103" spans="1:14">
      <c r="A103" s="1">
        <v>98</v>
      </c>
      <c r="B103" s="10" t="s">
        <v>236</v>
      </c>
      <c r="C103" s="22">
        <v>2539658</v>
      </c>
      <c r="D103" s="46">
        <v>1802937</v>
      </c>
      <c r="E103" s="10" t="s">
        <v>239</v>
      </c>
      <c r="F103" t="s">
        <v>240</v>
      </c>
      <c r="G103" s="48" t="s">
        <v>56</v>
      </c>
      <c r="H103" s="81">
        <f t="shared" si="25"/>
        <v>16457.04</v>
      </c>
      <c r="I103" s="82">
        <v>1371.42</v>
      </c>
      <c r="K103" s="63">
        <f t="shared" si="26"/>
        <v>11719.0905</v>
      </c>
      <c r="L103" s="63">
        <f t="shared" si="27"/>
        <v>976.59087499999998</v>
      </c>
      <c r="M103" s="92">
        <f t="shared" si="18"/>
        <v>11683.08</v>
      </c>
      <c r="N103" s="74">
        <v>973.59</v>
      </c>
    </row>
    <row r="104" spans="1:14">
      <c r="A104" s="1">
        <v>99</v>
      </c>
      <c r="B104" s="10" t="s">
        <v>241</v>
      </c>
      <c r="C104" s="22">
        <v>7092820</v>
      </c>
      <c r="D104" s="46">
        <v>6020840</v>
      </c>
      <c r="E104" s="10" t="s">
        <v>242</v>
      </c>
      <c r="F104" t="s">
        <v>243</v>
      </c>
      <c r="G104" s="48" t="s">
        <v>17</v>
      </c>
      <c r="H104" s="81">
        <f t="shared" si="25"/>
        <v>45961.440000000002</v>
      </c>
      <c r="I104" s="82">
        <v>3830.12</v>
      </c>
      <c r="K104" s="63">
        <f t="shared" si="26"/>
        <v>39135.460000000006</v>
      </c>
      <c r="L104" s="63">
        <f t="shared" si="27"/>
        <v>3261.2883333333339</v>
      </c>
      <c r="M104" s="92">
        <f t="shared" si="18"/>
        <v>39015</v>
      </c>
      <c r="N104" s="74">
        <v>3251.25</v>
      </c>
    </row>
    <row r="105" spans="1:14">
      <c r="A105" s="1">
        <v>100</v>
      </c>
      <c r="B105" s="10" t="s">
        <v>241</v>
      </c>
      <c r="C105" s="22">
        <v>7021964</v>
      </c>
      <c r="D105" s="46">
        <v>5986601</v>
      </c>
      <c r="E105" s="10" t="s">
        <v>244</v>
      </c>
      <c r="F105" t="s">
        <v>245</v>
      </c>
      <c r="G105" s="48" t="s">
        <v>17</v>
      </c>
      <c r="H105" s="81">
        <f t="shared" si="25"/>
        <v>45502.32</v>
      </c>
      <c r="I105" s="82">
        <v>3791.86</v>
      </c>
      <c r="K105" s="63">
        <f t="shared" si="26"/>
        <v>38912.906500000005</v>
      </c>
      <c r="L105" s="63">
        <f t="shared" si="27"/>
        <v>3242.7422083333336</v>
      </c>
      <c r="M105" s="92">
        <f t="shared" si="18"/>
        <v>38793.120000000003</v>
      </c>
      <c r="N105" s="74">
        <v>3232.76</v>
      </c>
    </row>
    <row r="106" spans="1:14">
      <c r="A106" s="1">
        <v>101</v>
      </c>
      <c r="B106" s="10" t="s">
        <v>192</v>
      </c>
      <c r="C106" s="22">
        <v>2778000</v>
      </c>
      <c r="D106" s="46">
        <v>1558232</v>
      </c>
      <c r="E106" s="10" t="s">
        <v>193</v>
      </c>
      <c r="F106" t="s">
        <v>247</v>
      </c>
      <c r="G106" s="48" t="s">
        <v>56</v>
      </c>
      <c r="H106" s="81">
        <f>I106*12</f>
        <v>18001.439999999999</v>
      </c>
      <c r="I106" s="82">
        <v>1500.12</v>
      </c>
      <c r="K106" s="63">
        <f t="shared" si="26"/>
        <v>10128.508000000002</v>
      </c>
      <c r="L106" s="63">
        <f t="shared" si="27"/>
        <v>844.04233333333343</v>
      </c>
      <c r="M106" s="92">
        <f t="shared" si="18"/>
        <v>10097.400000000001</v>
      </c>
      <c r="N106" s="74">
        <v>841.45</v>
      </c>
    </row>
    <row r="107" spans="1:14">
      <c r="A107" s="6">
        <v>102</v>
      </c>
      <c r="B107" s="7" t="s">
        <v>248</v>
      </c>
      <c r="C107" s="13">
        <v>1268326</v>
      </c>
      <c r="D107" s="13"/>
      <c r="E107" s="7" t="s">
        <v>249</v>
      </c>
      <c r="F107" s="7" t="s">
        <v>50</v>
      </c>
      <c r="G107" s="7" t="s">
        <v>8</v>
      </c>
      <c r="H107" s="80">
        <v>0</v>
      </c>
      <c r="I107" s="80"/>
      <c r="K107" s="44"/>
      <c r="L107" s="44"/>
      <c r="M107" s="92">
        <f t="shared" si="18"/>
        <v>0</v>
      </c>
      <c r="N107" s="74"/>
    </row>
    <row r="108" spans="1:14">
      <c r="A108" s="1">
        <v>103</v>
      </c>
      <c r="B108" s="10" t="s">
        <v>115</v>
      </c>
      <c r="C108" s="22">
        <v>8044373</v>
      </c>
      <c r="D108" s="46">
        <v>7758960</v>
      </c>
      <c r="E108" s="10" t="s">
        <v>250</v>
      </c>
      <c r="F108" s="50">
        <v>90091</v>
      </c>
      <c r="G108" s="48" t="s">
        <v>17</v>
      </c>
      <c r="H108" s="81">
        <f t="shared" si="25"/>
        <v>52127.520000000004</v>
      </c>
      <c r="I108" s="82">
        <v>4343.96</v>
      </c>
      <c r="K108" s="63">
        <f t="shared" si="26"/>
        <v>50433.240000000005</v>
      </c>
      <c r="L108" s="63">
        <f>SUM(D108*0.65%/12)</f>
        <v>4202.7700000000004</v>
      </c>
      <c r="M108" s="92">
        <f t="shared" si="18"/>
        <v>50278.080000000002</v>
      </c>
      <c r="N108" s="74">
        <v>4189.84</v>
      </c>
    </row>
    <row r="109" spans="1:14">
      <c r="A109" s="1">
        <v>104</v>
      </c>
      <c r="B109" s="10" t="s">
        <v>251</v>
      </c>
      <c r="C109" s="22">
        <v>890000</v>
      </c>
      <c r="D109" s="46">
        <v>1012027</v>
      </c>
      <c r="E109" s="10" t="s">
        <v>252</v>
      </c>
      <c r="F109" s="44" t="s">
        <v>306</v>
      </c>
      <c r="G109" s="48" t="s">
        <v>56</v>
      </c>
      <c r="H109" s="81">
        <f t="shared" si="25"/>
        <v>5767.2000000000007</v>
      </c>
      <c r="I109" s="82">
        <v>480.6</v>
      </c>
      <c r="K109" s="63">
        <f t="shared" si="26"/>
        <v>6578.1754999999994</v>
      </c>
      <c r="L109" s="63">
        <f>SUM(D109*0.65%/12)</f>
        <v>548.18129166666665</v>
      </c>
      <c r="M109" s="92">
        <f t="shared" si="18"/>
        <v>6557.88</v>
      </c>
      <c r="N109" s="74">
        <v>546.49</v>
      </c>
    </row>
    <row r="110" spans="1:14">
      <c r="A110" s="6">
        <v>105</v>
      </c>
      <c r="B110" s="7" t="s">
        <v>253</v>
      </c>
      <c r="C110" s="13">
        <v>230000</v>
      </c>
      <c r="D110" s="13"/>
      <c r="E110" s="7" t="s">
        <v>254</v>
      </c>
      <c r="F110" s="7" t="s">
        <v>50</v>
      </c>
      <c r="G110" s="7" t="s">
        <v>8</v>
      </c>
      <c r="H110" s="80">
        <v>0</v>
      </c>
      <c r="I110" s="80"/>
      <c r="K110" s="44"/>
      <c r="L110" s="44"/>
      <c r="M110" s="92">
        <f t="shared" si="18"/>
        <v>0</v>
      </c>
      <c r="N110" s="74"/>
    </row>
    <row r="111" spans="1:14">
      <c r="A111" s="1">
        <v>106</v>
      </c>
      <c r="B111" s="10" t="s">
        <v>255</v>
      </c>
      <c r="C111" s="22">
        <v>253000</v>
      </c>
      <c r="D111" s="46">
        <v>253000</v>
      </c>
      <c r="E111" s="10" t="s">
        <v>256</v>
      </c>
      <c r="F111" s="44" t="s">
        <v>304</v>
      </c>
      <c r="G111" s="48" t="s">
        <v>120</v>
      </c>
      <c r="H111" s="81">
        <f t="shared" si="25"/>
        <v>1639.44</v>
      </c>
      <c r="I111" s="82">
        <v>136.62</v>
      </c>
      <c r="K111" s="63">
        <f t="shared" si="26"/>
        <v>1644.5000000000002</v>
      </c>
      <c r="L111" s="63">
        <f t="shared" ref="L111:L120" si="28">SUM(D111*0.65%/12)</f>
        <v>137.04166666666669</v>
      </c>
      <c r="M111" s="92">
        <f t="shared" si="18"/>
        <v>1639.44</v>
      </c>
      <c r="N111" s="74">
        <v>136.62</v>
      </c>
    </row>
    <row r="112" spans="1:14">
      <c r="A112" s="1">
        <v>107</v>
      </c>
      <c r="B112" s="10" t="s">
        <v>257</v>
      </c>
      <c r="C112" s="22">
        <v>8321859</v>
      </c>
      <c r="D112" s="46">
        <v>7309919</v>
      </c>
      <c r="E112" s="10" t="s">
        <v>259</v>
      </c>
      <c r="F112" t="s">
        <v>258</v>
      </c>
      <c r="G112" s="48" t="s">
        <v>17</v>
      </c>
      <c r="H112" s="81">
        <f t="shared" si="25"/>
        <v>53925.600000000006</v>
      </c>
      <c r="I112" s="82">
        <v>4493.8</v>
      </c>
      <c r="K112" s="63">
        <f t="shared" si="26"/>
        <v>47514.473500000007</v>
      </c>
      <c r="L112" s="63">
        <f t="shared" si="28"/>
        <v>3959.5394583333341</v>
      </c>
      <c r="M112" s="92">
        <f t="shared" si="18"/>
        <v>47368.32</v>
      </c>
      <c r="N112" s="74">
        <v>3947.36</v>
      </c>
    </row>
    <row r="113" spans="1:14">
      <c r="A113" s="1">
        <v>108</v>
      </c>
      <c r="B113" s="10" t="s">
        <v>257</v>
      </c>
      <c r="C113" s="22">
        <v>8015956</v>
      </c>
      <c r="D113" s="46">
        <v>7344196</v>
      </c>
      <c r="E113" s="10" t="s">
        <v>261</v>
      </c>
      <c r="F113" t="s">
        <v>260</v>
      </c>
      <c r="G113" s="48" t="s">
        <v>17</v>
      </c>
      <c r="H113" s="81">
        <f t="shared" si="25"/>
        <v>51943.44</v>
      </c>
      <c r="I113" s="82">
        <v>4328.62</v>
      </c>
      <c r="K113" s="63">
        <f t="shared" si="26"/>
        <v>47737.274000000005</v>
      </c>
      <c r="L113" s="63">
        <f t="shared" si="28"/>
        <v>3978.1061666666669</v>
      </c>
      <c r="M113" s="92">
        <f t="shared" si="18"/>
        <v>47590.44</v>
      </c>
      <c r="N113" s="74">
        <v>3965.87</v>
      </c>
    </row>
    <row r="114" spans="1:14">
      <c r="A114" s="1">
        <v>109</v>
      </c>
      <c r="B114" s="10" t="s">
        <v>262</v>
      </c>
      <c r="C114" s="22">
        <v>7099000</v>
      </c>
      <c r="D114" s="46">
        <v>6862250</v>
      </c>
      <c r="E114" s="10" t="s">
        <v>263</v>
      </c>
      <c r="F114" s="26">
        <v>78215</v>
      </c>
      <c r="G114" s="48" t="s">
        <v>17</v>
      </c>
      <c r="H114" s="81">
        <f t="shared" si="25"/>
        <v>46001.520000000004</v>
      </c>
      <c r="I114" s="82">
        <v>3833.46</v>
      </c>
      <c r="K114" s="63">
        <f t="shared" si="26"/>
        <v>44604.625000000007</v>
      </c>
      <c r="L114" s="63">
        <f t="shared" si="28"/>
        <v>3717.0520833333339</v>
      </c>
      <c r="M114" s="92">
        <f t="shared" si="18"/>
        <v>44467.44</v>
      </c>
      <c r="N114" s="74">
        <v>3705.62</v>
      </c>
    </row>
    <row r="115" spans="1:14">
      <c r="A115" s="1">
        <v>110</v>
      </c>
      <c r="B115" s="10" t="s">
        <v>257</v>
      </c>
      <c r="C115" s="22">
        <v>8897516</v>
      </c>
      <c r="D115" s="46">
        <v>8347346</v>
      </c>
      <c r="E115" s="10" t="s">
        <v>265</v>
      </c>
      <c r="F115" t="s">
        <v>264</v>
      </c>
      <c r="G115" s="48" t="s">
        <v>17</v>
      </c>
      <c r="H115" s="81">
        <f t="shared" si="25"/>
        <v>57655.92</v>
      </c>
      <c r="I115" s="82">
        <v>4804.66</v>
      </c>
      <c r="K115" s="63">
        <f t="shared" si="26"/>
        <v>54257.749000000003</v>
      </c>
      <c r="L115" s="63">
        <f t="shared" si="28"/>
        <v>4521.4790833333336</v>
      </c>
      <c r="M115" s="92">
        <f t="shared" si="18"/>
        <v>54090.84</v>
      </c>
      <c r="N115" s="74">
        <v>4507.57</v>
      </c>
    </row>
    <row r="116" spans="1:14">
      <c r="A116" s="1">
        <v>111</v>
      </c>
      <c r="B116" s="10" t="s">
        <v>266</v>
      </c>
      <c r="C116" s="22">
        <v>14165000</v>
      </c>
      <c r="D116" s="46">
        <v>11301781</v>
      </c>
      <c r="E116" s="10" t="s">
        <v>268</v>
      </c>
      <c r="F116" t="s">
        <v>267</v>
      </c>
      <c r="G116" s="48" t="s">
        <v>17</v>
      </c>
      <c r="H116" s="81">
        <f t="shared" si="25"/>
        <v>91789.200000000012</v>
      </c>
      <c r="I116" s="82">
        <v>7649.1</v>
      </c>
      <c r="K116" s="63">
        <f t="shared" si="26"/>
        <v>73461.57650000001</v>
      </c>
      <c r="L116" s="63">
        <f t="shared" si="28"/>
        <v>6121.7980416666678</v>
      </c>
      <c r="M116" s="92">
        <f t="shared" si="18"/>
        <v>73235.520000000004</v>
      </c>
      <c r="N116" s="74">
        <v>6102.96</v>
      </c>
    </row>
    <row r="117" spans="1:14">
      <c r="A117" s="1">
        <v>112</v>
      </c>
      <c r="B117" s="10" t="s">
        <v>269</v>
      </c>
      <c r="C117" s="22">
        <v>5736272</v>
      </c>
      <c r="D117" s="46">
        <v>5092505</v>
      </c>
      <c r="E117" t="s">
        <v>179</v>
      </c>
      <c r="F117" t="s">
        <v>270</v>
      </c>
      <c r="G117" s="48" t="s">
        <v>17</v>
      </c>
      <c r="H117" s="81">
        <f t="shared" si="25"/>
        <v>37171.08</v>
      </c>
      <c r="I117" s="82">
        <v>3097.59</v>
      </c>
      <c r="K117" s="63">
        <f t="shared" si="26"/>
        <v>33101.282500000001</v>
      </c>
      <c r="L117" s="63">
        <f t="shared" si="28"/>
        <v>2758.4402083333334</v>
      </c>
      <c r="M117" s="92">
        <f t="shared" si="18"/>
        <v>32999.399999999994</v>
      </c>
      <c r="N117" s="74">
        <v>2749.95</v>
      </c>
    </row>
    <row r="118" spans="1:14">
      <c r="A118" s="1">
        <v>113</v>
      </c>
      <c r="B118" s="10" t="s">
        <v>257</v>
      </c>
      <c r="C118" s="22">
        <v>8899000</v>
      </c>
      <c r="D118" s="46">
        <v>8189164</v>
      </c>
      <c r="E118" s="10" t="s">
        <v>271</v>
      </c>
      <c r="F118" t="s">
        <v>272</v>
      </c>
      <c r="G118" s="48" t="s">
        <v>17</v>
      </c>
      <c r="H118" s="81">
        <f t="shared" si="25"/>
        <v>57665.520000000004</v>
      </c>
      <c r="I118" s="82">
        <v>4805.46</v>
      </c>
      <c r="K118" s="63">
        <f t="shared" si="26"/>
        <v>53229.566000000006</v>
      </c>
      <c r="L118" s="63">
        <f t="shared" si="28"/>
        <v>4435.7971666666672</v>
      </c>
      <c r="M118" s="92">
        <f t="shared" si="18"/>
        <v>53065.799999999996</v>
      </c>
      <c r="N118" s="74">
        <v>4422.1499999999996</v>
      </c>
    </row>
    <row r="119" spans="1:14">
      <c r="A119" s="1">
        <v>114</v>
      </c>
      <c r="B119" s="10" t="s">
        <v>273</v>
      </c>
      <c r="C119" s="22">
        <v>3345888</v>
      </c>
      <c r="D119" s="46">
        <v>1000000</v>
      </c>
      <c r="E119" s="10" t="s">
        <v>91</v>
      </c>
      <c r="F119" t="s">
        <v>274</v>
      </c>
      <c r="G119" s="48" t="s">
        <v>41</v>
      </c>
      <c r="H119" s="81">
        <f>I119*12</f>
        <v>21681.360000000001</v>
      </c>
      <c r="I119" s="82">
        <v>1806.78</v>
      </c>
      <c r="K119" s="63">
        <f t="shared" si="26"/>
        <v>6500.0000000000009</v>
      </c>
      <c r="L119" s="63">
        <f t="shared" si="28"/>
        <v>541.66666666666674</v>
      </c>
      <c r="M119" s="92">
        <f t="shared" si="18"/>
        <v>6480</v>
      </c>
      <c r="N119" s="74">
        <v>540</v>
      </c>
    </row>
    <row r="120" spans="1:14">
      <c r="A120" s="1">
        <v>115</v>
      </c>
      <c r="B120" s="10" t="s">
        <v>275</v>
      </c>
      <c r="C120" s="22">
        <v>4135456</v>
      </c>
      <c r="D120" s="46">
        <v>1919282</v>
      </c>
      <c r="E120" s="10" t="s">
        <v>127</v>
      </c>
      <c r="F120" t="s">
        <v>276</v>
      </c>
      <c r="G120" s="48" t="s">
        <v>56</v>
      </c>
      <c r="H120" s="81">
        <f>I120*12</f>
        <v>26797.800000000003</v>
      </c>
      <c r="I120" s="82">
        <v>2233.15</v>
      </c>
      <c r="K120" s="63">
        <f t="shared" si="26"/>
        <v>12475.333000000002</v>
      </c>
      <c r="L120" s="63">
        <f t="shared" si="28"/>
        <v>1039.6110833333335</v>
      </c>
      <c r="M120" s="92">
        <f t="shared" si="18"/>
        <v>12436.920000000002</v>
      </c>
      <c r="N120" s="74">
        <v>1036.4100000000001</v>
      </c>
    </row>
    <row r="121" spans="1:14">
      <c r="A121" s="6">
        <v>116</v>
      </c>
      <c r="B121" s="7" t="s">
        <v>277</v>
      </c>
      <c r="C121" s="13">
        <v>5736272</v>
      </c>
      <c r="D121" s="13"/>
      <c r="E121" s="7" t="s">
        <v>50</v>
      </c>
      <c r="F121" s="7" t="s">
        <v>270</v>
      </c>
      <c r="G121" s="7" t="s">
        <v>8</v>
      </c>
      <c r="H121" s="80">
        <v>0</v>
      </c>
      <c r="I121" s="80"/>
      <c r="K121" s="44"/>
      <c r="L121" s="44"/>
      <c r="M121" s="92">
        <f t="shared" si="18"/>
        <v>0</v>
      </c>
      <c r="N121" s="74"/>
    </row>
    <row r="122" spans="1:14">
      <c r="A122" s="1">
        <v>117</v>
      </c>
      <c r="B122" s="10" t="s">
        <v>278</v>
      </c>
      <c r="C122" s="22">
        <v>4666902</v>
      </c>
      <c r="D122" s="46">
        <v>4088672</v>
      </c>
      <c r="E122" t="s">
        <v>279</v>
      </c>
      <c r="F122" s="44" t="s">
        <v>1075</v>
      </c>
      <c r="G122" s="10" t="s">
        <v>8</v>
      </c>
      <c r="H122" s="81">
        <f t="shared" si="25"/>
        <v>30241.56</v>
      </c>
      <c r="I122" s="82">
        <v>2520.13</v>
      </c>
      <c r="K122" s="63">
        <f t="shared" si="26"/>
        <v>26576.368000000002</v>
      </c>
      <c r="L122" s="63">
        <f>SUM(D122*0.65%/12)</f>
        <v>2214.6973333333335</v>
      </c>
      <c r="M122" s="92">
        <f t="shared" si="18"/>
        <v>26494.560000000001</v>
      </c>
      <c r="N122" s="74">
        <v>2207.88</v>
      </c>
    </row>
    <row r="123" spans="1:14">
      <c r="A123" s="1">
        <v>118</v>
      </c>
      <c r="B123" s="10" t="s">
        <v>280</v>
      </c>
      <c r="C123" s="22">
        <v>4300000</v>
      </c>
      <c r="D123" s="46">
        <v>6592732</v>
      </c>
      <c r="E123" s="10" t="s">
        <v>281</v>
      </c>
      <c r="F123" t="s">
        <v>7</v>
      </c>
      <c r="G123" s="48" t="s">
        <v>17</v>
      </c>
      <c r="H123" s="81">
        <f t="shared" si="25"/>
        <v>27864</v>
      </c>
      <c r="I123" s="82">
        <v>2322</v>
      </c>
      <c r="K123" s="63">
        <f t="shared" si="26"/>
        <v>42852.758000000002</v>
      </c>
      <c r="L123" s="63">
        <f>SUM(D123*0.65%/12)</f>
        <v>3571.0631666666668</v>
      </c>
      <c r="M123" s="92">
        <f t="shared" si="18"/>
        <v>42720.959999999999</v>
      </c>
      <c r="N123" s="74">
        <v>3560.08</v>
      </c>
    </row>
    <row r="124" spans="1:14">
      <c r="A124" s="1">
        <v>119</v>
      </c>
      <c r="B124" t="s">
        <v>282</v>
      </c>
      <c r="C124" s="22">
        <v>12850000</v>
      </c>
      <c r="D124" s="46">
        <v>10543317</v>
      </c>
      <c r="E124" t="s">
        <v>284</v>
      </c>
      <c r="F124" t="s">
        <v>283</v>
      </c>
      <c r="G124" s="48" t="s">
        <v>17</v>
      </c>
      <c r="H124" s="81">
        <f t="shared" si="25"/>
        <v>83268</v>
      </c>
      <c r="I124" s="82">
        <v>6939</v>
      </c>
      <c r="K124" s="63">
        <f t="shared" si="26"/>
        <v>68531.560500000007</v>
      </c>
      <c r="L124" s="63">
        <f>SUM(D124*0.65%/12)</f>
        <v>5710.9633750000003</v>
      </c>
      <c r="M124" s="92">
        <f t="shared" si="18"/>
        <v>68319.72</v>
      </c>
      <c r="N124" s="74">
        <v>5693.31</v>
      </c>
    </row>
    <row r="125" spans="1:14">
      <c r="A125" s="1">
        <v>120</v>
      </c>
      <c r="B125" s="10" t="s">
        <v>716</v>
      </c>
      <c r="C125" s="4">
        <v>12850000</v>
      </c>
      <c r="D125" s="46">
        <v>10863429</v>
      </c>
      <c r="E125" t="s">
        <v>715</v>
      </c>
      <c r="F125" t="s">
        <v>717</v>
      </c>
      <c r="G125" s="48" t="s">
        <v>17</v>
      </c>
      <c r="H125" s="81">
        <f>I125*12</f>
        <v>83268</v>
      </c>
      <c r="I125" s="82">
        <v>6939</v>
      </c>
      <c r="K125" s="63">
        <f t="shared" si="26"/>
        <v>70612.28850000001</v>
      </c>
      <c r="L125" s="63">
        <f>SUM(D125*0.65%/12)</f>
        <v>5884.3573750000005</v>
      </c>
      <c r="M125" s="92">
        <f t="shared" si="18"/>
        <v>70395</v>
      </c>
      <c r="N125" s="74">
        <v>5866.25</v>
      </c>
    </row>
    <row r="126" spans="1:14">
      <c r="A126" s="1">
        <v>121</v>
      </c>
      <c r="B126" s="10" t="s">
        <v>718</v>
      </c>
      <c r="C126" s="4">
        <v>3400213</v>
      </c>
      <c r="D126" s="46">
        <v>3568703</v>
      </c>
      <c r="E126" t="s">
        <v>96</v>
      </c>
      <c r="F126" t="s">
        <v>719</v>
      </c>
      <c r="G126" s="10" t="s">
        <v>8</v>
      </c>
      <c r="H126" s="81">
        <f t="shared" si="25"/>
        <v>22033.439999999999</v>
      </c>
      <c r="I126" s="82">
        <v>1836.12</v>
      </c>
      <c r="K126" s="63">
        <f t="shared" si="26"/>
        <v>23196.569500000001</v>
      </c>
      <c r="L126" s="63">
        <f>SUM(D126*0.65%/12)</f>
        <v>1933.0474583333335</v>
      </c>
      <c r="M126" s="92">
        <f t="shared" si="18"/>
        <v>23125.199999999997</v>
      </c>
      <c r="N126" s="74">
        <v>1927.1</v>
      </c>
    </row>
    <row r="127" spans="1:14">
      <c r="A127" s="1">
        <v>122</v>
      </c>
      <c r="B127" s="249" t="s">
        <v>1017</v>
      </c>
      <c r="C127" s="249"/>
      <c r="D127" s="249"/>
      <c r="E127" s="249"/>
      <c r="F127" s="249"/>
      <c r="G127" s="249"/>
      <c r="H127" s="81">
        <f t="shared" si="25"/>
        <v>8343.9600000000009</v>
      </c>
      <c r="I127" s="82">
        <v>695.33</v>
      </c>
      <c r="K127" s="44"/>
      <c r="L127" s="44"/>
      <c r="M127" s="92">
        <f t="shared" si="18"/>
        <v>7000.5599999999995</v>
      </c>
      <c r="N127" s="74">
        <v>583.38</v>
      </c>
    </row>
    <row r="128" spans="1:14">
      <c r="A128" s="1">
        <v>123</v>
      </c>
      <c r="B128" s="10" t="s">
        <v>1016</v>
      </c>
      <c r="C128" s="4">
        <v>10271550</v>
      </c>
      <c r="D128" s="46">
        <v>8910227</v>
      </c>
      <c r="E128" t="s">
        <v>1013</v>
      </c>
      <c r="F128" t="s">
        <v>1015</v>
      </c>
      <c r="G128" s="48" t="s">
        <v>17</v>
      </c>
      <c r="H128" s="81">
        <f t="shared" si="25"/>
        <v>66559.680000000008</v>
      </c>
      <c r="I128" s="82">
        <v>5546.64</v>
      </c>
      <c r="K128" s="63">
        <f t="shared" si="26"/>
        <v>57916.475500000015</v>
      </c>
      <c r="L128" s="63">
        <f t="shared" ref="L128:L137" si="29">SUM(D128*0.65%/12)</f>
        <v>4826.3729583333343</v>
      </c>
      <c r="M128" s="92">
        <f t="shared" si="18"/>
        <v>57738.240000000005</v>
      </c>
      <c r="N128" s="74">
        <v>4811.5200000000004</v>
      </c>
    </row>
    <row r="129" spans="1:20">
      <c r="A129" s="1">
        <v>124</v>
      </c>
      <c r="B129" s="10" t="s">
        <v>1019</v>
      </c>
      <c r="C129" s="4">
        <v>3654980</v>
      </c>
      <c r="D129" s="46">
        <v>3625020</v>
      </c>
      <c r="E129" t="s">
        <v>112</v>
      </c>
      <c r="F129" s="49">
        <v>77574</v>
      </c>
      <c r="G129" s="10" t="s">
        <v>8</v>
      </c>
      <c r="H129" s="81">
        <f t="shared" si="25"/>
        <v>23684.28</v>
      </c>
      <c r="I129" s="82">
        <v>1973.69</v>
      </c>
      <c r="K129" s="63">
        <f t="shared" si="26"/>
        <v>23562.63</v>
      </c>
      <c r="L129" s="63">
        <f t="shared" si="29"/>
        <v>1963.5525</v>
      </c>
      <c r="M129" s="92">
        <f t="shared" si="18"/>
        <v>23490.12</v>
      </c>
      <c r="N129" s="74">
        <v>1957.51</v>
      </c>
    </row>
    <row r="130" spans="1:20">
      <c r="A130" s="1">
        <v>125</v>
      </c>
      <c r="B130" s="10" t="s">
        <v>1028</v>
      </c>
      <c r="C130" s="4">
        <v>2137638</v>
      </c>
      <c r="D130" s="46">
        <v>2137638</v>
      </c>
      <c r="E130" t="s">
        <v>201</v>
      </c>
      <c r="F130" s="44" t="s">
        <v>151</v>
      </c>
      <c r="G130" s="10" t="s">
        <v>8</v>
      </c>
      <c r="H130" s="81">
        <f t="shared" si="25"/>
        <v>13851.84</v>
      </c>
      <c r="I130" s="82">
        <v>1154.32</v>
      </c>
      <c r="K130" s="63">
        <f t="shared" si="26"/>
        <v>13894.647000000001</v>
      </c>
      <c r="L130" s="63">
        <f t="shared" si="29"/>
        <v>1157.88725</v>
      </c>
      <c r="M130" s="92">
        <f t="shared" si="18"/>
        <v>13851.84</v>
      </c>
      <c r="N130" s="74">
        <v>1154.32</v>
      </c>
    </row>
    <row r="131" spans="1:20">
      <c r="A131" s="1">
        <v>126</v>
      </c>
      <c r="B131" s="10" t="s">
        <v>1028</v>
      </c>
      <c r="C131" s="4">
        <v>1822755</v>
      </c>
      <c r="D131" s="46">
        <v>1934670</v>
      </c>
      <c r="E131" t="s">
        <v>1031</v>
      </c>
      <c r="F131" t="s">
        <v>1032</v>
      </c>
      <c r="G131" s="48" t="s">
        <v>56</v>
      </c>
      <c r="H131" s="81">
        <f>I131*12</f>
        <v>11811.48</v>
      </c>
      <c r="I131" s="82">
        <v>984.29</v>
      </c>
      <c r="K131" s="63">
        <f t="shared" si="26"/>
        <v>12575.355000000003</v>
      </c>
      <c r="L131" s="63">
        <f t="shared" si="29"/>
        <v>1047.9462500000002</v>
      </c>
      <c r="M131" s="92">
        <f t="shared" si="18"/>
        <v>12536.64</v>
      </c>
      <c r="N131" s="74">
        <v>1044.72</v>
      </c>
    </row>
    <row r="132" spans="1:20">
      <c r="A132" s="1">
        <v>127</v>
      </c>
      <c r="B132" s="10" t="s">
        <v>1048</v>
      </c>
      <c r="C132" s="4">
        <v>10271550</v>
      </c>
      <c r="D132" s="46">
        <v>9958267</v>
      </c>
      <c r="E132" t="s">
        <v>1046</v>
      </c>
      <c r="F132" t="s">
        <v>1047</v>
      </c>
      <c r="G132" s="48" t="s">
        <v>17</v>
      </c>
      <c r="H132" s="81">
        <f>C132*0.65%</f>
        <v>66765.075000000012</v>
      </c>
      <c r="I132" s="81">
        <v>5546.64</v>
      </c>
      <c r="J132" t="s">
        <v>1058</v>
      </c>
      <c r="K132" s="63">
        <f t="shared" si="26"/>
        <v>64728.735500000003</v>
      </c>
      <c r="L132" s="63">
        <f t="shared" si="29"/>
        <v>5394.0612916666669</v>
      </c>
      <c r="M132" s="92">
        <f t="shared" si="18"/>
        <v>64529.520000000004</v>
      </c>
      <c r="N132" s="74">
        <v>5377.46</v>
      </c>
    </row>
    <row r="133" spans="1:20">
      <c r="A133" s="1">
        <v>128</v>
      </c>
      <c r="B133" s="10" t="s">
        <v>1045</v>
      </c>
      <c r="C133" s="4">
        <v>10271550</v>
      </c>
      <c r="D133" s="46">
        <v>9963745</v>
      </c>
      <c r="E133" t="s">
        <v>1049</v>
      </c>
      <c r="F133" t="s">
        <v>1050</v>
      </c>
      <c r="G133" s="48" t="s">
        <v>17</v>
      </c>
      <c r="H133" s="81">
        <f>C133*0.65%</f>
        <v>66765.075000000012</v>
      </c>
      <c r="I133" s="81">
        <v>5546.64</v>
      </c>
      <c r="J133" t="s">
        <v>1058</v>
      </c>
      <c r="K133" s="63">
        <f t="shared" si="26"/>
        <v>64764.342500000013</v>
      </c>
      <c r="L133" s="63">
        <f t="shared" si="29"/>
        <v>5397.0285416666675</v>
      </c>
      <c r="M133" s="92">
        <f t="shared" si="18"/>
        <v>64565.04</v>
      </c>
      <c r="N133" s="74">
        <v>5380.42</v>
      </c>
    </row>
    <row r="134" spans="1:20">
      <c r="A134" s="1">
        <v>129</v>
      </c>
      <c r="B134" s="10" t="s">
        <v>1053</v>
      </c>
      <c r="C134" s="4">
        <v>2875000</v>
      </c>
      <c r="D134" s="46">
        <v>2875000</v>
      </c>
      <c r="E134" s="44" t="s">
        <v>1074</v>
      </c>
      <c r="F134" t="s">
        <v>1054</v>
      </c>
      <c r="G134" s="10" t="s">
        <v>8</v>
      </c>
      <c r="H134" s="81">
        <f>C134*0.65%</f>
        <v>18687.5</v>
      </c>
      <c r="I134" s="81">
        <v>1552.5</v>
      </c>
      <c r="J134" t="s">
        <v>1057</v>
      </c>
      <c r="K134" s="63">
        <f t="shared" si="26"/>
        <v>18687.5</v>
      </c>
      <c r="L134" s="63">
        <f t="shared" si="29"/>
        <v>1557.2916666666667</v>
      </c>
      <c r="M134" s="92">
        <f t="shared" si="18"/>
        <v>18630</v>
      </c>
      <c r="N134" s="74">
        <v>1552.5</v>
      </c>
    </row>
    <row r="135" spans="1:20">
      <c r="A135" s="1">
        <v>130</v>
      </c>
      <c r="B135" s="10" t="s">
        <v>266</v>
      </c>
      <c r="C135" s="4">
        <v>14165000</v>
      </c>
      <c r="D135" s="46">
        <v>13556849</v>
      </c>
      <c r="E135" t="s">
        <v>1060</v>
      </c>
      <c r="F135" t="s">
        <v>1062</v>
      </c>
      <c r="G135" s="48" t="s">
        <v>17</v>
      </c>
      <c r="H135" s="81">
        <f>I135*12</f>
        <v>91789.200000000012</v>
      </c>
      <c r="I135" s="81">
        <v>7649.1</v>
      </c>
      <c r="J135" t="s">
        <v>1063</v>
      </c>
      <c r="K135" s="63">
        <f t="shared" si="26"/>
        <v>88119.518500000006</v>
      </c>
      <c r="L135" s="63">
        <f t="shared" si="29"/>
        <v>7343.2932083333335</v>
      </c>
      <c r="M135" s="92">
        <f t="shared" si="18"/>
        <v>87848.4</v>
      </c>
      <c r="N135" s="74">
        <v>7320.7</v>
      </c>
    </row>
    <row r="136" spans="1:20">
      <c r="A136" s="1">
        <v>131</v>
      </c>
      <c r="B136" s="45" t="s">
        <v>1064</v>
      </c>
      <c r="C136" s="22">
        <v>8465000</v>
      </c>
      <c r="D136" s="46">
        <v>8392201</v>
      </c>
      <c r="E136" t="s">
        <v>1065</v>
      </c>
      <c r="F136" t="s">
        <v>1066</v>
      </c>
      <c r="G136" s="48" t="s">
        <v>17</v>
      </c>
      <c r="H136" s="81">
        <f>I136*12</f>
        <v>54853.200000000004</v>
      </c>
      <c r="I136" s="81">
        <v>4571.1000000000004</v>
      </c>
      <c r="J136" t="s">
        <v>1071</v>
      </c>
      <c r="K136" s="63">
        <f t="shared" si="26"/>
        <v>54549.306500000006</v>
      </c>
      <c r="L136" s="63">
        <f t="shared" si="29"/>
        <v>4545.7755416666669</v>
      </c>
      <c r="M136" s="92">
        <f t="shared" ref="M136" si="30">N136*12</f>
        <v>54381.479999999996</v>
      </c>
      <c r="N136" s="74">
        <v>4531.79</v>
      </c>
    </row>
    <row r="137" spans="1:20">
      <c r="A137" s="1">
        <v>132</v>
      </c>
      <c r="B137" s="10" t="s">
        <v>1064</v>
      </c>
      <c r="C137" s="22">
        <v>8465000</v>
      </c>
      <c r="D137" s="46">
        <v>8405180</v>
      </c>
      <c r="E137" t="s">
        <v>1067</v>
      </c>
      <c r="F137" t="s">
        <v>1068</v>
      </c>
      <c r="G137" s="48" t="s">
        <v>17</v>
      </c>
      <c r="H137" s="81">
        <f>I137*12</f>
        <v>54853.200000000004</v>
      </c>
      <c r="I137" s="81">
        <v>4571.1000000000004</v>
      </c>
      <c r="J137" t="s">
        <v>1072</v>
      </c>
      <c r="K137" s="63">
        <f t="shared" si="26"/>
        <v>54633.670000000006</v>
      </c>
      <c r="L137" s="63">
        <f t="shared" si="29"/>
        <v>4552.8058333333338</v>
      </c>
      <c r="M137" s="92">
        <f>N137*12</f>
        <v>54465.600000000006</v>
      </c>
      <c r="N137" s="74">
        <v>4538.8</v>
      </c>
    </row>
    <row r="138" spans="1:20">
      <c r="A138" s="1">
        <v>133</v>
      </c>
      <c r="B138" s="10" t="s">
        <v>1106</v>
      </c>
      <c r="C138" s="22"/>
      <c r="D138" s="98">
        <v>7058663</v>
      </c>
      <c r="E138" t="s">
        <v>1110</v>
      </c>
      <c r="F138" t="s">
        <v>1114</v>
      </c>
      <c r="G138" s="10" t="s">
        <v>17</v>
      </c>
      <c r="H138" s="97"/>
      <c r="I138" s="97"/>
      <c r="J138" s="96"/>
      <c r="K138" s="63">
        <f t="shared" ref="K138:K141" si="31">SUM(L138*12)</f>
        <v>45881.309500000003</v>
      </c>
      <c r="L138" s="63">
        <f t="shared" ref="L138:L141" si="32">SUM(D138*0.65%/12)</f>
        <v>3823.4424583333334</v>
      </c>
      <c r="M138" s="92">
        <f>N138*12</f>
        <v>45740.159999999996</v>
      </c>
      <c r="N138" s="74">
        <v>3811.68</v>
      </c>
    </row>
    <row r="139" spans="1:20">
      <c r="A139" s="1">
        <v>134</v>
      </c>
      <c r="B139" s="10" t="s">
        <v>1106</v>
      </c>
      <c r="C139" s="22"/>
      <c r="D139" s="98">
        <v>7058663</v>
      </c>
      <c r="E139" t="s">
        <v>1111</v>
      </c>
      <c r="F139" t="s">
        <v>1115</v>
      </c>
      <c r="G139" s="10" t="s">
        <v>17</v>
      </c>
      <c r="H139" s="97"/>
      <c r="I139" s="97"/>
      <c r="J139" s="96"/>
      <c r="K139" s="63">
        <f t="shared" si="31"/>
        <v>45881.309500000003</v>
      </c>
      <c r="L139" s="63">
        <f t="shared" si="32"/>
        <v>3823.4424583333334</v>
      </c>
      <c r="M139" s="92">
        <f>N139*12</f>
        <v>45740.159999999996</v>
      </c>
      <c r="N139" s="74">
        <v>3811.68</v>
      </c>
    </row>
    <row r="140" spans="1:20">
      <c r="A140" s="1">
        <v>135</v>
      </c>
      <c r="B140" s="10" t="s">
        <v>1106</v>
      </c>
      <c r="C140" s="22"/>
      <c r="D140" s="98">
        <v>7058663</v>
      </c>
      <c r="E140" t="s">
        <v>1112</v>
      </c>
      <c r="F140" t="s">
        <v>1116</v>
      </c>
      <c r="G140" s="10" t="s">
        <v>17</v>
      </c>
      <c r="H140" s="97"/>
      <c r="I140" s="97"/>
      <c r="J140" s="96"/>
      <c r="K140" s="63">
        <f t="shared" si="31"/>
        <v>45881.309500000003</v>
      </c>
      <c r="L140" s="63">
        <f t="shared" si="32"/>
        <v>3823.4424583333334</v>
      </c>
      <c r="M140" s="92">
        <f>N140*12</f>
        <v>45740.159999999996</v>
      </c>
      <c r="N140" s="74">
        <v>3811.68</v>
      </c>
    </row>
    <row r="141" spans="1:20">
      <c r="A141" s="1">
        <v>136</v>
      </c>
      <c r="B141" s="10" t="s">
        <v>1106</v>
      </c>
      <c r="C141" s="22"/>
      <c r="D141" s="98">
        <v>10501078</v>
      </c>
      <c r="E141" t="s">
        <v>1113</v>
      </c>
      <c r="F141" t="s">
        <v>1117</v>
      </c>
      <c r="G141" s="10" t="s">
        <v>17</v>
      </c>
      <c r="H141" s="97"/>
      <c r="I141" s="97"/>
      <c r="J141" s="96"/>
      <c r="K141" s="63">
        <f t="shared" si="31"/>
        <v>68257.007000000012</v>
      </c>
      <c r="L141" s="63">
        <f t="shared" si="32"/>
        <v>5688.0839166666674</v>
      </c>
      <c r="M141" s="92">
        <f>N141*12</f>
        <v>68046.959999999992</v>
      </c>
      <c r="N141" s="74">
        <v>5670.58</v>
      </c>
    </row>
    <row r="142" spans="1:20">
      <c r="A142" s="1"/>
      <c r="B142" s="10"/>
      <c r="C142" s="22"/>
      <c r="D142" s="22"/>
      <c r="G142" s="10"/>
      <c r="H142" s="43"/>
      <c r="I142" s="43"/>
      <c r="K142" s="43"/>
      <c r="L142" s="43"/>
      <c r="M142" s="43"/>
      <c r="N142" s="22"/>
    </row>
    <row r="143" spans="1:20">
      <c r="H143" s="43"/>
      <c r="I143" s="43"/>
      <c r="K143" s="65"/>
      <c r="P143" s="7"/>
      <c r="Q143" s="7"/>
      <c r="R143" s="7"/>
      <c r="S143" s="7"/>
      <c r="T143" s="7"/>
    </row>
    <row r="144" spans="1:20">
      <c r="G144" s="67" t="s">
        <v>286</v>
      </c>
      <c r="H144" s="85">
        <f>SUM(H6:H143)</f>
        <v>2357252.330000001</v>
      </c>
      <c r="I144" s="86">
        <f>SUM(I7:I143)</f>
        <v>196398.67000000004</v>
      </c>
      <c r="K144" s="53">
        <f>SUM(K6:K141)</f>
        <v>2275204.6329999999</v>
      </c>
      <c r="L144" s="53">
        <f>SUM(L6:L141)</f>
        <v>189600.38608333337</v>
      </c>
      <c r="M144" s="93">
        <f>SUM(M7:M141)</f>
        <v>2275203.7200000002</v>
      </c>
      <c r="N144" s="75">
        <f>SUM(N7:N141)</f>
        <v>189600.30999999997</v>
      </c>
      <c r="O144" s="76"/>
      <c r="P144" s="77"/>
    </row>
    <row r="145" spans="7:17">
      <c r="G145" s="67" t="s">
        <v>287</v>
      </c>
      <c r="H145" s="87">
        <v>250</v>
      </c>
      <c r="I145" s="86">
        <v>250</v>
      </c>
      <c r="K145" s="54">
        <v>250</v>
      </c>
      <c r="L145" s="54">
        <v>250</v>
      </c>
      <c r="M145" s="75">
        <v>250</v>
      </c>
      <c r="N145" s="75">
        <v>250</v>
      </c>
    </row>
    <row r="146" spans="7:17">
      <c r="G146" s="67" t="s">
        <v>288</v>
      </c>
      <c r="H146" s="85">
        <f>I146*12</f>
        <v>20493.774260869573</v>
      </c>
      <c r="I146" s="86">
        <f>I144/1.15*1%</f>
        <v>1707.8145217391311</v>
      </c>
      <c r="K146" s="16">
        <f>L146*12</f>
        <v>19784.388113043482</v>
      </c>
      <c r="L146" s="17">
        <f>L144/1.15*1%</f>
        <v>1648.6990094202902</v>
      </c>
      <c r="M146" s="94">
        <f>N146*12</f>
        <v>19784.380173913043</v>
      </c>
      <c r="N146" s="78">
        <f>N144/1.15*1%</f>
        <v>1648.6983478260868</v>
      </c>
    </row>
    <row r="147" spans="7:17" ht="15.75" thickBot="1">
      <c r="G147" s="71" t="s">
        <v>289</v>
      </c>
      <c r="H147" s="88">
        <f>I147*12</f>
        <v>2380277.8142608702</v>
      </c>
      <c r="I147" s="89">
        <f>SUM(I144:I146)</f>
        <v>198356.48452173918</v>
      </c>
      <c r="K147" s="20">
        <f>L147*12</f>
        <v>2297989.0211130441</v>
      </c>
      <c r="L147" s="21">
        <f>SUM(L144:L146)</f>
        <v>191499.08509275367</v>
      </c>
      <c r="M147" s="95">
        <f>N147*12</f>
        <v>2297988.1001739125</v>
      </c>
      <c r="N147" s="79">
        <f>SUM(N144:N146)</f>
        <v>191499.00834782605</v>
      </c>
      <c r="Q147" s="4"/>
    </row>
    <row r="148" spans="7:17" ht="15.75" thickTop="1">
      <c r="G148" s="67" t="s">
        <v>290</v>
      </c>
      <c r="H148" s="85">
        <f>I148*12</f>
        <v>307406.61391304358</v>
      </c>
      <c r="I148" s="86">
        <f>I144/1.15*15%</f>
        <v>25617.217826086966</v>
      </c>
      <c r="K148" s="16">
        <f>L148*12</f>
        <v>296765.82169565227</v>
      </c>
      <c r="L148" s="17">
        <f>L144/1.15*15%</f>
        <v>24730.485141304354</v>
      </c>
      <c r="M148" s="94">
        <f>N148*12</f>
        <v>296765.7026086956</v>
      </c>
      <c r="N148" s="78">
        <f>N144/1.15*15%</f>
        <v>24730.4752173913</v>
      </c>
    </row>
  </sheetData>
  <mergeCells count="8">
    <mergeCell ref="M4:N4"/>
    <mergeCell ref="M3:N3"/>
    <mergeCell ref="B127:G127"/>
    <mergeCell ref="A1:I1"/>
    <mergeCell ref="K1:L1"/>
    <mergeCell ref="K4:L4"/>
    <mergeCell ref="K3:L3"/>
    <mergeCell ref="H3:I3"/>
  </mergeCells>
  <pageMargins left="0.7" right="0.7" top="0.75" bottom="0.75" header="0.3" footer="0.3"/>
  <pageSetup paperSize="9" orientation="portrait" r:id="rId1"/>
  <ignoredErrors>
    <ignoredError sqref="L146:L14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CCFF"/>
  </sheetPr>
  <dimension ref="A2:Q545"/>
  <sheetViews>
    <sheetView tabSelected="1" topLeftCell="A379" zoomScale="70" zoomScaleNormal="70" workbookViewId="0">
      <selection activeCell="B424" sqref="B424"/>
    </sheetView>
  </sheetViews>
  <sheetFormatPr defaultRowHeight="15"/>
  <cols>
    <col min="1" max="1" width="7.140625" bestFit="1" customWidth="1"/>
    <col min="2" max="2" width="82.140625" customWidth="1"/>
    <col min="3" max="3" width="15" customWidth="1"/>
    <col min="4" max="4" width="16.42578125" bestFit="1" customWidth="1"/>
    <col min="5" max="5" width="16.42578125" customWidth="1"/>
    <col min="6" max="6" width="41.5703125" bestFit="1" customWidth="1"/>
    <col min="7" max="7" width="22.140625" bestFit="1" customWidth="1"/>
    <col min="8" max="8" width="19.140625" bestFit="1" customWidth="1"/>
    <col min="9" max="9" width="17.5703125" bestFit="1" customWidth="1"/>
    <col min="10" max="10" width="19" style="166" customWidth="1"/>
    <col min="11" max="11" width="19.5703125" bestFit="1" customWidth="1"/>
    <col min="12" max="12" width="20.28515625" bestFit="1" customWidth="1"/>
    <col min="13" max="13" width="84.28515625" bestFit="1" customWidth="1"/>
    <col min="14" max="14" width="12" customWidth="1"/>
    <col min="15" max="15" width="22.85546875" bestFit="1" customWidth="1"/>
    <col min="16" max="16" width="14.28515625" customWidth="1"/>
    <col min="17" max="17" width="12.140625" bestFit="1" customWidth="1"/>
  </cols>
  <sheetData>
    <row r="2" spans="1:15" ht="15.75">
      <c r="A2" s="257" t="s">
        <v>1130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125"/>
      <c r="O2" s="125"/>
    </row>
    <row r="5" spans="1:15">
      <c r="A5" s="253" t="s">
        <v>303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126"/>
      <c r="O5" s="126"/>
    </row>
    <row r="6" spans="1:15">
      <c r="A6" s="258" t="s">
        <v>298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26"/>
      <c r="O6" s="126"/>
    </row>
    <row r="8" spans="1:15">
      <c r="A8" s="128" t="s">
        <v>314</v>
      </c>
      <c r="B8" s="128" t="s">
        <v>1</v>
      </c>
      <c r="C8" s="128" t="s">
        <v>320</v>
      </c>
      <c r="D8" s="128" t="s">
        <v>321</v>
      </c>
      <c r="E8" s="128" t="s">
        <v>1687</v>
      </c>
      <c r="F8" s="128" t="s">
        <v>323</v>
      </c>
      <c r="G8" s="128" t="s">
        <v>1133</v>
      </c>
      <c r="H8" s="128" t="s">
        <v>5</v>
      </c>
      <c r="I8" s="128" t="s">
        <v>300</v>
      </c>
      <c r="J8" s="161" t="s">
        <v>9</v>
      </c>
      <c r="K8" s="127" t="s">
        <v>10</v>
      </c>
      <c r="L8" s="127" t="s">
        <v>299</v>
      </c>
      <c r="M8" s="128" t="s">
        <v>1134</v>
      </c>
    </row>
    <row r="9" spans="1:15" hidden="1">
      <c r="G9" s="22"/>
      <c r="J9" s="162"/>
    </row>
    <row r="10" spans="1:15" hidden="1">
      <c r="A10" s="1">
        <v>142</v>
      </c>
      <c r="B10" s="7" t="s">
        <v>253</v>
      </c>
      <c r="C10" s="7"/>
      <c r="D10" s="7" t="s">
        <v>254</v>
      </c>
      <c r="E10" s="7"/>
      <c r="F10" s="7" t="s">
        <v>301</v>
      </c>
      <c r="G10" s="13"/>
      <c r="H10" s="7"/>
      <c r="I10" s="7" t="s">
        <v>302</v>
      </c>
      <c r="J10" s="145"/>
      <c r="M10" s="7" t="s">
        <v>988</v>
      </c>
    </row>
    <row r="11" spans="1:15" hidden="1">
      <c r="A11" s="1">
        <v>142</v>
      </c>
      <c r="B11" t="s">
        <v>305</v>
      </c>
      <c r="D11" t="s">
        <v>256</v>
      </c>
      <c r="F11" t="s">
        <v>304</v>
      </c>
      <c r="G11" s="22"/>
      <c r="I11" t="s">
        <v>302</v>
      </c>
      <c r="J11" s="162"/>
      <c r="K11" s="22">
        <f t="shared" ref="K11" si="0">SUM(L11*12)</f>
        <v>750</v>
      </c>
      <c r="L11" s="22">
        <v>62.5</v>
      </c>
      <c r="M11" t="s">
        <v>326</v>
      </c>
    </row>
    <row r="12" spans="1:15" hidden="1">
      <c r="A12" s="6">
        <v>142</v>
      </c>
      <c r="B12" s="7" t="s">
        <v>307</v>
      </c>
      <c r="C12" s="7"/>
      <c r="D12" s="7" t="s">
        <v>252</v>
      </c>
      <c r="E12" s="7"/>
      <c r="F12" s="7" t="s">
        <v>306</v>
      </c>
      <c r="G12" s="13"/>
      <c r="H12" s="7"/>
      <c r="I12" s="7" t="s">
        <v>302</v>
      </c>
      <c r="J12" s="145"/>
      <c r="K12" s="22"/>
      <c r="L12" s="22"/>
      <c r="M12" s="7" t="s">
        <v>1280</v>
      </c>
    </row>
    <row r="13" spans="1:15" hidden="1">
      <c r="A13" s="6">
        <v>142</v>
      </c>
      <c r="B13" s="7" t="s">
        <v>310</v>
      </c>
      <c r="C13" s="7" t="s">
        <v>308</v>
      </c>
      <c r="D13" s="7" t="s">
        <v>322</v>
      </c>
      <c r="E13" s="7"/>
      <c r="F13" s="7" t="s">
        <v>309</v>
      </c>
      <c r="G13" s="13">
        <v>300000</v>
      </c>
      <c r="H13" s="7" t="s">
        <v>41</v>
      </c>
      <c r="I13" s="7" t="s">
        <v>334</v>
      </c>
      <c r="J13" s="145">
        <v>3.39999E-2</v>
      </c>
      <c r="K13" s="117">
        <f>L13*12</f>
        <v>0</v>
      </c>
      <c r="L13" s="117"/>
      <c r="M13" s="7" t="s">
        <v>1592</v>
      </c>
    </row>
    <row r="14" spans="1:15" hidden="1">
      <c r="A14" s="6">
        <v>112</v>
      </c>
      <c r="B14" s="7" t="s">
        <v>313</v>
      </c>
      <c r="C14" s="7" t="s">
        <v>311</v>
      </c>
      <c r="D14" s="7"/>
      <c r="E14" s="7"/>
      <c r="F14" s="7" t="s">
        <v>50</v>
      </c>
      <c r="G14" s="13">
        <v>80500</v>
      </c>
      <c r="H14" s="7" t="s">
        <v>312</v>
      </c>
      <c r="I14" s="7" t="s">
        <v>334</v>
      </c>
      <c r="J14" s="145"/>
      <c r="M14" s="7" t="s">
        <v>327</v>
      </c>
    </row>
    <row r="15" spans="1:15" hidden="1">
      <c r="A15" s="6">
        <v>112</v>
      </c>
      <c r="B15" s="7" t="s">
        <v>317</v>
      </c>
      <c r="C15" s="7"/>
      <c r="D15" s="7" t="s">
        <v>315</v>
      </c>
      <c r="E15" s="7"/>
      <c r="F15" s="7" t="s">
        <v>316</v>
      </c>
      <c r="G15" s="13">
        <v>90000</v>
      </c>
      <c r="H15" s="7" t="s">
        <v>312</v>
      </c>
      <c r="I15" s="7" t="s">
        <v>334</v>
      </c>
      <c r="J15" s="145"/>
      <c r="M15" s="7" t="s">
        <v>328</v>
      </c>
    </row>
    <row r="16" spans="1:15" s="10" customFormat="1" hidden="1">
      <c r="A16" s="9">
        <v>142</v>
      </c>
      <c r="B16" s="10" t="s">
        <v>319</v>
      </c>
      <c r="C16" s="10" t="s">
        <v>318</v>
      </c>
      <c r="D16" s="10" t="s">
        <v>26</v>
      </c>
      <c r="F16" s="10" t="s">
        <v>1473</v>
      </c>
      <c r="G16" s="23"/>
      <c r="I16" s="10" t="s">
        <v>302</v>
      </c>
      <c r="J16" s="158"/>
      <c r="K16" s="23">
        <v>750</v>
      </c>
      <c r="L16" s="23">
        <f>K16/12</f>
        <v>62.5</v>
      </c>
      <c r="M16" s="10" t="s">
        <v>1797</v>
      </c>
    </row>
    <row r="17" spans="1:13" hidden="1">
      <c r="A17" s="6">
        <v>142</v>
      </c>
      <c r="B17" s="7" t="s">
        <v>324</v>
      </c>
      <c r="C17" s="7"/>
      <c r="D17" s="7" t="s">
        <v>292</v>
      </c>
      <c r="E17" s="7"/>
      <c r="F17" s="7" t="s">
        <v>7</v>
      </c>
      <c r="G17" s="13"/>
      <c r="H17" s="7"/>
      <c r="I17" s="7" t="s">
        <v>302</v>
      </c>
      <c r="J17" s="145"/>
      <c r="M17" s="7" t="s">
        <v>329</v>
      </c>
    </row>
    <row r="18" spans="1:13" hidden="1">
      <c r="A18" s="9">
        <v>142</v>
      </c>
      <c r="B18" s="10" t="s">
        <v>324</v>
      </c>
      <c r="C18" s="10"/>
      <c r="D18" s="10" t="s">
        <v>293</v>
      </c>
      <c r="E18" s="10"/>
      <c r="F18" s="10" t="s">
        <v>12</v>
      </c>
      <c r="G18" s="23"/>
      <c r="H18" s="10"/>
      <c r="I18" s="10" t="s">
        <v>302</v>
      </c>
      <c r="J18" s="158"/>
      <c r="K18" s="23">
        <f>SUM(L18*12)</f>
        <v>750</v>
      </c>
      <c r="L18" s="23">
        <v>62.5</v>
      </c>
      <c r="M18" t="s">
        <v>326</v>
      </c>
    </row>
    <row r="19" spans="1:13" hidden="1">
      <c r="A19" s="9">
        <v>142</v>
      </c>
      <c r="B19" s="10" t="s">
        <v>330</v>
      </c>
      <c r="C19" s="10"/>
      <c r="D19" s="10" t="s">
        <v>294</v>
      </c>
      <c r="E19" s="10"/>
      <c r="F19" s="10" t="s">
        <v>13</v>
      </c>
      <c r="G19" s="23"/>
      <c r="H19" s="10"/>
      <c r="I19" s="10" t="s">
        <v>302</v>
      </c>
      <c r="J19" s="158"/>
      <c r="K19" s="23">
        <f>SUM(L19*12)</f>
        <v>750</v>
      </c>
      <c r="L19" s="23">
        <v>62.5</v>
      </c>
      <c r="M19" s="10" t="s">
        <v>326</v>
      </c>
    </row>
    <row r="20" spans="1:13" hidden="1">
      <c r="A20" s="6">
        <v>192</v>
      </c>
      <c r="B20" s="7" t="s">
        <v>335</v>
      </c>
      <c r="C20" s="7" t="s">
        <v>331</v>
      </c>
      <c r="D20" s="7"/>
      <c r="E20" s="7"/>
      <c r="F20" s="7" t="s">
        <v>332</v>
      </c>
      <c r="G20" s="13">
        <v>226896</v>
      </c>
      <c r="H20" s="7" t="s">
        <v>333</v>
      </c>
      <c r="I20" s="7" t="s">
        <v>334</v>
      </c>
      <c r="J20" s="145"/>
      <c r="M20" s="7" t="s">
        <v>326</v>
      </c>
    </row>
    <row r="21" spans="1:13" hidden="1">
      <c r="A21" s="1">
        <v>142</v>
      </c>
      <c r="B21" t="s">
        <v>34</v>
      </c>
      <c r="D21" t="s">
        <v>295</v>
      </c>
      <c r="F21" t="s">
        <v>14</v>
      </c>
      <c r="G21" s="22"/>
      <c r="I21" t="s">
        <v>302</v>
      </c>
      <c r="J21" s="162"/>
      <c r="K21" s="23">
        <f>SUM(L21*12)</f>
        <v>750</v>
      </c>
      <c r="L21" s="22">
        <v>62.5</v>
      </c>
      <c r="M21" t="s">
        <v>326</v>
      </c>
    </row>
    <row r="22" spans="1:13" hidden="1">
      <c r="A22" s="6">
        <v>172</v>
      </c>
      <c r="B22" s="7" t="s">
        <v>337</v>
      </c>
      <c r="C22" s="7" t="s">
        <v>338</v>
      </c>
      <c r="D22" s="7" t="s">
        <v>336</v>
      </c>
      <c r="E22" s="7"/>
      <c r="F22" s="27">
        <v>7250210021</v>
      </c>
      <c r="G22" s="13">
        <v>74750</v>
      </c>
      <c r="H22" s="7" t="s">
        <v>312</v>
      </c>
      <c r="I22" s="7" t="s">
        <v>334</v>
      </c>
      <c r="J22" s="145">
        <v>3.39999E-2</v>
      </c>
      <c r="K22" s="7"/>
      <c r="L22" s="7"/>
      <c r="M22" s="7" t="s">
        <v>326</v>
      </c>
    </row>
    <row r="23" spans="1:13" hidden="1">
      <c r="A23" s="1">
        <v>172</v>
      </c>
      <c r="B23" t="s">
        <v>341</v>
      </c>
      <c r="C23" t="s">
        <v>339</v>
      </c>
      <c r="D23" t="s">
        <v>342</v>
      </c>
      <c r="F23" t="s">
        <v>340</v>
      </c>
      <c r="G23" s="23">
        <v>1080000</v>
      </c>
      <c r="H23" t="s">
        <v>246</v>
      </c>
      <c r="I23" t="s">
        <v>334</v>
      </c>
      <c r="J23" s="162">
        <v>3.2000000000000001E-2</v>
      </c>
      <c r="K23" s="43">
        <f>L23*12</f>
        <v>34560</v>
      </c>
      <c r="L23" s="43">
        <f>G23*J23/12</f>
        <v>2880</v>
      </c>
      <c r="M23" t="s">
        <v>1191</v>
      </c>
    </row>
    <row r="24" spans="1:13" hidden="1">
      <c r="A24" s="6">
        <v>803</v>
      </c>
      <c r="B24" s="7" t="s">
        <v>343</v>
      </c>
      <c r="C24" s="7"/>
      <c r="D24" s="7"/>
      <c r="E24" s="7"/>
      <c r="F24" s="7"/>
      <c r="G24" s="13">
        <v>450000</v>
      </c>
      <c r="H24" s="7" t="s">
        <v>348</v>
      </c>
      <c r="I24" s="7" t="s">
        <v>334</v>
      </c>
      <c r="J24" s="145"/>
      <c r="M24" s="7" t="s">
        <v>344</v>
      </c>
    </row>
    <row r="25" spans="1:13" hidden="1">
      <c r="A25" s="6">
        <v>142</v>
      </c>
      <c r="B25" s="7" t="s">
        <v>346</v>
      </c>
      <c r="C25" s="7" t="s">
        <v>345</v>
      </c>
      <c r="D25" s="7" t="s">
        <v>347</v>
      </c>
      <c r="E25" s="7"/>
      <c r="F25" s="7" t="s">
        <v>16</v>
      </c>
      <c r="G25" s="13"/>
      <c r="H25" s="7"/>
      <c r="I25" s="7" t="s">
        <v>302</v>
      </c>
      <c r="J25" s="145"/>
      <c r="M25" s="7" t="s">
        <v>329</v>
      </c>
    </row>
    <row r="26" spans="1:13" hidden="1">
      <c r="A26" s="6">
        <v>102</v>
      </c>
      <c r="B26" s="7" t="s">
        <v>351</v>
      </c>
      <c r="C26" s="7" t="s">
        <v>349</v>
      </c>
      <c r="D26" s="7"/>
      <c r="E26" s="7"/>
      <c r="F26" s="7" t="s">
        <v>350</v>
      </c>
      <c r="G26" s="13">
        <v>1597200</v>
      </c>
      <c r="H26" s="7" t="s">
        <v>333</v>
      </c>
      <c r="I26" s="7" t="s">
        <v>334</v>
      </c>
      <c r="J26" s="145"/>
      <c r="M26" s="7" t="s">
        <v>326</v>
      </c>
    </row>
    <row r="27" spans="1:13" hidden="1">
      <c r="A27" s="6">
        <v>102</v>
      </c>
      <c r="B27" s="7" t="s">
        <v>355</v>
      </c>
      <c r="C27" s="7" t="s">
        <v>352</v>
      </c>
      <c r="D27" s="7"/>
      <c r="E27" s="7"/>
      <c r="F27" s="7" t="s">
        <v>353</v>
      </c>
      <c r="G27" s="13">
        <v>880000</v>
      </c>
      <c r="H27" s="7" t="s">
        <v>333</v>
      </c>
      <c r="I27" s="7" t="s">
        <v>334</v>
      </c>
      <c r="J27" s="145"/>
      <c r="M27" s="7" t="s">
        <v>354</v>
      </c>
    </row>
    <row r="28" spans="1:13" hidden="1">
      <c r="A28" s="9">
        <v>142</v>
      </c>
      <c r="B28" s="10" t="s">
        <v>357</v>
      </c>
      <c r="C28" s="10"/>
      <c r="D28" s="10" t="s">
        <v>19</v>
      </c>
      <c r="E28" s="10"/>
      <c r="F28" s="10" t="s">
        <v>20</v>
      </c>
      <c r="G28" s="23"/>
      <c r="H28" s="10"/>
      <c r="I28" s="10" t="s">
        <v>302</v>
      </c>
      <c r="J28" s="158"/>
      <c r="K28" s="23">
        <f>SUM(L28*12)</f>
        <v>750</v>
      </c>
      <c r="L28" s="23">
        <v>62.5</v>
      </c>
      <c r="M28" s="10" t="s">
        <v>326</v>
      </c>
    </row>
    <row r="29" spans="1:13" hidden="1">
      <c r="A29" s="6">
        <v>102</v>
      </c>
      <c r="B29" s="7" t="s">
        <v>359</v>
      </c>
      <c r="C29" s="7" t="s">
        <v>349</v>
      </c>
      <c r="D29" s="7"/>
      <c r="E29" s="7"/>
      <c r="F29" s="7" t="s">
        <v>358</v>
      </c>
      <c r="G29" s="13">
        <v>803000</v>
      </c>
      <c r="H29" s="7" t="s">
        <v>333</v>
      </c>
      <c r="I29" s="7" t="s">
        <v>334</v>
      </c>
      <c r="J29" s="145"/>
      <c r="M29" s="7" t="s">
        <v>326</v>
      </c>
    </row>
    <row r="30" spans="1:13" hidden="1">
      <c r="A30" s="6">
        <v>142</v>
      </c>
      <c r="B30" s="7" t="s">
        <v>21</v>
      </c>
      <c r="C30" s="7" t="s">
        <v>360</v>
      </c>
      <c r="D30" s="7" t="s">
        <v>361</v>
      </c>
      <c r="E30" s="7"/>
      <c r="F30" s="7" t="s">
        <v>362</v>
      </c>
      <c r="G30" s="13"/>
      <c r="H30" s="7"/>
      <c r="I30" s="7" t="s">
        <v>302</v>
      </c>
      <c r="J30" s="145"/>
      <c r="M30" s="7" t="s">
        <v>329</v>
      </c>
    </row>
    <row r="31" spans="1:13" hidden="1">
      <c r="A31" s="6">
        <v>102</v>
      </c>
      <c r="B31" s="7" t="s">
        <v>365</v>
      </c>
      <c r="C31" s="7" t="s">
        <v>18</v>
      </c>
      <c r="D31" s="7"/>
      <c r="E31" s="7"/>
      <c r="F31" s="7" t="s">
        <v>363</v>
      </c>
      <c r="G31" s="13">
        <v>506000</v>
      </c>
      <c r="H31" s="7" t="s">
        <v>364</v>
      </c>
      <c r="I31" s="7" t="s">
        <v>334</v>
      </c>
      <c r="J31" s="145"/>
      <c r="M31" s="7" t="s">
        <v>326</v>
      </c>
    </row>
    <row r="32" spans="1:13" hidden="1">
      <c r="A32" s="6">
        <v>142</v>
      </c>
      <c r="B32" s="7" t="s">
        <v>366</v>
      </c>
      <c r="C32" s="7" t="s">
        <v>360</v>
      </c>
      <c r="D32" s="7" t="s">
        <v>367</v>
      </c>
      <c r="E32" s="7"/>
      <c r="F32" s="7" t="s">
        <v>368</v>
      </c>
      <c r="G32" s="13"/>
      <c r="H32" s="7"/>
      <c r="I32" s="7" t="s">
        <v>302</v>
      </c>
      <c r="J32" s="145"/>
      <c r="M32" s="7" t="s">
        <v>329</v>
      </c>
    </row>
    <row r="33" spans="1:13" hidden="1">
      <c r="A33" s="6">
        <v>112</v>
      </c>
      <c r="B33" s="7" t="s">
        <v>371</v>
      </c>
      <c r="C33" s="7" t="s">
        <v>369</v>
      </c>
      <c r="D33" s="7" t="s">
        <v>372</v>
      </c>
      <c r="E33" s="7"/>
      <c r="F33" s="7" t="s">
        <v>370</v>
      </c>
      <c r="G33" s="13">
        <v>733252</v>
      </c>
      <c r="H33" s="7" t="s">
        <v>41</v>
      </c>
      <c r="I33" s="7" t="s">
        <v>334</v>
      </c>
      <c r="J33" s="145">
        <v>3.4000000000000002E-2</v>
      </c>
      <c r="K33" s="117"/>
      <c r="L33" s="117"/>
      <c r="M33" s="7" t="s">
        <v>1157</v>
      </c>
    </row>
    <row r="34" spans="1:13" hidden="1">
      <c r="A34" s="6">
        <v>112</v>
      </c>
      <c r="B34" s="7" t="s">
        <v>375</v>
      </c>
      <c r="C34" s="7" t="s">
        <v>373</v>
      </c>
      <c r="D34" s="7" t="s">
        <v>376</v>
      </c>
      <c r="E34" s="7"/>
      <c r="F34" s="7" t="s">
        <v>374</v>
      </c>
      <c r="G34" s="13">
        <v>733252</v>
      </c>
      <c r="H34" s="7" t="s">
        <v>41</v>
      </c>
      <c r="I34" s="7" t="s">
        <v>334</v>
      </c>
      <c r="J34" s="145">
        <v>3.4000000000000002E-2</v>
      </c>
      <c r="K34" s="117"/>
      <c r="L34" s="117"/>
      <c r="M34" s="7" t="s">
        <v>1157</v>
      </c>
    </row>
    <row r="35" spans="1:13" hidden="1">
      <c r="A35" s="6">
        <v>192</v>
      </c>
      <c r="B35" s="7" t="s">
        <v>380</v>
      </c>
      <c r="C35" s="7" t="s">
        <v>377</v>
      </c>
      <c r="D35" s="7"/>
      <c r="E35" s="7"/>
      <c r="F35" s="7" t="s">
        <v>378</v>
      </c>
      <c r="G35" s="13">
        <v>950000</v>
      </c>
      <c r="H35" s="7" t="s">
        <v>333</v>
      </c>
      <c r="I35" s="7" t="s">
        <v>334</v>
      </c>
      <c r="J35" s="145"/>
      <c r="M35" s="7" t="s">
        <v>379</v>
      </c>
    </row>
    <row r="36" spans="1:13" hidden="1">
      <c r="A36" s="9">
        <v>142</v>
      </c>
      <c r="B36" s="10" t="s">
        <v>36</v>
      </c>
      <c r="C36" s="10" t="s">
        <v>381</v>
      </c>
      <c r="D36" s="10" t="s">
        <v>24</v>
      </c>
      <c r="E36" s="10"/>
      <c r="F36" s="10" t="s">
        <v>25</v>
      </c>
      <c r="G36" s="23"/>
      <c r="H36" s="10"/>
      <c r="I36" s="10" t="s">
        <v>302</v>
      </c>
      <c r="J36" s="158"/>
      <c r="K36" s="23">
        <v>750</v>
      </c>
      <c r="L36" s="23">
        <v>62.5</v>
      </c>
      <c r="M36" s="7" t="s">
        <v>1198</v>
      </c>
    </row>
    <row r="37" spans="1:13" hidden="1">
      <c r="A37" s="9">
        <v>142</v>
      </c>
      <c r="B37" s="10" t="s">
        <v>383</v>
      </c>
      <c r="C37" s="10" t="s">
        <v>382</v>
      </c>
      <c r="D37" s="10" t="s">
        <v>28</v>
      </c>
      <c r="E37" s="10"/>
      <c r="F37" s="10" t="s">
        <v>29</v>
      </c>
      <c r="G37" s="23"/>
      <c r="H37" s="10"/>
      <c r="I37" s="10" t="s">
        <v>302</v>
      </c>
      <c r="J37" s="158"/>
      <c r="K37" s="23">
        <v>750</v>
      </c>
      <c r="L37" s="23">
        <v>62.5</v>
      </c>
      <c r="M37" s="10" t="s">
        <v>1200</v>
      </c>
    </row>
    <row r="38" spans="1:13" hidden="1">
      <c r="A38" s="6">
        <v>142</v>
      </c>
      <c r="B38" s="7" t="s">
        <v>383</v>
      </c>
      <c r="C38" s="7"/>
      <c r="D38" s="7" t="s">
        <v>30</v>
      </c>
      <c r="E38" s="7"/>
      <c r="F38" s="7" t="s">
        <v>31</v>
      </c>
      <c r="G38" s="13"/>
      <c r="H38" s="7"/>
      <c r="I38" s="7" t="s">
        <v>302</v>
      </c>
      <c r="J38" s="145"/>
      <c r="K38" s="13">
        <f>SUM(L38*12)</f>
        <v>0</v>
      </c>
      <c r="L38" s="13"/>
      <c r="M38" s="7" t="s">
        <v>1592</v>
      </c>
    </row>
    <row r="39" spans="1:13" hidden="1">
      <c r="A39" s="1">
        <v>142</v>
      </c>
      <c r="B39" s="10" t="s">
        <v>384</v>
      </c>
      <c r="D39" s="10" t="s">
        <v>38</v>
      </c>
      <c r="E39" s="10"/>
      <c r="F39" t="s">
        <v>385</v>
      </c>
      <c r="G39" s="22"/>
      <c r="I39" s="10" t="s">
        <v>302</v>
      </c>
      <c r="J39" s="162"/>
      <c r="K39" s="23">
        <f>SUM(L39*12)</f>
        <v>750</v>
      </c>
      <c r="L39" s="23">
        <v>62.5</v>
      </c>
      <c r="M39" s="10" t="s">
        <v>326</v>
      </c>
    </row>
    <row r="40" spans="1:13" hidden="1">
      <c r="A40" s="6">
        <v>142</v>
      </c>
      <c r="B40" s="7" t="s">
        <v>386</v>
      </c>
      <c r="C40" s="7" t="s">
        <v>356</v>
      </c>
      <c r="D40" s="7" t="s">
        <v>19</v>
      </c>
      <c r="E40" s="7"/>
      <c r="F40" s="7" t="s">
        <v>387</v>
      </c>
      <c r="G40" s="13"/>
      <c r="H40" s="7"/>
      <c r="I40" s="7" t="s">
        <v>302</v>
      </c>
      <c r="J40" s="145"/>
      <c r="M40" s="7" t="s">
        <v>326</v>
      </c>
    </row>
    <row r="41" spans="1:13" hidden="1">
      <c r="A41" s="9">
        <v>142</v>
      </c>
      <c r="B41" s="10" t="s">
        <v>389</v>
      </c>
      <c r="C41" s="10"/>
      <c r="D41" s="10" t="s">
        <v>42</v>
      </c>
      <c r="E41" s="10"/>
      <c r="F41" s="10" t="s">
        <v>1164</v>
      </c>
      <c r="G41" s="23"/>
      <c r="H41" s="10"/>
      <c r="I41" s="10" t="s">
        <v>302</v>
      </c>
      <c r="J41" s="158"/>
      <c r="K41" s="23">
        <f>SUM(L41*12)</f>
        <v>750</v>
      </c>
      <c r="L41" s="23">
        <v>62.5</v>
      </c>
      <c r="M41" s="7" t="s">
        <v>1163</v>
      </c>
    </row>
    <row r="42" spans="1:13" hidden="1">
      <c r="A42" s="1">
        <v>142</v>
      </c>
      <c r="B42" s="10" t="s">
        <v>390</v>
      </c>
      <c r="D42" s="10" t="s">
        <v>46</v>
      </c>
      <c r="E42" s="10"/>
      <c r="F42" t="s">
        <v>48</v>
      </c>
      <c r="G42" s="22"/>
      <c r="I42" s="10" t="s">
        <v>302</v>
      </c>
      <c r="J42" s="162"/>
      <c r="K42" s="23">
        <f>SUM(L42*12)</f>
        <v>750</v>
      </c>
      <c r="L42" s="23">
        <v>62.5</v>
      </c>
      <c r="M42" s="10" t="s">
        <v>326</v>
      </c>
    </row>
    <row r="43" spans="1:13" hidden="1">
      <c r="A43" s="6">
        <v>142</v>
      </c>
      <c r="B43" s="7" t="s">
        <v>391</v>
      </c>
      <c r="C43" s="7" t="s">
        <v>360</v>
      </c>
      <c r="D43" s="7" t="s">
        <v>393</v>
      </c>
      <c r="E43" s="7"/>
      <c r="F43" s="7" t="s">
        <v>392</v>
      </c>
      <c r="G43" s="13"/>
      <c r="H43" s="7"/>
      <c r="I43" s="7" t="s">
        <v>302</v>
      </c>
      <c r="J43" s="145"/>
      <c r="M43" s="7" t="s">
        <v>329</v>
      </c>
    </row>
    <row r="44" spans="1:13" hidden="1">
      <c r="A44" s="6">
        <v>102</v>
      </c>
      <c r="B44" s="7" t="s">
        <v>397</v>
      </c>
      <c r="C44" s="7" t="s">
        <v>394</v>
      </c>
      <c r="D44" s="7" t="s">
        <v>398</v>
      </c>
      <c r="E44" s="7"/>
      <c r="F44" s="7" t="s">
        <v>395</v>
      </c>
      <c r="G44" s="13">
        <v>332400</v>
      </c>
      <c r="H44" s="7" t="s">
        <v>364</v>
      </c>
      <c r="I44" s="7" t="s">
        <v>334</v>
      </c>
      <c r="J44" s="145"/>
      <c r="M44" s="7" t="s">
        <v>396</v>
      </c>
    </row>
    <row r="45" spans="1:13" s="10" customFormat="1" hidden="1">
      <c r="A45" s="9">
        <v>192</v>
      </c>
      <c r="B45" s="10" t="s">
        <v>402</v>
      </c>
      <c r="C45" s="10" t="s">
        <v>399</v>
      </c>
      <c r="D45" s="10" t="s">
        <v>401</v>
      </c>
      <c r="F45" s="10" t="s">
        <v>400</v>
      </c>
      <c r="G45" s="23">
        <v>243870</v>
      </c>
      <c r="H45" s="10" t="s">
        <v>364</v>
      </c>
      <c r="I45" s="10" t="s">
        <v>334</v>
      </c>
      <c r="J45" s="158">
        <v>3.5000000000000003E-2</v>
      </c>
      <c r="K45" s="99">
        <f>G45*J45</f>
        <v>8535.4500000000007</v>
      </c>
      <c r="L45" s="99">
        <f>K45/12</f>
        <v>711.28750000000002</v>
      </c>
      <c r="M45" s="10" t="s">
        <v>1747</v>
      </c>
    </row>
    <row r="46" spans="1:13" hidden="1">
      <c r="A46" s="6">
        <v>102</v>
      </c>
      <c r="B46" s="7" t="s">
        <v>405</v>
      </c>
      <c r="C46" s="7" t="s">
        <v>403</v>
      </c>
      <c r="D46" s="7" t="s">
        <v>1078</v>
      </c>
      <c r="E46" s="7"/>
      <c r="F46" s="7" t="s">
        <v>404</v>
      </c>
      <c r="G46" s="13">
        <v>0</v>
      </c>
      <c r="H46" s="7" t="s">
        <v>364</v>
      </c>
      <c r="I46" s="7" t="s">
        <v>334</v>
      </c>
      <c r="J46" s="145">
        <v>3.5000000000000003E-2</v>
      </c>
      <c r="K46" s="117"/>
      <c r="L46" s="117"/>
      <c r="M46" s="7" t="s">
        <v>1306</v>
      </c>
    </row>
    <row r="47" spans="1:13" hidden="1">
      <c r="A47" s="6">
        <v>142</v>
      </c>
      <c r="B47" s="7" t="s">
        <v>407</v>
      </c>
      <c r="C47" s="7" t="s">
        <v>406</v>
      </c>
      <c r="D47" s="7" t="s">
        <v>409</v>
      </c>
      <c r="E47" s="7"/>
      <c r="F47" s="7" t="s">
        <v>408</v>
      </c>
      <c r="G47" s="13"/>
      <c r="H47" s="7"/>
      <c r="I47" s="7" t="s">
        <v>302</v>
      </c>
      <c r="J47" s="145"/>
      <c r="M47" s="7" t="s">
        <v>329</v>
      </c>
    </row>
    <row r="48" spans="1:13" hidden="1">
      <c r="A48" s="9">
        <v>142</v>
      </c>
      <c r="B48" s="10" t="s">
        <v>407</v>
      </c>
      <c r="C48" s="10"/>
      <c r="D48" s="10" t="s">
        <v>52</v>
      </c>
      <c r="E48" s="10"/>
      <c r="F48" s="10" t="s">
        <v>1708</v>
      </c>
      <c r="G48" s="23"/>
      <c r="H48" s="10"/>
      <c r="I48" s="10" t="s">
        <v>302</v>
      </c>
      <c r="J48" s="158"/>
      <c r="K48" s="23">
        <f>SUM(L48*12)</f>
        <v>750</v>
      </c>
      <c r="L48" s="23">
        <v>62.5</v>
      </c>
      <c r="M48" s="10" t="s">
        <v>326</v>
      </c>
    </row>
    <row r="49" spans="1:13" hidden="1">
      <c r="A49" s="9">
        <v>142</v>
      </c>
      <c r="B49" s="7" t="s">
        <v>412</v>
      </c>
      <c r="C49" s="7" t="s">
        <v>411</v>
      </c>
      <c r="D49" s="7" t="s">
        <v>54</v>
      </c>
      <c r="E49" s="7"/>
      <c r="F49" s="27">
        <v>3742206</v>
      </c>
      <c r="G49" s="13"/>
      <c r="H49" s="7"/>
      <c r="I49" s="7" t="s">
        <v>302</v>
      </c>
      <c r="J49" s="145"/>
      <c r="K49" s="23"/>
      <c r="L49" s="23"/>
      <c r="M49" s="7" t="s">
        <v>1339</v>
      </c>
    </row>
    <row r="50" spans="1:13" hidden="1">
      <c r="A50" s="1">
        <v>142</v>
      </c>
      <c r="B50" s="10" t="s">
        <v>413</v>
      </c>
      <c r="D50" s="10" t="s">
        <v>57</v>
      </c>
      <c r="E50" s="10"/>
      <c r="F50" t="s">
        <v>59</v>
      </c>
      <c r="G50" s="22"/>
      <c r="I50" s="10" t="s">
        <v>302</v>
      </c>
      <c r="J50" s="162"/>
      <c r="K50" s="23">
        <f>SUM(L50*12)</f>
        <v>750</v>
      </c>
      <c r="L50" s="23">
        <v>62.5</v>
      </c>
      <c r="M50" s="10" t="s">
        <v>326</v>
      </c>
    </row>
    <row r="51" spans="1:13" hidden="1">
      <c r="A51" s="6">
        <v>112</v>
      </c>
      <c r="B51" s="7" t="s">
        <v>982</v>
      </c>
      <c r="C51" s="7" t="s">
        <v>414</v>
      </c>
      <c r="D51" s="7" t="s">
        <v>416</v>
      </c>
      <c r="E51" s="7"/>
      <c r="F51" s="7" t="s">
        <v>415</v>
      </c>
      <c r="G51" s="13">
        <v>449375</v>
      </c>
      <c r="H51" s="7" t="s">
        <v>41</v>
      </c>
      <c r="I51" s="7" t="s">
        <v>334</v>
      </c>
      <c r="J51" s="145">
        <v>3.4000000000000002E-2</v>
      </c>
      <c r="K51" s="117"/>
      <c r="L51" s="117"/>
      <c r="M51" s="7" t="s">
        <v>326</v>
      </c>
    </row>
    <row r="52" spans="1:13" hidden="1">
      <c r="A52" s="6">
        <v>112</v>
      </c>
      <c r="B52" s="7" t="s">
        <v>982</v>
      </c>
      <c r="C52" s="7" t="s">
        <v>417</v>
      </c>
      <c r="D52" s="7" t="s">
        <v>419</v>
      </c>
      <c r="E52" s="7"/>
      <c r="F52" s="7" t="s">
        <v>418</v>
      </c>
      <c r="G52" s="13">
        <v>449375</v>
      </c>
      <c r="H52" s="7" t="s">
        <v>41</v>
      </c>
      <c r="I52" s="7" t="s">
        <v>334</v>
      </c>
      <c r="J52" s="145">
        <v>3.4000000000000002E-2</v>
      </c>
      <c r="K52" s="117"/>
      <c r="L52" s="117"/>
      <c r="M52" s="7" t="s">
        <v>326</v>
      </c>
    </row>
    <row r="53" spans="1:13" hidden="1">
      <c r="A53" s="6">
        <v>112</v>
      </c>
      <c r="B53" s="7" t="s">
        <v>982</v>
      </c>
      <c r="C53" s="7" t="s">
        <v>420</v>
      </c>
      <c r="D53" s="7" t="s">
        <v>422</v>
      </c>
      <c r="E53" s="7"/>
      <c r="F53" s="7" t="s">
        <v>421</v>
      </c>
      <c r="G53" s="13">
        <v>449375</v>
      </c>
      <c r="H53" s="7" t="s">
        <v>41</v>
      </c>
      <c r="I53" s="7" t="s">
        <v>334</v>
      </c>
      <c r="J53" s="145">
        <v>3.4000000000000002E-2</v>
      </c>
      <c r="K53" s="117"/>
      <c r="L53" s="117"/>
      <c r="M53" s="7" t="s">
        <v>326</v>
      </c>
    </row>
    <row r="54" spans="1:13" hidden="1">
      <c r="A54" s="6">
        <v>112</v>
      </c>
      <c r="B54" s="7" t="s">
        <v>983</v>
      </c>
      <c r="C54" s="7" t="s">
        <v>423</v>
      </c>
      <c r="D54" s="7" t="s">
        <v>425</v>
      </c>
      <c r="E54" s="7"/>
      <c r="F54" s="7" t="s">
        <v>424</v>
      </c>
      <c r="G54" s="13">
        <v>449375</v>
      </c>
      <c r="H54" s="7" t="s">
        <v>41</v>
      </c>
      <c r="I54" s="7" t="s">
        <v>334</v>
      </c>
      <c r="J54" s="145">
        <v>3.4000000000000002E-2</v>
      </c>
      <c r="K54" s="117"/>
      <c r="L54" s="117"/>
      <c r="M54" s="7" t="s">
        <v>326</v>
      </c>
    </row>
    <row r="55" spans="1:13" hidden="1">
      <c r="A55" s="6">
        <v>112</v>
      </c>
      <c r="B55" s="7" t="s">
        <v>983</v>
      </c>
      <c r="C55" s="7" t="s">
        <v>426</v>
      </c>
      <c r="D55" s="7" t="s">
        <v>428</v>
      </c>
      <c r="E55" s="7"/>
      <c r="F55" s="7" t="s">
        <v>427</v>
      </c>
      <c r="G55" s="13">
        <v>449375</v>
      </c>
      <c r="H55" s="7" t="s">
        <v>41</v>
      </c>
      <c r="I55" s="7" t="s">
        <v>334</v>
      </c>
      <c r="J55" s="145">
        <v>3.4000000000000002E-2</v>
      </c>
      <c r="K55" s="117"/>
      <c r="L55" s="117"/>
      <c r="M55" s="7" t="s">
        <v>326</v>
      </c>
    </row>
    <row r="56" spans="1:13" hidden="1">
      <c r="A56" s="6">
        <v>112</v>
      </c>
      <c r="B56" s="7" t="s">
        <v>432</v>
      </c>
      <c r="C56" s="7" t="s">
        <v>429</v>
      </c>
      <c r="D56" s="7" t="s">
        <v>433</v>
      </c>
      <c r="E56" s="7"/>
      <c r="F56" s="7" t="s">
        <v>430</v>
      </c>
      <c r="G56" s="13" t="s">
        <v>1357</v>
      </c>
      <c r="H56" s="7" t="s">
        <v>41</v>
      </c>
      <c r="I56" s="7" t="s">
        <v>334</v>
      </c>
      <c r="J56" s="145">
        <v>3.4000000000000002E-2</v>
      </c>
      <c r="K56" s="117">
        <f t="shared" ref="K56" si="1">L56*12</f>
        <v>0</v>
      </c>
      <c r="L56" s="117"/>
      <c r="M56" s="7" t="s">
        <v>1396</v>
      </c>
    </row>
    <row r="57" spans="1:13" hidden="1">
      <c r="A57" s="6">
        <v>803</v>
      </c>
      <c r="B57" s="7" t="s">
        <v>434</v>
      </c>
      <c r="C57" s="7"/>
      <c r="D57" s="7"/>
      <c r="E57" s="7"/>
      <c r="F57" s="7"/>
      <c r="G57" s="13">
        <v>650000</v>
      </c>
      <c r="H57" s="7" t="s">
        <v>348</v>
      </c>
      <c r="I57" s="7" t="s">
        <v>334</v>
      </c>
      <c r="J57" s="145"/>
      <c r="M57" s="7" t="s">
        <v>344</v>
      </c>
    </row>
    <row r="58" spans="1:13" hidden="1">
      <c r="A58" s="1">
        <v>142</v>
      </c>
      <c r="B58" t="s">
        <v>437</v>
      </c>
      <c r="C58" t="s">
        <v>435</v>
      </c>
      <c r="D58" t="s">
        <v>438</v>
      </c>
      <c r="F58" t="s">
        <v>436</v>
      </c>
      <c r="G58" s="22">
        <v>409009</v>
      </c>
      <c r="H58" t="s">
        <v>41</v>
      </c>
      <c r="I58" t="s">
        <v>334</v>
      </c>
      <c r="J58" s="162">
        <v>3.4000000000000002E-2</v>
      </c>
      <c r="K58" s="99">
        <f>G58*J58</f>
        <v>13906.306</v>
      </c>
      <c r="L58" s="99">
        <f>K58/12</f>
        <v>1158.8588333333335</v>
      </c>
      <c r="M58" t="s">
        <v>1866</v>
      </c>
    </row>
    <row r="59" spans="1:13" hidden="1">
      <c r="A59" s="6">
        <v>142</v>
      </c>
      <c r="B59" s="7" t="s">
        <v>441</v>
      </c>
      <c r="C59" s="7" t="s">
        <v>439</v>
      </c>
      <c r="D59" s="7" t="s">
        <v>442</v>
      </c>
      <c r="E59" s="7"/>
      <c r="F59" s="7" t="s">
        <v>440</v>
      </c>
      <c r="G59" s="13">
        <v>0</v>
      </c>
      <c r="H59" s="7" t="s">
        <v>41</v>
      </c>
      <c r="I59" s="7" t="s">
        <v>334</v>
      </c>
      <c r="J59" s="145">
        <v>3.4000000000000002E-2</v>
      </c>
      <c r="K59" s="117"/>
      <c r="L59" s="117"/>
      <c r="M59" s="7" t="s">
        <v>1318</v>
      </c>
    </row>
    <row r="60" spans="1:13" hidden="1">
      <c r="A60" s="6">
        <v>142</v>
      </c>
      <c r="B60" s="7" t="s">
        <v>37</v>
      </c>
      <c r="C60" s="7" t="s">
        <v>37</v>
      </c>
      <c r="D60" s="7" t="s">
        <v>443</v>
      </c>
      <c r="E60" s="7"/>
      <c r="F60" s="7" t="s">
        <v>61</v>
      </c>
      <c r="G60" s="13"/>
      <c r="H60" s="7"/>
      <c r="I60" s="7" t="s">
        <v>302</v>
      </c>
      <c r="J60" s="145"/>
      <c r="M60" s="7" t="s">
        <v>326</v>
      </c>
    </row>
    <row r="61" spans="1:13" hidden="1">
      <c r="A61" s="6">
        <v>142</v>
      </c>
      <c r="B61" s="7" t="s">
        <v>441</v>
      </c>
      <c r="C61" s="7" t="s">
        <v>444</v>
      </c>
      <c r="D61" s="7" t="s">
        <v>446</v>
      </c>
      <c r="E61" s="7"/>
      <c r="F61" s="7" t="s">
        <v>445</v>
      </c>
      <c r="G61" s="13">
        <v>449375</v>
      </c>
      <c r="H61" s="7" t="s">
        <v>41</v>
      </c>
      <c r="I61" s="7" t="s">
        <v>334</v>
      </c>
      <c r="J61" s="145"/>
      <c r="K61" s="117"/>
      <c r="L61" s="117"/>
      <c r="M61" s="7" t="s">
        <v>326</v>
      </c>
    </row>
    <row r="62" spans="1:13" s="7" customFormat="1" hidden="1">
      <c r="A62" s="6">
        <v>142</v>
      </c>
      <c r="B62" s="7" t="s">
        <v>449</v>
      </c>
      <c r="C62" s="7" t="s">
        <v>447</v>
      </c>
      <c r="D62" s="7" t="s">
        <v>450</v>
      </c>
      <c r="F62" s="7" t="s">
        <v>448</v>
      </c>
      <c r="G62" s="13"/>
      <c r="H62" s="7" t="s">
        <v>41</v>
      </c>
      <c r="I62" s="7" t="s">
        <v>334</v>
      </c>
      <c r="J62" s="145">
        <v>3.4000000000000002E-2</v>
      </c>
      <c r="K62" s="117">
        <f>G62*J62</f>
        <v>0</v>
      </c>
      <c r="L62" s="117">
        <f>K62/12</f>
        <v>0</v>
      </c>
      <c r="M62" s="7" t="s">
        <v>1793</v>
      </c>
    </row>
    <row r="63" spans="1:13" s="10" customFormat="1" hidden="1">
      <c r="A63" s="9">
        <v>142</v>
      </c>
      <c r="B63" s="10" t="s">
        <v>1498</v>
      </c>
      <c r="C63" s="10" t="s">
        <v>36</v>
      </c>
      <c r="D63" s="10" t="s">
        <v>452</v>
      </c>
      <c r="F63" s="10" t="s">
        <v>1640</v>
      </c>
      <c r="G63" s="23"/>
      <c r="I63" s="10" t="s">
        <v>302</v>
      </c>
      <c r="J63" s="158"/>
      <c r="K63" s="10">
        <v>750</v>
      </c>
      <c r="L63" s="23">
        <v>62.5</v>
      </c>
      <c r="M63" s="10" t="s">
        <v>1642</v>
      </c>
    </row>
    <row r="64" spans="1:13" hidden="1">
      <c r="A64" s="6">
        <v>142</v>
      </c>
      <c r="B64" s="7" t="s">
        <v>455</v>
      </c>
      <c r="C64" s="7" t="s">
        <v>453</v>
      </c>
      <c r="D64" s="7" t="s">
        <v>456</v>
      </c>
      <c r="E64" s="7"/>
      <c r="F64" s="7" t="s">
        <v>454</v>
      </c>
      <c r="G64" s="13">
        <v>603980</v>
      </c>
      <c r="H64" s="7" t="s">
        <v>41</v>
      </c>
      <c r="I64" s="7" t="s">
        <v>334</v>
      </c>
      <c r="J64" s="145">
        <v>3.4000000000000002E-2</v>
      </c>
      <c r="M64" s="7" t="s">
        <v>1007</v>
      </c>
    </row>
    <row r="65" spans="1:13" hidden="1">
      <c r="A65" s="6">
        <v>142</v>
      </c>
      <c r="B65" s="7" t="s">
        <v>455</v>
      </c>
      <c r="C65" s="7" t="s">
        <v>457</v>
      </c>
      <c r="D65" s="7" t="s">
        <v>459</v>
      </c>
      <c r="E65" s="7"/>
      <c r="F65" s="7" t="s">
        <v>458</v>
      </c>
      <c r="G65" s="13">
        <v>603980</v>
      </c>
      <c r="H65" s="7" t="s">
        <v>41</v>
      </c>
      <c r="I65" s="7" t="s">
        <v>334</v>
      </c>
      <c r="J65" s="145">
        <v>3.4000000000000002E-2</v>
      </c>
      <c r="M65" s="7" t="s">
        <v>1007</v>
      </c>
    </row>
    <row r="66" spans="1:13" s="10" customFormat="1" hidden="1">
      <c r="A66" s="9">
        <v>142</v>
      </c>
      <c r="B66" s="10" t="s">
        <v>462</v>
      </c>
      <c r="C66" s="10" t="s">
        <v>460</v>
      </c>
      <c r="D66" s="10" t="s">
        <v>463</v>
      </c>
      <c r="F66" s="10" t="s">
        <v>461</v>
      </c>
      <c r="G66" s="23">
        <v>0</v>
      </c>
      <c r="H66" s="10" t="s">
        <v>41</v>
      </c>
      <c r="I66" s="10" t="s">
        <v>334</v>
      </c>
      <c r="J66" s="158">
        <v>3.4000000000000002E-2</v>
      </c>
      <c r="K66" s="99">
        <f t="shared" ref="K66:K67" si="2">G66*J66</f>
        <v>0</v>
      </c>
      <c r="L66" s="99">
        <f t="shared" ref="L66:L67" si="3">K66/12</f>
        <v>0</v>
      </c>
      <c r="M66" s="233" t="s">
        <v>1846</v>
      </c>
    </row>
    <row r="67" spans="1:13" hidden="1">
      <c r="A67" s="9">
        <v>142</v>
      </c>
      <c r="B67" s="10" t="s">
        <v>462</v>
      </c>
      <c r="C67" s="10" t="s">
        <v>464</v>
      </c>
      <c r="D67" s="10" t="s">
        <v>466</v>
      </c>
      <c r="E67" s="10"/>
      <c r="F67" s="10" t="s">
        <v>465</v>
      </c>
      <c r="G67" s="23">
        <v>688863</v>
      </c>
      <c r="H67" s="10" t="s">
        <v>41</v>
      </c>
      <c r="I67" s="10" t="s">
        <v>334</v>
      </c>
      <c r="J67" s="158">
        <v>3.4000000000000002E-2</v>
      </c>
      <c r="K67" s="99">
        <f t="shared" si="2"/>
        <v>23421.342000000001</v>
      </c>
      <c r="L67" s="99">
        <f t="shared" si="3"/>
        <v>1951.7785000000001</v>
      </c>
      <c r="M67" s="10" t="s">
        <v>1606</v>
      </c>
    </row>
    <row r="68" spans="1:13" s="7" customFormat="1" hidden="1">
      <c r="A68" s="6">
        <v>142</v>
      </c>
      <c r="B68" s="7" t="s">
        <v>469</v>
      </c>
      <c r="C68" s="7" t="s">
        <v>467</v>
      </c>
      <c r="D68" s="7" t="s">
        <v>470</v>
      </c>
      <c r="F68" s="7" t="s">
        <v>468</v>
      </c>
      <c r="G68" s="13"/>
      <c r="H68" s="7" t="s">
        <v>41</v>
      </c>
      <c r="I68" s="7" t="s">
        <v>334</v>
      </c>
      <c r="J68" s="145">
        <v>3.4000000000000002E-2</v>
      </c>
      <c r="K68" s="117">
        <f>G68*J68</f>
        <v>0</v>
      </c>
      <c r="L68" s="117">
        <f>K68/12</f>
        <v>0</v>
      </c>
      <c r="M68" s="7" t="s">
        <v>1966</v>
      </c>
    </row>
    <row r="69" spans="1:13" hidden="1">
      <c r="A69" s="6">
        <v>142</v>
      </c>
      <c r="B69" s="7" t="s">
        <v>472</v>
      </c>
      <c r="C69" s="7" t="s">
        <v>471</v>
      </c>
      <c r="D69" s="7" t="s">
        <v>474</v>
      </c>
      <c r="E69" s="7"/>
      <c r="F69" s="7" t="s">
        <v>473</v>
      </c>
      <c r="G69" s="13"/>
      <c r="H69" s="7"/>
      <c r="I69" s="7" t="s">
        <v>302</v>
      </c>
      <c r="J69" s="145"/>
      <c r="M69" s="7" t="s">
        <v>326</v>
      </c>
    </row>
    <row r="70" spans="1:13" hidden="1">
      <c r="A70" s="9">
        <v>142</v>
      </c>
      <c r="B70" s="10" t="s">
        <v>475</v>
      </c>
      <c r="C70" s="10" t="s">
        <v>478</v>
      </c>
      <c r="D70" s="10" t="s">
        <v>477</v>
      </c>
      <c r="E70" s="10"/>
      <c r="F70" s="10" t="s">
        <v>476</v>
      </c>
      <c r="G70" s="23"/>
      <c r="H70" s="10"/>
      <c r="I70" s="10" t="s">
        <v>302</v>
      </c>
      <c r="J70" s="158"/>
      <c r="K70" s="23">
        <v>750</v>
      </c>
      <c r="L70" s="23">
        <v>62.5</v>
      </c>
      <c r="M70" s="10" t="s">
        <v>1327</v>
      </c>
    </row>
    <row r="71" spans="1:13" hidden="1">
      <c r="A71" s="6">
        <v>192</v>
      </c>
      <c r="B71" s="7" t="s">
        <v>481</v>
      </c>
      <c r="C71" s="7" t="s">
        <v>479</v>
      </c>
      <c r="D71" s="7"/>
      <c r="E71" s="7"/>
      <c r="F71" s="7" t="s">
        <v>480</v>
      </c>
      <c r="G71" s="13">
        <v>538000</v>
      </c>
      <c r="H71" s="7" t="s">
        <v>333</v>
      </c>
      <c r="I71" s="7" t="s">
        <v>334</v>
      </c>
      <c r="J71" s="145"/>
      <c r="M71" s="7" t="s">
        <v>326</v>
      </c>
    </row>
    <row r="72" spans="1:13" hidden="1">
      <c r="A72" s="9">
        <v>142</v>
      </c>
      <c r="B72" s="10" t="s">
        <v>482</v>
      </c>
      <c r="C72" s="10"/>
      <c r="D72" s="10" t="s">
        <v>68</v>
      </c>
      <c r="E72" s="10"/>
      <c r="F72" s="10" t="s">
        <v>70</v>
      </c>
      <c r="G72" s="23"/>
      <c r="H72" s="10"/>
      <c r="I72" s="10" t="s">
        <v>302</v>
      </c>
      <c r="J72" s="158"/>
      <c r="K72" s="23">
        <f>SUM(L72*12)</f>
        <v>750</v>
      </c>
      <c r="L72" s="23">
        <v>62.5</v>
      </c>
      <c r="M72" s="10" t="s">
        <v>326</v>
      </c>
    </row>
    <row r="73" spans="1:13" hidden="1">
      <c r="A73" s="6">
        <v>142</v>
      </c>
      <c r="B73" s="7" t="s">
        <v>483</v>
      </c>
      <c r="C73" s="7"/>
      <c r="D73" s="7" t="s">
        <v>71</v>
      </c>
      <c r="E73" s="7"/>
      <c r="F73" s="7" t="s">
        <v>73</v>
      </c>
      <c r="G73" s="13"/>
      <c r="H73" s="7"/>
      <c r="I73" s="7" t="s">
        <v>302</v>
      </c>
      <c r="J73" s="145"/>
      <c r="K73" s="13"/>
      <c r="L73" s="13"/>
      <c r="M73" s="7" t="s">
        <v>1310</v>
      </c>
    </row>
    <row r="74" spans="1:13" hidden="1">
      <c r="A74" s="9">
        <v>142</v>
      </c>
      <c r="B74" s="10" t="s">
        <v>486</v>
      </c>
      <c r="C74" s="10" t="s">
        <v>484</v>
      </c>
      <c r="D74" s="10" t="s">
        <v>74</v>
      </c>
      <c r="E74" s="10"/>
      <c r="F74" s="10" t="s">
        <v>485</v>
      </c>
      <c r="G74" s="23"/>
      <c r="H74" s="10"/>
      <c r="I74" s="10" t="s">
        <v>302</v>
      </c>
      <c r="J74" s="158"/>
      <c r="K74" s="23">
        <v>750</v>
      </c>
      <c r="L74" s="23">
        <v>62.5</v>
      </c>
      <c r="M74" s="10" t="s">
        <v>326</v>
      </c>
    </row>
    <row r="75" spans="1:13" hidden="1">
      <c r="A75" s="6">
        <v>142</v>
      </c>
      <c r="B75" s="7" t="s">
        <v>487</v>
      </c>
      <c r="C75" s="7"/>
      <c r="D75" s="7" t="s">
        <v>77</v>
      </c>
      <c r="E75" s="7"/>
      <c r="F75" s="7" t="s">
        <v>488</v>
      </c>
      <c r="G75" s="13"/>
      <c r="H75" s="7"/>
      <c r="I75" s="7" t="s">
        <v>302</v>
      </c>
      <c r="J75" s="145"/>
      <c r="K75" s="13"/>
      <c r="L75" s="13"/>
      <c r="M75" s="7" t="s">
        <v>1310</v>
      </c>
    </row>
    <row r="76" spans="1:13" hidden="1">
      <c r="A76" s="6">
        <v>142</v>
      </c>
      <c r="B76" s="7" t="s">
        <v>490</v>
      </c>
      <c r="C76" s="7" t="s">
        <v>489</v>
      </c>
      <c r="D76" s="7" t="s">
        <v>492</v>
      </c>
      <c r="E76" s="7"/>
      <c r="F76" s="7" t="s">
        <v>491</v>
      </c>
      <c r="G76" s="13"/>
      <c r="H76" s="7"/>
      <c r="I76" s="7" t="s">
        <v>302</v>
      </c>
      <c r="J76" s="145"/>
      <c r="K76" s="13"/>
      <c r="L76" s="13"/>
      <c r="M76" s="7" t="s">
        <v>1310</v>
      </c>
    </row>
    <row r="77" spans="1:13" hidden="1">
      <c r="A77" s="6">
        <v>142</v>
      </c>
      <c r="B77" s="7" t="s">
        <v>494</v>
      </c>
      <c r="C77" s="7" t="s">
        <v>493</v>
      </c>
      <c r="D77" s="7" t="s">
        <v>83</v>
      </c>
      <c r="E77" s="7"/>
      <c r="F77" s="7" t="s">
        <v>495</v>
      </c>
      <c r="G77" s="13"/>
      <c r="H77" s="7"/>
      <c r="I77" s="7" t="s">
        <v>302</v>
      </c>
      <c r="J77" s="145"/>
      <c r="K77" s="13"/>
      <c r="L77" s="13"/>
      <c r="M77" s="7" t="s">
        <v>1310</v>
      </c>
    </row>
    <row r="78" spans="1:13">
      <c r="A78" s="9">
        <v>142</v>
      </c>
      <c r="B78" s="10" t="s">
        <v>497</v>
      </c>
      <c r="C78" s="10" t="s">
        <v>1175</v>
      </c>
      <c r="D78" s="10" t="s">
        <v>496</v>
      </c>
      <c r="E78" s="10"/>
      <c r="F78" s="10" t="s">
        <v>498</v>
      </c>
      <c r="G78" s="23">
        <v>0</v>
      </c>
      <c r="H78" s="10"/>
      <c r="I78" s="10" t="s">
        <v>302</v>
      </c>
      <c r="J78" s="158"/>
      <c r="K78" s="99">
        <v>0</v>
      </c>
      <c r="L78" s="99">
        <v>0</v>
      </c>
      <c r="M78" s="10" t="s">
        <v>1847</v>
      </c>
    </row>
    <row r="79" spans="1:13">
      <c r="A79" s="9">
        <v>142</v>
      </c>
      <c r="B79" s="10" t="s">
        <v>499</v>
      </c>
      <c r="C79" s="10" t="s">
        <v>1010</v>
      </c>
      <c r="D79" s="10" t="s">
        <v>1079</v>
      </c>
      <c r="E79" s="10"/>
      <c r="F79" s="10" t="s">
        <v>500</v>
      </c>
      <c r="G79" s="23"/>
      <c r="H79" s="10"/>
      <c r="I79" s="10" t="s">
        <v>302</v>
      </c>
      <c r="J79" s="158"/>
      <c r="K79" s="99">
        <v>750</v>
      </c>
      <c r="L79" s="99">
        <v>62.5</v>
      </c>
      <c r="M79" s="10" t="s">
        <v>1326</v>
      </c>
    </row>
    <row r="80" spans="1:13" hidden="1">
      <c r="A80" s="1">
        <v>142</v>
      </c>
      <c r="B80" s="10" t="s">
        <v>502</v>
      </c>
      <c r="D80" s="10" t="s">
        <v>85</v>
      </c>
      <c r="E80" s="10"/>
      <c r="F80" s="10" t="s">
        <v>87</v>
      </c>
      <c r="G80" s="22"/>
      <c r="I80" s="10" t="s">
        <v>302</v>
      </c>
      <c r="J80" s="162"/>
      <c r="K80" s="23">
        <v>750</v>
      </c>
      <c r="L80" s="23">
        <v>62.5</v>
      </c>
      <c r="M80" s="10" t="s">
        <v>326</v>
      </c>
    </row>
    <row r="81" spans="1:13" hidden="1">
      <c r="A81" s="1">
        <v>192</v>
      </c>
      <c r="B81" s="10" t="s">
        <v>1080</v>
      </c>
      <c r="C81" t="s">
        <v>503</v>
      </c>
      <c r="D81" s="10" t="s">
        <v>505</v>
      </c>
      <c r="E81" s="10">
        <v>22032405</v>
      </c>
      <c r="F81" s="10" t="s">
        <v>504</v>
      </c>
      <c r="G81" s="23">
        <v>240000</v>
      </c>
      <c r="H81" t="s">
        <v>364</v>
      </c>
      <c r="I81" s="10" t="s">
        <v>334</v>
      </c>
      <c r="J81" s="162">
        <v>3.5000000000000003E-2</v>
      </c>
      <c r="K81" s="43">
        <f t="shared" ref="K81:K84" si="4">L81*12</f>
        <v>8400</v>
      </c>
      <c r="L81" s="43">
        <f>G81*J81/12</f>
        <v>700</v>
      </c>
      <c r="M81" s="10" t="s">
        <v>1689</v>
      </c>
    </row>
    <row r="82" spans="1:13" hidden="1">
      <c r="A82" s="1">
        <v>192</v>
      </c>
      <c r="B82" s="10" t="s">
        <v>1080</v>
      </c>
      <c r="C82" t="s">
        <v>507</v>
      </c>
      <c r="D82" s="10" t="s">
        <v>509</v>
      </c>
      <c r="E82" s="10">
        <v>22032405</v>
      </c>
      <c r="F82" s="10" t="s">
        <v>1416</v>
      </c>
      <c r="G82" s="23">
        <v>240000</v>
      </c>
      <c r="H82" t="s">
        <v>364</v>
      </c>
      <c r="I82" s="10" t="s">
        <v>334</v>
      </c>
      <c r="J82" s="162">
        <v>3.5000000000000003E-2</v>
      </c>
      <c r="K82" s="43">
        <f t="shared" si="4"/>
        <v>8400</v>
      </c>
      <c r="L82" s="43">
        <f>G82*J82/12</f>
        <v>700</v>
      </c>
      <c r="M82" s="10" t="s">
        <v>1688</v>
      </c>
    </row>
    <row r="83" spans="1:13" hidden="1">
      <c r="A83" s="6">
        <v>192</v>
      </c>
      <c r="B83" s="7" t="s">
        <v>1080</v>
      </c>
      <c r="C83" s="7" t="s">
        <v>510</v>
      </c>
      <c r="D83" s="7" t="s">
        <v>512</v>
      </c>
      <c r="E83" s="7"/>
      <c r="F83" s="7" t="s">
        <v>511</v>
      </c>
      <c r="G83" s="13" t="s">
        <v>1357</v>
      </c>
      <c r="H83" s="7" t="s">
        <v>364</v>
      </c>
      <c r="I83" s="7" t="s">
        <v>334</v>
      </c>
      <c r="J83" s="145">
        <v>3.5000000000000003E-2</v>
      </c>
      <c r="K83" s="117"/>
      <c r="L83" s="117"/>
      <c r="M83" s="7" t="s">
        <v>326</v>
      </c>
    </row>
    <row r="84" spans="1:13" hidden="1">
      <c r="A84" s="1">
        <v>132</v>
      </c>
      <c r="B84" s="10" t="s">
        <v>515</v>
      </c>
      <c r="C84" t="s">
        <v>513</v>
      </c>
      <c r="D84" s="10" t="s">
        <v>516</v>
      </c>
      <c r="E84" s="10"/>
      <c r="F84" s="10" t="s">
        <v>514</v>
      </c>
      <c r="G84" s="22">
        <v>376000</v>
      </c>
      <c r="H84" t="s">
        <v>364</v>
      </c>
      <c r="I84" s="10" t="s">
        <v>334</v>
      </c>
      <c r="J84" s="162">
        <v>0.03</v>
      </c>
      <c r="K84" s="43">
        <f t="shared" si="4"/>
        <v>11280</v>
      </c>
      <c r="L84" s="43">
        <f>G84*J84/12</f>
        <v>940</v>
      </c>
      <c r="M84" s="10" t="s">
        <v>326</v>
      </c>
    </row>
    <row r="85" spans="1:13" hidden="1">
      <c r="A85" s="6">
        <v>142</v>
      </c>
      <c r="B85" s="7" t="s">
        <v>519</v>
      </c>
      <c r="C85" s="7" t="s">
        <v>517</v>
      </c>
      <c r="D85" s="7"/>
      <c r="E85" s="7"/>
      <c r="F85" s="7"/>
      <c r="G85" s="13">
        <v>985600</v>
      </c>
      <c r="H85" s="7" t="s">
        <v>246</v>
      </c>
      <c r="I85" s="7" t="s">
        <v>518</v>
      </c>
      <c r="J85" s="145">
        <v>8.6200080000000002E-3</v>
      </c>
      <c r="K85" s="117"/>
      <c r="L85" s="117"/>
      <c r="M85" s="7" t="s">
        <v>1143</v>
      </c>
    </row>
    <row r="86" spans="1:13" hidden="1">
      <c r="A86" s="6">
        <v>112</v>
      </c>
      <c r="B86" s="7" t="s">
        <v>521</v>
      </c>
      <c r="C86" s="7" t="s">
        <v>520</v>
      </c>
      <c r="D86" s="7" t="s">
        <v>88</v>
      </c>
      <c r="E86" s="7"/>
      <c r="F86" s="7" t="s">
        <v>90</v>
      </c>
      <c r="G86" s="13"/>
      <c r="H86" s="7"/>
      <c r="I86" s="7" t="s">
        <v>302</v>
      </c>
      <c r="J86" s="145"/>
      <c r="K86" s="13"/>
      <c r="L86" s="13"/>
      <c r="M86" s="7" t="s">
        <v>1279</v>
      </c>
    </row>
    <row r="87" spans="1:13" hidden="1">
      <c r="A87" s="1">
        <v>132</v>
      </c>
      <c r="B87" s="7" t="s">
        <v>523</v>
      </c>
      <c r="C87" s="7"/>
      <c r="D87" s="7" t="s">
        <v>522</v>
      </c>
      <c r="E87" s="7"/>
      <c r="F87" s="38">
        <v>598</v>
      </c>
      <c r="G87" s="13">
        <v>65100</v>
      </c>
      <c r="H87" s="7" t="s">
        <v>364</v>
      </c>
      <c r="I87" s="7" t="s">
        <v>334</v>
      </c>
      <c r="J87" s="145">
        <v>0.02</v>
      </c>
      <c r="M87" s="7" t="s">
        <v>431</v>
      </c>
    </row>
    <row r="88" spans="1:13" hidden="1">
      <c r="A88" s="6">
        <v>142</v>
      </c>
      <c r="B88" s="7" t="s">
        <v>525</v>
      </c>
      <c r="C88" s="7" t="s">
        <v>526</v>
      </c>
      <c r="D88" s="7" t="s">
        <v>501</v>
      </c>
      <c r="E88" s="7"/>
      <c r="F88" s="7" t="s">
        <v>524</v>
      </c>
      <c r="G88" s="13">
        <v>120000</v>
      </c>
      <c r="H88" s="7" t="s">
        <v>41</v>
      </c>
      <c r="I88" s="7" t="s">
        <v>334</v>
      </c>
      <c r="J88" s="145">
        <v>8.6199999999999992E-3</v>
      </c>
      <c r="M88" s="7" t="s">
        <v>1007</v>
      </c>
    </row>
    <row r="89" spans="1:13" hidden="1">
      <c r="A89" s="1">
        <v>112</v>
      </c>
      <c r="B89" s="10" t="s">
        <v>529</v>
      </c>
      <c r="C89" t="s">
        <v>527</v>
      </c>
      <c r="D89" t="s">
        <v>530</v>
      </c>
      <c r="F89" s="10" t="s">
        <v>528</v>
      </c>
      <c r="G89" s="22">
        <v>750000</v>
      </c>
      <c r="H89" t="s">
        <v>41</v>
      </c>
      <c r="I89" s="10" t="s">
        <v>334</v>
      </c>
      <c r="J89" s="162">
        <v>3.4000000000000002E-2</v>
      </c>
      <c r="K89" s="43">
        <f t="shared" ref="K89" si="5">L89*12</f>
        <v>25500.000000000007</v>
      </c>
      <c r="L89" s="43">
        <f>G89*J89/12</f>
        <v>2125.0000000000005</v>
      </c>
      <c r="M89" s="10" t="s">
        <v>326</v>
      </c>
    </row>
    <row r="90" spans="1:13" hidden="1">
      <c r="A90" s="6">
        <v>192</v>
      </c>
      <c r="B90" s="7" t="s">
        <v>1081</v>
      </c>
      <c r="C90" s="7" t="s">
        <v>1082</v>
      </c>
      <c r="D90" s="7" t="s">
        <v>1083</v>
      </c>
      <c r="E90" s="7"/>
      <c r="F90" s="7" t="s">
        <v>1084</v>
      </c>
      <c r="G90" s="13">
        <v>600000</v>
      </c>
      <c r="H90" s="7" t="s">
        <v>364</v>
      </c>
      <c r="I90" s="7" t="s">
        <v>334</v>
      </c>
      <c r="J90" s="145">
        <v>0.03</v>
      </c>
      <c r="K90" s="117"/>
      <c r="L90" s="117"/>
      <c r="M90" s="7" t="s">
        <v>326</v>
      </c>
    </row>
    <row r="91" spans="1:13" hidden="1">
      <c r="A91" s="6">
        <v>142</v>
      </c>
      <c r="B91" s="7" t="s">
        <v>535</v>
      </c>
      <c r="C91" s="7"/>
      <c r="D91" s="7" t="s">
        <v>91</v>
      </c>
      <c r="E91" s="7"/>
      <c r="F91" s="7" t="s">
        <v>274</v>
      </c>
      <c r="G91" s="13"/>
      <c r="H91" s="7"/>
      <c r="I91" s="7" t="s">
        <v>302</v>
      </c>
      <c r="J91" s="145"/>
      <c r="M91" s="32" t="s">
        <v>328</v>
      </c>
    </row>
    <row r="92" spans="1:13" hidden="1">
      <c r="A92" s="1">
        <v>112</v>
      </c>
      <c r="B92" s="10" t="s">
        <v>538</v>
      </c>
      <c r="C92" t="s">
        <v>536</v>
      </c>
      <c r="D92" t="s">
        <v>539</v>
      </c>
      <c r="F92" s="10" t="s">
        <v>1300</v>
      </c>
      <c r="G92" s="22">
        <v>1087000</v>
      </c>
      <c r="H92" t="s">
        <v>246</v>
      </c>
      <c r="I92" s="10" t="s">
        <v>334</v>
      </c>
      <c r="J92" s="162">
        <v>3.2000000000000001E-2</v>
      </c>
      <c r="K92" s="43">
        <f t="shared" ref="K92" si="6">L92*12</f>
        <v>34784</v>
      </c>
      <c r="L92" s="43">
        <f>G92*J92/12</f>
        <v>2898.6666666666665</v>
      </c>
      <c r="M92" s="10" t="s">
        <v>1142</v>
      </c>
    </row>
    <row r="93" spans="1:13" s="10" customFormat="1" hidden="1">
      <c r="A93" s="9">
        <v>132</v>
      </c>
      <c r="B93" s="10" t="s">
        <v>542</v>
      </c>
      <c r="C93" s="10" t="s">
        <v>1738</v>
      </c>
      <c r="D93" s="10" t="s">
        <v>1497</v>
      </c>
      <c r="F93" s="10" t="s">
        <v>541</v>
      </c>
      <c r="G93" s="23">
        <v>556335</v>
      </c>
      <c r="H93" s="10" t="s">
        <v>364</v>
      </c>
      <c r="I93" s="10" t="s">
        <v>334</v>
      </c>
      <c r="J93" s="158">
        <v>0.02</v>
      </c>
      <c r="K93" s="99">
        <f>G93*J93</f>
        <v>11126.7</v>
      </c>
      <c r="L93" s="99">
        <f>K93/12</f>
        <v>927.22500000000002</v>
      </c>
      <c r="M93" s="10" t="s">
        <v>1739</v>
      </c>
    </row>
    <row r="94" spans="1:13" s="10" customFormat="1" hidden="1">
      <c r="A94" s="9">
        <v>132</v>
      </c>
      <c r="B94" s="10" t="s">
        <v>545</v>
      </c>
      <c r="C94" s="10" t="s">
        <v>1737</v>
      </c>
      <c r="D94" s="10" t="s">
        <v>1736</v>
      </c>
      <c r="F94" s="10" t="s">
        <v>544</v>
      </c>
      <c r="G94" s="23">
        <v>2000000</v>
      </c>
      <c r="H94" s="10" t="s">
        <v>364</v>
      </c>
      <c r="I94" s="10" t="s">
        <v>334</v>
      </c>
      <c r="J94" s="158">
        <v>0.02</v>
      </c>
      <c r="K94" s="99">
        <f>G94*J94</f>
        <v>40000</v>
      </c>
      <c r="L94" s="99">
        <f>K94/12</f>
        <v>3333.3333333333335</v>
      </c>
      <c r="M94" s="10" t="s">
        <v>1739</v>
      </c>
    </row>
    <row r="95" spans="1:13" hidden="1">
      <c r="A95" s="1">
        <v>142</v>
      </c>
      <c r="B95" s="10" t="s">
        <v>94</v>
      </c>
      <c r="C95" s="10"/>
      <c r="D95" s="10" t="s">
        <v>93</v>
      </c>
      <c r="E95" s="10"/>
      <c r="F95" s="10" t="s">
        <v>95</v>
      </c>
      <c r="G95" s="23"/>
      <c r="H95" s="10"/>
      <c r="I95" s="10" t="s">
        <v>302</v>
      </c>
      <c r="J95" s="158"/>
      <c r="K95" s="23">
        <v>0</v>
      </c>
      <c r="L95" s="22">
        <v>0</v>
      </c>
      <c r="M95" s="10" t="s">
        <v>1848</v>
      </c>
    </row>
    <row r="96" spans="1:13" hidden="1">
      <c r="A96" s="6">
        <v>142</v>
      </c>
      <c r="B96" s="7" t="s">
        <v>94</v>
      </c>
      <c r="C96" s="7"/>
      <c r="D96" s="7" t="s">
        <v>96</v>
      </c>
      <c r="E96" s="7"/>
      <c r="F96" s="7" t="s">
        <v>546</v>
      </c>
      <c r="G96" s="13"/>
      <c r="H96" s="7"/>
      <c r="I96" s="7"/>
      <c r="J96" s="145"/>
      <c r="M96" s="7" t="s">
        <v>328</v>
      </c>
    </row>
    <row r="97" spans="1:13" hidden="1">
      <c r="A97" s="6">
        <v>112</v>
      </c>
      <c r="B97" s="7" t="s">
        <v>549</v>
      </c>
      <c r="C97" s="7" t="s">
        <v>547</v>
      </c>
      <c r="D97" s="7"/>
      <c r="E97" s="7"/>
      <c r="F97" s="7" t="s">
        <v>548</v>
      </c>
      <c r="G97" s="13">
        <v>2902000</v>
      </c>
      <c r="H97" s="7" t="s">
        <v>246</v>
      </c>
      <c r="I97" s="7" t="s">
        <v>334</v>
      </c>
      <c r="J97" s="145"/>
      <c r="M97" s="7" t="s">
        <v>326</v>
      </c>
    </row>
    <row r="98" spans="1:13" hidden="1">
      <c r="A98" s="9">
        <v>142</v>
      </c>
      <c r="B98" s="10" t="s">
        <v>550</v>
      </c>
      <c r="C98" s="10" t="s">
        <v>360</v>
      </c>
      <c r="D98" s="10" t="s">
        <v>552</v>
      </c>
      <c r="E98" s="10"/>
      <c r="F98" s="10" t="s">
        <v>551</v>
      </c>
      <c r="G98" s="23"/>
      <c r="H98" s="10"/>
      <c r="I98" s="10" t="s">
        <v>302</v>
      </c>
      <c r="J98" s="158"/>
      <c r="K98" s="23">
        <v>750</v>
      </c>
      <c r="L98" s="23">
        <v>62.5</v>
      </c>
      <c r="M98" s="10" t="s">
        <v>1327</v>
      </c>
    </row>
    <row r="99" spans="1:13" hidden="1">
      <c r="A99" s="6">
        <v>192</v>
      </c>
      <c r="B99" s="7" t="s">
        <v>1081</v>
      </c>
      <c r="C99" s="7" t="s">
        <v>1082</v>
      </c>
      <c r="D99" s="7" t="s">
        <v>1083</v>
      </c>
      <c r="E99" s="7"/>
      <c r="F99" s="7" t="s">
        <v>1084</v>
      </c>
      <c r="G99" s="13">
        <v>509220</v>
      </c>
      <c r="H99" s="7" t="s">
        <v>364</v>
      </c>
      <c r="I99" s="7" t="s">
        <v>334</v>
      </c>
      <c r="J99" s="145">
        <v>2.5000000000000001E-2</v>
      </c>
      <c r="K99" s="117"/>
      <c r="L99" s="117"/>
      <c r="M99" s="7" t="s">
        <v>1228</v>
      </c>
    </row>
    <row r="100" spans="1:13" hidden="1">
      <c r="A100" s="6">
        <v>112</v>
      </c>
      <c r="B100" s="7" t="s">
        <v>557</v>
      </c>
      <c r="C100" s="7" t="s">
        <v>566</v>
      </c>
      <c r="D100" s="7" t="s">
        <v>558</v>
      </c>
      <c r="E100" s="7"/>
      <c r="F100" s="7" t="s">
        <v>556</v>
      </c>
      <c r="G100" s="13">
        <v>558700</v>
      </c>
      <c r="H100" s="7" t="s">
        <v>41</v>
      </c>
      <c r="I100" s="7" t="s">
        <v>334</v>
      </c>
      <c r="J100" s="145">
        <v>3.4000000000000002E-2</v>
      </c>
      <c r="M100" s="7" t="s">
        <v>1007</v>
      </c>
    </row>
    <row r="101" spans="1:13" hidden="1">
      <c r="A101" s="9">
        <v>112</v>
      </c>
      <c r="B101" s="10" t="s">
        <v>557</v>
      </c>
      <c r="C101" s="10" t="s">
        <v>565</v>
      </c>
      <c r="D101" s="10" t="s">
        <v>560</v>
      </c>
      <c r="E101" s="10"/>
      <c r="F101" s="10" t="s">
        <v>559</v>
      </c>
      <c r="G101" s="23">
        <v>516780</v>
      </c>
      <c r="H101" s="10" t="s">
        <v>41</v>
      </c>
      <c r="I101" s="10" t="s">
        <v>334</v>
      </c>
      <c r="J101" s="158">
        <v>3.4000000000000002E-2</v>
      </c>
      <c r="K101" s="43">
        <f>L101*12</f>
        <v>17570.52</v>
      </c>
      <c r="L101" s="43">
        <f t="shared" ref="L101:L104" si="7">G101*J101/12</f>
        <v>1464.21</v>
      </c>
      <c r="M101" s="10" t="s">
        <v>1967</v>
      </c>
    </row>
    <row r="102" spans="1:13" hidden="1">
      <c r="A102" s="9">
        <v>112</v>
      </c>
      <c r="B102" s="10" t="s">
        <v>563</v>
      </c>
      <c r="C102" s="10" t="s">
        <v>561</v>
      </c>
      <c r="D102" s="10" t="s">
        <v>564</v>
      </c>
      <c r="E102" s="10"/>
      <c r="F102" s="10" t="s">
        <v>562</v>
      </c>
      <c r="G102" s="23">
        <v>516780</v>
      </c>
      <c r="H102" s="10" t="s">
        <v>41</v>
      </c>
      <c r="I102" s="10" t="s">
        <v>334</v>
      </c>
      <c r="J102" s="158">
        <v>3.4000000000000002E-2</v>
      </c>
      <c r="K102" s="43">
        <f>L102*12</f>
        <v>17570.52</v>
      </c>
      <c r="L102" s="43">
        <f t="shared" si="7"/>
        <v>1464.21</v>
      </c>
      <c r="M102" s="10" t="s">
        <v>1967</v>
      </c>
    </row>
    <row r="103" spans="1:13" hidden="1">
      <c r="A103" s="1">
        <v>112</v>
      </c>
      <c r="B103" s="10" t="s">
        <v>569</v>
      </c>
      <c r="C103" s="10" t="s">
        <v>567</v>
      </c>
      <c r="D103" s="10" t="s">
        <v>570</v>
      </c>
      <c r="E103" s="10"/>
      <c r="F103" s="10" t="s">
        <v>568</v>
      </c>
      <c r="G103" s="23">
        <v>792193</v>
      </c>
      <c r="H103" s="10" t="s">
        <v>41</v>
      </c>
      <c r="I103" s="10" t="s">
        <v>334</v>
      </c>
      <c r="J103" s="158">
        <v>3.4000000000000002E-2</v>
      </c>
      <c r="K103" s="43">
        <f t="shared" ref="K103:K104" si="8">L103*12</f>
        <v>26934.561999999998</v>
      </c>
      <c r="L103" s="43">
        <f t="shared" si="7"/>
        <v>2244.5468333333333</v>
      </c>
      <c r="M103" s="10" t="s">
        <v>1968</v>
      </c>
    </row>
    <row r="104" spans="1:13" hidden="1">
      <c r="A104" s="1">
        <v>112</v>
      </c>
      <c r="B104" s="10" t="s">
        <v>569</v>
      </c>
      <c r="C104" s="10" t="s">
        <v>571</v>
      </c>
      <c r="D104" s="10" t="s">
        <v>573</v>
      </c>
      <c r="E104" s="10"/>
      <c r="F104" s="10" t="s">
        <v>572</v>
      </c>
      <c r="G104" s="23">
        <v>792193</v>
      </c>
      <c r="H104" s="10" t="s">
        <v>41</v>
      </c>
      <c r="I104" s="10" t="s">
        <v>334</v>
      </c>
      <c r="J104" s="158">
        <v>3.4000000000000002E-2</v>
      </c>
      <c r="K104" s="43">
        <f t="shared" si="8"/>
        <v>26934.561999999998</v>
      </c>
      <c r="L104" s="43">
        <f t="shared" si="7"/>
        <v>2244.5468333333333</v>
      </c>
      <c r="M104" s="10" t="s">
        <v>1607</v>
      </c>
    </row>
    <row r="105" spans="1:13" hidden="1">
      <c r="A105" s="9">
        <v>112</v>
      </c>
      <c r="B105" s="10" t="s">
        <v>576</v>
      </c>
      <c r="C105" s="10" t="s">
        <v>574</v>
      </c>
      <c r="D105" s="10" t="s">
        <v>577</v>
      </c>
      <c r="E105" s="10"/>
      <c r="F105" s="10" t="s">
        <v>575</v>
      </c>
      <c r="G105" s="23" t="s">
        <v>1357</v>
      </c>
      <c r="H105" s="10" t="s">
        <v>41</v>
      </c>
      <c r="I105" s="10" t="s">
        <v>334</v>
      </c>
      <c r="J105" s="158">
        <v>3.4000000000000002E-2</v>
      </c>
      <c r="K105" s="43"/>
      <c r="L105" s="43"/>
      <c r="M105" s="10" t="s">
        <v>1967</v>
      </c>
    </row>
    <row r="106" spans="1:13" hidden="1">
      <c r="A106" s="6">
        <v>112</v>
      </c>
      <c r="B106" s="7" t="s">
        <v>580</v>
      </c>
      <c r="C106" s="7" t="s">
        <v>578</v>
      </c>
      <c r="D106" s="7" t="s">
        <v>581</v>
      </c>
      <c r="E106" s="7"/>
      <c r="F106" s="7" t="s">
        <v>579</v>
      </c>
      <c r="G106" s="13">
        <v>0</v>
      </c>
      <c r="H106" s="7" t="s">
        <v>41</v>
      </c>
      <c r="I106" s="7" t="s">
        <v>334</v>
      </c>
      <c r="J106" s="145">
        <v>3.4000000000000002E-2</v>
      </c>
      <c r="K106" s="117"/>
      <c r="L106" s="117"/>
      <c r="M106" s="7" t="s">
        <v>1319</v>
      </c>
    </row>
    <row r="107" spans="1:13" hidden="1">
      <c r="A107" s="1">
        <v>142</v>
      </c>
      <c r="B107" s="10" t="s">
        <v>583</v>
      </c>
      <c r="C107" s="10" t="s">
        <v>582</v>
      </c>
      <c r="D107" s="10" t="s">
        <v>99</v>
      </c>
      <c r="E107" s="10"/>
      <c r="F107" s="10" t="s">
        <v>100</v>
      </c>
      <c r="G107" s="22">
        <v>1011499</v>
      </c>
      <c r="I107" s="10" t="s">
        <v>1392</v>
      </c>
      <c r="J107" s="158">
        <v>3.5000000000000001E-3</v>
      </c>
      <c r="K107" s="23">
        <f>G107*J107</f>
        <v>3540.2465000000002</v>
      </c>
      <c r="L107" s="23">
        <f>K107/12</f>
        <v>295.0205416666667</v>
      </c>
      <c r="M107" s="10" t="s">
        <v>1400</v>
      </c>
    </row>
    <row r="108" spans="1:13" hidden="1">
      <c r="A108" s="1">
        <v>142</v>
      </c>
      <c r="B108" s="10" t="s">
        <v>1413</v>
      </c>
      <c r="D108" s="10" t="s">
        <v>102</v>
      </c>
      <c r="E108" s="10"/>
      <c r="F108" s="10" t="s">
        <v>1412</v>
      </c>
      <c r="G108" s="22"/>
      <c r="I108" s="10" t="s">
        <v>302</v>
      </c>
      <c r="J108" s="162"/>
      <c r="K108" s="23">
        <f>SUM(L108*12)</f>
        <v>750</v>
      </c>
      <c r="L108" s="23">
        <v>62.5</v>
      </c>
      <c r="M108" s="10" t="s">
        <v>1441</v>
      </c>
    </row>
    <row r="109" spans="1:13" hidden="1">
      <c r="A109" s="1">
        <v>142</v>
      </c>
      <c r="B109" s="10" t="s">
        <v>585</v>
      </c>
      <c r="D109" s="10" t="s">
        <v>105</v>
      </c>
      <c r="E109" s="10"/>
      <c r="F109" t="s">
        <v>106</v>
      </c>
      <c r="G109" s="22"/>
      <c r="I109" s="10" t="s">
        <v>302</v>
      </c>
      <c r="J109" s="162"/>
      <c r="K109" s="23">
        <f>SUM(L109*12)</f>
        <v>750</v>
      </c>
      <c r="L109" s="23">
        <v>62.5</v>
      </c>
      <c r="M109" s="10" t="s">
        <v>326</v>
      </c>
    </row>
    <row r="110" spans="1:13" hidden="1">
      <c r="A110" s="1">
        <v>142</v>
      </c>
      <c r="B110" s="10" t="s">
        <v>107</v>
      </c>
      <c r="D110" s="10" t="s">
        <v>108</v>
      </c>
      <c r="E110" s="10"/>
      <c r="F110" t="s">
        <v>109</v>
      </c>
      <c r="G110" s="22"/>
      <c r="I110" s="10" t="s">
        <v>302</v>
      </c>
      <c r="J110" s="162"/>
      <c r="K110" s="23">
        <f>SUM(L110*12)</f>
        <v>750</v>
      </c>
      <c r="L110" s="23">
        <v>62.5</v>
      </c>
      <c r="M110" s="10" t="s">
        <v>326</v>
      </c>
    </row>
    <row r="111" spans="1:13" hidden="1">
      <c r="A111" s="1">
        <v>142</v>
      </c>
      <c r="B111" s="10" t="s">
        <v>586</v>
      </c>
      <c r="D111" s="10" t="s">
        <v>111</v>
      </c>
      <c r="E111" s="10"/>
      <c r="F111" s="26">
        <v>77582</v>
      </c>
      <c r="G111" s="22"/>
      <c r="I111" s="10" t="s">
        <v>302</v>
      </c>
      <c r="J111" s="162"/>
      <c r="K111" s="23">
        <f>SUM(L111*12)</f>
        <v>750</v>
      </c>
      <c r="L111" s="23">
        <v>62.5</v>
      </c>
      <c r="M111" s="10" t="s">
        <v>326</v>
      </c>
    </row>
    <row r="112" spans="1:13" s="279" customFormat="1" hidden="1">
      <c r="A112" s="278">
        <v>142</v>
      </c>
      <c r="B112" s="279" t="s">
        <v>586</v>
      </c>
      <c r="D112" s="279" t="s">
        <v>112</v>
      </c>
      <c r="F112" s="280">
        <v>77574</v>
      </c>
      <c r="G112" s="13"/>
      <c r="I112" s="279" t="s">
        <v>302</v>
      </c>
      <c r="J112" s="145"/>
      <c r="M112" s="279" t="s">
        <v>1983</v>
      </c>
    </row>
    <row r="113" spans="1:13" hidden="1">
      <c r="A113" s="1">
        <v>142</v>
      </c>
      <c r="B113" t="s">
        <v>588</v>
      </c>
      <c r="D113" t="s">
        <v>113</v>
      </c>
      <c r="F113" s="26">
        <v>78173</v>
      </c>
      <c r="G113" s="22"/>
      <c r="I113" t="s">
        <v>302</v>
      </c>
      <c r="J113" s="162"/>
      <c r="K113" s="22">
        <v>750</v>
      </c>
      <c r="L113" s="22">
        <v>62.5</v>
      </c>
      <c r="M113" t="s">
        <v>1862</v>
      </c>
    </row>
    <row r="114" spans="1:13" hidden="1">
      <c r="A114" s="6">
        <v>142</v>
      </c>
      <c r="B114" s="7" t="s">
        <v>590</v>
      </c>
      <c r="C114" s="7" t="s">
        <v>589</v>
      </c>
      <c r="D114" s="7" t="s">
        <v>250</v>
      </c>
      <c r="E114" s="7"/>
      <c r="F114" s="27">
        <v>90091</v>
      </c>
      <c r="G114" s="13"/>
      <c r="H114" s="7"/>
      <c r="I114" s="7" t="s">
        <v>302</v>
      </c>
      <c r="J114" s="145"/>
      <c r="M114" s="7" t="s">
        <v>329</v>
      </c>
    </row>
    <row r="115" spans="1:13" hidden="1">
      <c r="A115" s="6">
        <v>142</v>
      </c>
      <c r="B115" s="7" t="s">
        <v>592</v>
      </c>
      <c r="C115" s="7" t="s">
        <v>591</v>
      </c>
      <c r="D115" s="7" t="s">
        <v>593</v>
      </c>
      <c r="E115" s="7"/>
      <c r="F115" s="27">
        <v>78215</v>
      </c>
      <c r="G115" s="13"/>
      <c r="H115" s="7"/>
      <c r="I115" s="7" t="s">
        <v>302</v>
      </c>
      <c r="J115" s="145"/>
      <c r="M115" s="7" t="s">
        <v>329</v>
      </c>
    </row>
    <row r="116" spans="1:13" s="10" customFormat="1" hidden="1">
      <c r="A116" s="9">
        <v>142</v>
      </c>
      <c r="B116" s="10" t="s">
        <v>118</v>
      </c>
      <c r="D116" s="10" t="s">
        <v>117</v>
      </c>
      <c r="F116" s="10" t="s">
        <v>119</v>
      </c>
      <c r="G116" s="23">
        <v>377000</v>
      </c>
      <c r="I116" s="10" t="s">
        <v>1392</v>
      </c>
      <c r="J116" s="158">
        <v>3.5000000000000001E-3</v>
      </c>
      <c r="K116" s="173">
        <f>G116*J116</f>
        <v>1319.5</v>
      </c>
      <c r="L116" s="173">
        <f>K116/12</f>
        <v>109.95833333333333</v>
      </c>
      <c r="M116" s="10" t="s">
        <v>1748</v>
      </c>
    </row>
    <row r="117" spans="1:13" hidden="1">
      <c r="A117" s="1">
        <v>142</v>
      </c>
      <c r="B117" s="10" t="s">
        <v>594</v>
      </c>
      <c r="C117" s="10"/>
      <c r="D117" s="10" t="s">
        <v>121</v>
      </c>
      <c r="E117" s="10"/>
      <c r="F117" s="10" t="s">
        <v>123</v>
      </c>
      <c r="G117" s="23"/>
      <c r="H117" s="10"/>
      <c r="I117" s="10" t="s">
        <v>302</v>
      </c>
      <c r="J117" s="158"/>
      <c r="K117" s="23">
        <f>SUM(L117*12)</f>
        <v>750</v>
      </c>
      <c r="L117" s="23">
        <v>62.5</v>
      </c>
      <c r="M117" s="10" t="s">
        <v>326</v>
      </c>
    </row>
    <row r="118" spans="1:13" hidden="1">
      <c r="A118" s="1">
        <v>142</v>
      </c>
      <c r="B118" s="10" t="s">
        <v>595</v>
      </c>
      <c r="D118" s="10" t="s">
        <v>291</v>
      </c>
      <c r="E118" s="10"/>
      <c r="F118" t="s">
        <v>1298</v>
      </c>
      <c r="G118" s="22"/>
      <c r="I118" s="10" t="s">
        <v>302</v>
      </c>
      <c r="J118" s="162"/>
      <c r="K118" s="23">
        <f>SUM(L118*12)</f>
        <v>750</v>
      </c>
      <c r="L118" s="23">
        <v>62.5</v>
      </c>
      <c r="M118" s="10" t="s">
        <v>326</v>
      </c>
    </row>
    <row r="119" spans="1:13" hidden="1">
      <c r="A119" s="6">
        <v>803</v>
      </c>
      <c r="B119" s="7" t="s">
        <v>596</v>
      </c>
      <c r="C119" s="7"/>
      <c r="D119" s="7"/>
      <c r="E119" s="7"/>
      <c r="F119" s="7"/>
      <c r="G119" s="13">
        <v>327018</v>
      </c>
      <c r="H119" s="7" t="s">
        <v>348</v>
      </c>
      <c r="I119" s="7" t="s">
        <v>334</v>
      </c>
      <c r="J119" s="145"/>
      <c r="M119" s="7" t="s">
        <v>597</v>
      </c>
    </row>
    <row r="120" spans="1:13" s="7" customFormat="1" hidden="1">
      <c r="A120" s="6">
        <v>142</v>
      </c>
      <c r="B120" s="7" t="s">
        <v>598</v>
      </c>
      <c r="D120" s="7" t="s">
        <v>126</v>
      </c>
      <c r="F120" s="7" t="s">
        <v>599</v>
      </c>
      <c r="G120" s="13"/>
      <c r="I120" s="7" t="s">
        <v>302</v>
      </c>
      <c r="J120" s="145"/>
      <c r="K120" s="13"/>
      <c r="L120" s="13"/>
      <c r="M120" s="77" t="s">
        <v>1788</v>
      </c>
    </row>
    <row r="121" spans="1:13" hidden="1">
      <c r="A121" s="6">
        <v>142</v>
      </c>
      <c r="B121" s="7" t="s">
        <v>128</v>
      </c>
      <c r="C121" s="7"/>
      <c r="D121" s="7" t="s">
        <v>127</v>
      </c>
      <c r="E121" s="7"/>
      <c r="F121" s="7" t="s">
        <v>276</v>
      </c>
      <c r="G121" s="13"/>
      <c r="H121" s="7"/>
      <c r="I121" s="7" t="s">
        <v>302</v>
      </c>
      <c r="J121" s="145"/>
      <c r="M121" s="7" t="s">
        <v>328</v>
      </c>
    </row>
    <row r="122" spans="1:13" hidden="1">
      <c r="A122" s="6">
        <v>142</v>
      </c>
      <c r="B122" s="7" t="s">
        <v>600</v>
      </c>
      <c r="C122" s="7"/>
      <c r="D122" s="7" t="s">
        <v>130</v>
      </c>
      <c r="E122" s="7"/>
      <c r="F122" s="7" t="s">
        <v>601</v>
      </c>
      <c r="G122" s="13"/>
      <c r="H122" s="7"/>
      <c r="I122" s="7" t="s">
        <v>302</v>
      </c>
      <c r="J122" s="145"/>
      <c r="K122" s="13"/>
      <c r="L122" s="13"/>
      <c r="M122" s="7" t="s">
        <v>1209</v>
      </c>
    </row>
    <row r="123" spans="1:13" hidden="1">
      <c r="A123" s="9">
        <v>142</v>
      </c>
      <c r="B123" s="10" t="s">
        <v>124</v>
      </c>
      <c r="C123" s="10"/>
      <c r="D123" s="10" t="s">
        <v>133</v>
      </c>
      <c r="E123" s="10"/>
      <c r="F123" s="10" t="s">
        <v>602</v>
      </c>
      <c r="G123" s="23"/>
      <c r="H123" s="10"/>
      <c r="I123" s="10" t="s">
        <v>302</v>
      </c>
      <c r="J123" s="158"/>
      <c r="K123" s="23">
        <f>SUM(L123*12)</f>
        <v>750</v>
      </c>
      <c r="L123" s="23">
        <v>62.5</v>
      </c>
      <c r="M123" s="10" t="s">
        <v>326</v>
      </c>
    </row>
    <row r="124" spans="1:13" hidden="1">
      <c r="A124" s="6">
        <v>192</v>
      </c>
      <c r="B124" s="7" t="s">
        <v>606</v>
      </c>
      <c r="C124" s="7"/>
      <c r="D124" s="7" t="s">
        <v>603</v>
      </c>
      <c r="E124" s="7"/>
      <c r="F124" s="7" t="s">
        <v>604</v>
      </c>
      <c r="G124" s="13">
        <v>330451</v>
      </c>
      <c r="H124" s="7" t="s">
        <v>605</v>
      </c>
      <c r="I124" s="7" t="s">
        <v>334</v>
      </c>
      <c r="J124" s="145"/>
      <c r="M124" s="7" t="s">
        <v>344</v>
      </c>
    </row>
    <row r="125" spans="1:13" hidden="1">
      <c r="A125" s="6">
        <v>102</v>
      </c>
      <c r="B125" s="7" t="s">
        <v>609</v>
      </c>
      <c r="C125" s="7" t="s">
        <v>607</v>
      </c>
      <c r="D125" s="7"/>
      <c r="E125" s="7"/>
      <c r="F125" s="7" t="s">
        <v>608</v>
      </c>
      <c r="G125" s="13">
        <v>430000</v>
      </c>
      <c r="H125" s="7" t="s">
        <v>364</v>
      </c>
      <c r="I125" s="7" t="s">
        <v>334</v>
      </c>
      <c r="J125" s="145"/>
      <c r="M125" s="7" t="s">
        <v>326</v>
      </c>
    </row>
    <row r="126" spans="1:13" hidden="1">
      <c r="A126" s="9">
        <v>112</v>
      </c>
      <c r="B126" s="10" t="s">
        <v>612</v>
      </c>
      <c r="C126" s="10" t="s">
        <v>610</v>
      </c>
      <c r="D126" s="10" t="s">
        <v>613</v>
      </c>
      <c r="E126" s="10"/>
      <c r="F126" s="10" t="s">
        <v>611</v>
      </c>
      <c r="G126" s="23">
        <v>763987</v>
      </c>
      <c r="H126" s="10" t="s">
        <v>41</v>
      </c>
      <c r="I126" s="10" t="s">
        <v>334</v>
      </c>
      <c r="J126" s="158">
        <v>3.4000000000000002E-2</v>
      </c>
      <c r="K126" s="43">
        <f t="shared" ref="K126:K128" si="9">L126*12</f>
        <v>25975.558000000001</v>
      </c>
      <c r="L126" s="43">
        <f>G126*J126/12</f>
        <v>2164.6298333333334</v>
      </c>
      <c r="M126" s="10" t="s">
        <v>1969</v>
      </c>
    </row>
    <row r="127" spans="1:13" hidden="1">
      <c r="A127" s="1">
        <v>112</v>
      </c>
      <c r="B127" s="10" t="s">
        <v>616</v>
      </c>
      <c r="C127" t="s">
        <v>614</v>
      </c>
      <c r="D127" s="10" t="s">
        <v>617</v>
      </c>
      <c r="E127" s="10"/>
      <c r="F127" s="10" t="s">
        <v>1304</v>
      </c>
      <c r="G127" s="23">
        <v>0</v>
      </c>
      <c r="H127" s="10" t="s">
        <v>41</v>
      </c>
      <c r="I127" s="10" t="s">
        <v>334</v>
      </c>
      <c r="J127" s="158">
        <v>3.4000000000000002E-2</v>
      </c>
      <c r="K127" s="43">
        <f t="shared" si="9"/>
        <v>0</v>
      </c>
      <c r="L127" s="43">
        <f>G127*J127/12</f>
        <v>0</v>
      </c>
      <c r="M127" s="10" t="s">
        <v>1970</v>
      </c>
    </row>
    <row r="128" spans="1:13" s="7" customFormat="1" hidden="1">
      <c r="A128" s="6">
        <v>112</v>
      </c>
      <c r="B128" s="7" t="s">
        <v>620</v>
      </c>
      <c r="C128" s="7" t="s">
        <v>618</v>
      </c>
      <c r="D128" s="7" t="s">
        <v>621</v>
      </c>
      <c r="F128" s="7" t="s">
        <v>1305</v>
      </c>
      <c r="G128" s="13">
        <v>751739</v>
      </c>
      <c r="H128" s="7" t="s">
        <v>41</v>
      </c>
      <c r="I128" s="7" t="s">
        <v>334</v>
      </c>
      <c r="J128" s="145">
        <v>3.4000000000000002E-2</v>
      </c>
      <c r="K128" s="117">
        <f t="shared" si="9"/>
        <v>0</v>
      </c>
      <c r="L128" s="117">
        <v>0</v>
      </c>
      <c r="M128" s="7" t="s">
        <v>1971</v>
      </c>
    </row>
    <row r="129" spans="1:13" s="7" customFormat="1" hidden="1">
      <c r="A129" s="6">
        <v>132</v>
      </c>
      <c r="B129" s="7" t="s">
        <v>624</v>
      </c>
      <c r="C129" s="7" t="s">
        <v>622</v>
      </c>
      <c r="D129" s="7" t="s">
        <v>625</v>
      </c>
      <c r="F129" s="7" t="s">
        <v>623</v>
      </c>
      <c r="G129" s="13"/>
      <c r="H129" s="7" t="s">
        <v>41</v>
      </c>
      <c r="I129" s="7" t="s">
        <v>334</v>
      </c>
      <c r="J129" s="145">
        <v>2.5000000000000001E-2</v>
      </c>
      <c r="K129" s="117">
        <f>G129*J129</f>
        <v>0</v>
      </c>
      <c r="L129" s="117">
        <f>K129/12</f>
        <v>0</v>
      </c>
      <c r="M129" s="7" t="s">
        <v>1796</v>
      </c>
    </row>
    <row r="130" spans="1:13" s="7" customFormat="1" hidden="1">
      <c r="A130" s="6">
        <v>132</v>
      </c>
      <c r="B130" s="7" t="s">
        <v>628</v>
      </c>
      <c r="C130" s="7" t="s">
        <v>626</v>
      </c>
      <c r="D130" s="7" t="s">
        <v>629</v>
      </c>
      <c r="F130" s="7" t="s">
        <v>627</v>
      </c>
      <c r="G130" s="13"/>
      <c r="H130" s="7" t="s">
        <v>41</v>
      </c>
      <c r="I130" s="7" t="s">
        <v>334</v>
      </c>
      <c r="J130" s="145">
        <v>2.5000000000000001E-2</v>
      </c>
      <c r="K130" s="117">
        <f>G130*J130</f>
        <v>0</v>
      </c>
      <c r="L130" s="117">
        <f>K130/12</f>
        <v>0</v>
      </c>
      <c r="M130" s="7" t="s">
        <v>1795</v>
      </c>
    </row>
    <row r="131" spans="1:13" hidden="1">
      <c r="A131" s="6">
        <v>142</v>
      </c>
      <c r="B131" s="7" t="s">
        <v>630</v>
      </c>
      <c r="C131" s="7"/>
      <c r="D131" s="7" t="s">
        <v>136</v>
      </c>
      <c r="E131" s="7"/>
      <c r="F131" s="7" t="s">
        <v>137</v>
      </c>
      <c r="G131" s="13"/>
      <c r="H131" s="7"/>
      <c r="I131" s="7" t="s">
        <v>302</v>
      </c>
      <c r="J131" s="145"/>
      <c r="K131" s="13"/>
      <c r="L131" s="13"/>
      <c r="M131" s="7" t="s">
        <v>1314</v>
      </c>
    </row>
    <row r="132" spans="1:13" hidden="1">
      <c r="A132" s="6">
        <v>142</v>
      </c>
      <c r="B132" s="7" t="s">
        <v>631</v>
      </c>
      <c r="C132" s="7"/>
      <c r="D132" s="7" t="s">
        <v>139</v>
      </c>
      <c r="E132" s="7"/>
      <c r="F132" s="27">
        <v>90071509</v>
      </c>
      <c r="G132" s="13"/>
      <c r="H132" s="7"/>
      <c r="I132" s="7" t="s">
        <v>302</v>
      </c>
      <c r="J132" s="145"/>
      <c r="K132" s="13"/>
      <c r="L132" s="13"/>
      <c r="M132" s="7" t="s">
        <v>1594</v>
      </c>
    </row>
    <row r="133" spans="1:13" hidden="1">
      <c r="A133" s="6">
        <v>142</v>
      </c>
      <c r="B133" s="7" t="s">
        <v>632</v>
      </c>
      <c r="C133" s="7"/>
      <c r="D133" s="7" t="s">
        <v>141</v>
      </c>
      <c r="E133" s="7"/>
      <c r="F133" s="7" t="s">
        <v>633</v>
      </c>
      <c r="G133" s="13"/>
      <c r="H133" s="7"/>
      <c r="I133" s="7" t="s">
        <v>302</v>
      </c>
      <c r="J133" s="145"/>
      <c r="K133" s="13"/>
      <c r="L133" s="13"/>
      <c r="M133" s="7" t="s">
        <v>1314</v>
      </c>
    </row>
    <row r="134" spans="1:13" hidden="1">
      <c r="A134" s="6">
        <v>142</v>
      </c>
      <c r="B134" s="7" t="s">
        <v>634</v>
      </c>
      <c r="C134" s="7"/>
      <c r="D134" s="7" t="s">
        <v>144</v>
      </c>
      <c r="E134" s="7"/>
      <c r="F134" s="7" t="s">
        <v>145</v>
      </c>
      <c r="G134" s="13"/>
      <c r="H134" s="7"/>
      <c r="I134" s="7" t="s">
        <v>302</v>
      </c>
      <c r="J134" s="145"/>
      <c r="K134" s="13"/>
      <c r="L134" s="13"/>
      <c r="M134" s="7" t="s">
        <v>1310</v>
      </c>
    </row>
    <row r="135" spans="1:13" hidden="1">
      <c r="A135" s="1">
        <v>112</v>
      </c>
      <c r="B135" s="10" t="s">
        <v>636</v>
      </c>
      <c r="C135" t="s">
        <v>902</v>
      </c>
      <c r="D135" s="10" t="s">
        <v>838</v>
      </c>
      <c r="E135" s="10"/>
      <c r="F135" s="10" t="s">
        <v>635</v>
      </c>
      <c r="G135" s="23">
        <v>835082</v>
      </c>
      <c r="H135" t="s">
        <v>41</v>
      </c>
      <c r="I135" s="10" t="s">
        <v>334</v>
      </c>
      <c r="J135" s="158">
        <v>3.4000000000000002E-2</v>
      </c>
      <c r="K135" s="43">
        <f t="shared" ref="K135:K141" si="10">L135*12</f>
        <v>28392.788</v>
      </c>
      <c r="L135" s="43">
        <f>G135*J135/12</f>
        <v>2366.0656666666669</v>
      </c>
      <c r="M135" s="10" t="s">
        <v>1183</v>
      </c>
    </row>
    <row r="136" spans="1:13" hidden="1">
      <c r="A136" s="1">
        <v>102</v>
      </c>
      <c r="B136" s="7" t="s">
        <v>639</v>
      </c>
      <c r="C136" s="7" t="s">
        <v>637</v>
      </c>
      <c r="D136" s="7"/>
      <c r="E136" s="7"/>
      <c r="F136" s="7" t="s">
        <v>638</v>
      </c>
      <c r="G136" s="13">
        <v>1510000</v>
      </c>
      <c r="H136" s="7" t="s">
        <v>1098</v>
      </c>
      <c r="I136" s="7" t="s">
        <v>334</v>
      </c>
      <c r="J136" s="145">
        <v>0.02</v>
      </c>
      <c r="K136" s="117"/>
      <c r="L136" s="117"/>
      <c r="M136" s="7" t="s">
        <v>1140</v>
      </c>
    </row>
    <row r="137" spans="1:13" hidden="1">
      <c r="A137" s="1">
        <v>112</v>
      </c>
      <c r="B137" s="10" t="s">
        <v>642</v>
      </c>
      <c r="C137" t="s">
        <v>643</v>
      </c>
      <c r="D137" s="10" t="s">
        <v>640</v>
      </c>
      <c r="E137" s="10"/>
      <c r="F137" t="s">
        <v>641</v>
      </c>
      <c r="G137" s="23">
        <v>589418</v>
      </c>
      <c r="H137" t="s">
        <v>41</v>
      </c>
      <c r="I137" s="10" t="s">
        <v>334</v>
      </c>
      <c r="J137" s="158">
        <v>3.4000000000000002E-2</v>
      </c>
      <c r="K137" s="43">
        <f t="shared" si="10"/>
        <v>20040.212000000003</v>
      </c>
      <c r="L137" s="43">
        <f>G137*J137/12</f>
        <v>1670.0176666666669</v>
      </c>
      <c r="M137" s="10" t="s">
        <v>1972</v>
      </c>
    </row>
    <row r="138" spans="1:13" hidden="1">
      <c r="A138" s="1">
        <v>112</v>
      </c>
      <c r="B138" s="10" t="s">
        <v>642</v>
      </c>
      <c r="C138" t="s">
        <v>644</v>
      </c>
      <c r="D138" s="10" t="s">
        <v>646</v>
      </c>
      <c r="E138" s="10"/>
      <c r="F138" s="10" t="s">
        <v>645</v>
      </c>
      <c r="G138" s="23">
        <v>589418</v>
      </c>
      <c r="H138" t="s">
        <v>41</v>
      </c>
      <c r="I138" s="10" t="s">
        <v>334</v>
      </c>
      <c r="J138" s="158">
        <v>3.4000000000000002E-2</v>
      </c>
      <c r="K138" s="43">
        <f t="shared" si="10"/>
        <v>20040.212000000003</v>
      </c>
      <c r="L138" s="43">
        <f>G138*J138/12</f>
        <v>1670.0176666666669</v>
      </c>
      <c r="M138" s="10" t="s">
        <v>1972</v>
      </c>
    </row>
    <row r="139" spans="1:13" hidden="1">
      <c r="A139" s="1">
        <v>112</v>
      </c>
      <c r="B139" s="10" t="s">
        <v>642</v>
      </c>
      <c r="C139" t="s">
        <v>647</v>
      </c>
      <c r="D139" s="10" t="s">
        <v>649</v>
      </c>
      <c r="E139" s="10"/>
      <c r="F139" s="10" t="s">
        <v>648</v>
      </c>
      <c r="G139" s="23">
        <v>589418</v>
      </c>
      <c r="H139" t="s">
        <v>41</v>
      </c>
      <c r="I139" s="10" t="s">
        <v>334</v>
      </c>
      <c r="J139" s="158">
        <v>3.4000000000000002E-2</v>
      </c>
      <c r="K139" s="43">
        <f t="shared" si="10"/>
        <v>20040.212000000003</v>
      </c>
      <c r="L139" s="43">
        <f>G139*J139/12</f>
        <v>1670.0176666666669</v>
      </c>
      <c r="M139" s="10" t="s">
        <v>1972</v>
      </c>
    </row>
    <row r="140" spans="1:13" s="10" customFormat="1" hidden="1">
      <c r="A140" s="9">
        <v>142</v>
      </c>
      <c r="B140" s="10" t="s">
        <v>146</v>
      </c>
      <c r="D140" s="10" t="s">
        <v>147</v>
      </c>
      <c r="F140" s="10" t="s">
        <v>148</v>
      </c>
      <c r="G140" s="23"/>
      <c r="I140" s="10" t="s">
        <v>302</v>
      </c>
      <c r="J140" s="158"/>
      <c r="K140" s="23">
        <v>750</v>
      </c>
      <c r="L140" s="23">
        <f>K140/12</f>
        <v>62.5</v>
      </c>
      <c r="M140" s="10" t="s">
        <v>1673</v>
      </c>
    </row>
    <row r="141" spans="1:13" hidden="1">
      <c r="A141" s="1">
        <v>102</v>
      </c>
      <c r="B141" s="10" t="s">
        <v>652</v>
      </c>
      <c r="C141" t="s">
        <v>650</v>
      </c>
      <c r="D141" s="10" t="s">
        <v>1085</v>
      </c>
      <c r="E141" s="10">
        <v>60058407</v>
      </c>
      <c r="F141" s="10" t="s">
        <v>651</v>
      </c>
      <c r="G141" s="22">
        <v>234400</v>
      </c>
      <c r="H141" t="s">
        <v>364</v>
      </c>
      <c r="I141" s="10" t="s">
        <v>334</v>
      </c>
      <c r="J141" s="158">
        <v>0.03</v>
      </c>
      <c r="K141" s="43">
        <f t="shared" si="10"/>
        <v>7032</v>
      </c>
      <c r="L141" s="43">
        <f>G141*J141/12</f>
        <v>586</v>
      </c>
      <c r="M141" s="10" t="s">
        <v>1690</v>
      </c>
    </row>
    <row r="142" spans="1:13" s="10" customFormat="1">
      <c r="A142" s="9">
        <v>142</v>
      </c>
      <c r="B142" s="10" t="s">
        <v>655</v>
      </c>
      <c r="C142" s="10" t="s">
        <v>653</v>
      </c>
      <c r="D142" s="10" t="s">
        <v>656</v>
      </c>
      <c r="F142" s="10" t="s">
        <v>150</v>
      </c>
      <c r="G142" s="23"/>
      <c r="I142" s="10" t="s">
        <v>302</v>
      </c>
      <c r="J142" s="158"/>
      <c r="K142" s="10">
        <v>750</v>
      </c>
      <c r="L142" s="10">
        <v>62.5</v>
      </c>
      <c r="M142" s="10" t="s">
        <v>1777</v>
      </c>
    </row>
    <row r="143" spans="1:13" s="10" customFormat="1">
      <c r="A143" s="9">
        <v>142</v>
      </c>
      <c r="B143" s="10" t="s">
        <v>655</v>
      </c>
      <c r="C143" s="10" t="s">
        <v>653</v>
      </c>
      <c r="D143" s="10" t="s">
        <v>657</v>
      </c>
      <c r="F143" s="10" t="s">
        <v>151</v>
      </c>
      <c r="G143" s="23"/>
      <c r="I143" s="10" t="s">
        <v>302</v>
      </c>
      <c r="J143" s="158"/>
      <c r="K143" s="10">
        <v>750</v>
      </c>
      <c r="L143" s="10">
        <f>K143/12</f>
        <v>62.5</v>
      </c>
      <c r="M143" s="174" t="s">
        <v>1643</v>
      </c>
    </row>
    <row r="144" spans="1:13" s="7" customFormat="1">
      <c r="A144" s="6">
        <v>142</v>
      </c>
      <c r="B144" s="7" t="s">
        <v>655</v>
      </c>
      <c r="C144" s="7" t="s">
        <v>653</v>
      </c>
      <c r="D144" s="7" t="s">
        <v>658</v>
      </c>
      <c r="F144" s="7" t="s">
        <v>152</v>
      </c>
      <c r="G144" s="13"/>
      <c r="I144" s="7" t="s">
        <v>302</v>
      </c>
      <c r="J144" s="145"/>
      <c r="L144" s="7">
        <f t="shared" ref="L144:L145" si="11">K144/12</f>
        <v>0</v>
      </c>
      <c r="M144" s="7" t="s">
        <v>1821</v>
      </c>
    </row>
    <row r="145" spans="1:13" s="10" customFormat="1">
      <c r="A145" s="9">
        <v>142</v>
      </c>
      <c r="B145" s="10" t="s">
        <v>655</v>
      </c>
      <c r="C145" s="10" t="s">
        <v>653</v>
      </c>
      <c r="D145" s="10" t="s">
        <v>1501</v>
      </c>
      <c r="F145" s="10" t="s">
        <v>153</v>
      </c>
      <c r="G145" s="23"/>
      <c r="I145" s="10" t="s">
        <v>302</v>
      </c>
      <c r="J145" s="158"/>
      <c r="K145" s="10">
        <v>750</v>
      </c>
      <c r="L145" s="10">
        <f t="shared" si="11"/>
        <v>62.5</v>
      </c>
      <c r="M145" s="10" t="s">
        <v>1643</v>
      </c>
    </row>
    <row r="146" spans="1:13" s="7" customFormat="1">
      <c r="A146" s="6">
        <v>142</v>
      </c>
      <c r="B146" s="7" t="s">
        <v>655</v>
      </c>
      <c r="C146" s="7" t="s">
        <v>653</v>
      </c>
      <c r="D146" s="7" t="s">
        <v>661</v>
      </c>
      <c r="F146" s="7" t="s">
        <v>660</v>
      </c>
      <c r="G146" s="13"/>
      <c r="I146" s="7" t="s">
        <v>302</v>
      </c>
      <c r="J146" s="145"/>
      <c r="M146" s="7" t="s">
        <v>1820</v>
      </c>
    </row>
    <row r="147" spans="1:13" s="10" customFormat="1">
      <c r="A147" s="9">
        <v>142</v>
      </c>
      <c r="B147" s="10" t="s">
        <v>655</v>
      </c>
      <c r="C147" s="10" t="s">
        <v>653</v>
      </c>
      <c r="D147" s="10" t="s">
        <v>662</v>
      </c>
      <c r="F147" s="10" t="s">
        <v>155</v>
      </c>
      <c r="G147" s="23"/>
      <c r="I147" s="10" t="s">
        <v>302</v>
      </c>
      <c r="J147" s="158"/>
      <c r="K147" s="10">
        <v>750</v>
      </c>
      <c r="L147" s="10">
        <f t="shared" ref="L147:L152" si="12">K147/12</f>
        <v>62.5</v>
      </c>
      <c r="M147" s="10" t="s">
        <v>1650</v>
      </c>
    </row>
    <row r="148" spans="1:13" s="10" customFormat="1">
      <c r="A148" s="9">
        <v>142</v>
      </c>
      <c r="B148" s="10" t="s">
        <v>655</v>
      </c>
      <c r="C148" s="10" t="s">
        <v>653</v>
      </c>
      <c r="D148" s="10" t="s">
        <v>663</v>
      </c>
      <c r="F148" s="10" t="s">
        <v>156</v>
      </c>
      <c r="G148" s="23"/>
      <c r="I148" s="10" t="s">
        <v>302</v>
      </c>
      <c r="J148" s="158"/>
      <c r="K148" s="10">
        <v>750</v>
      </c>
      <c r="L148" s="10">
        <f t="shared" si="12"/>
        <v>62.5</v>
      </c>
      <c r="M148" s="10" t="s">
        <v>1643</v>
      </c>
    </row>
    <row r="149" spans="1:13" s="10" customFormat="1" hidden="1">
      <c r="A149" s="9">
        <v>142</v>
      </c>
      <c r="B149" s="10" t="s">
        <v>665</v>
      </c>
      <c r="C149" s="10" t="s">
        <v>664</v>
      </c>
      <c r="D149" s="10" t="s">
        <v>158</v>
      </c>
      <c r="F149" s="10" t="s">
        <v>666</v>
      </c>
      <c r="G149" s="23"/>
      <c r="I149" s="10" t="s">
        <v>302</v>
      </c>
      <c r="J149" s="158"/>
      <c r="K149" s="10">
        <v>750</v>
      </c>
      <c r="L149" s="10">
        <f t="shared" si="12"/>
        <v>62.5</v>
      </c>
      <c r="M149" s="10" t="s">
        <v>1650</v>
      </c>
    </row>
    <row r="150" spans="1:13" s="10" customFormat="1" hidden="1">
      <c r="A150" s="9">
        <v>142</v>
      </c>
      <c r="B150" s="10" t="s">
        <v>665</v>
      </c>
      <c r="C150" s="10" t="s">
        <v>664</v>
      </c>
      <c r="D150" s="10" t="s">
        <v>668</v>
      </c>
      <c r="F150" s="10" t="s">
        <v>667</v>
      </c>
      <c r="G150" s="23"/>
      <c r="I150" s="10" t="s">
        <v>302</v>
      </c>
      <c r="J150" s="158"/>
      <c r="K150" s="10">
        <v>750</v>
      </c>
      <c r="L150" s="10">
        <f t="shared" si="12"/>
        <v>62.5</v>
      </c>
      <c r="M150" s="10" t="s">
        <v>1650</v>
      </c>
    </row>
    <row r="151" spans="1:13" s="10" customFormat="1" hidden="1">
      <c r="A151" s="9">
        <v>142</v>
      </c>
      <c r="B151" s="10" t="s">
        <v>670</v>
      </c>
      <c r="C151" s="10" t="s">
        <v>669</v>
      </c>
      <c r="D151" s="10" t="s">
        <v>163</v>
      </c>
      <c r="F151" s="10" t="s">
        <v>671</v>
      </c>
      <c r="G151" s="23"/>
      <c r="I151" s="10" t="s">
        <v>302</v>
      </c>
      <c r="J151" s="158"/>
      <c r="K151" s="10">
        <v>750</v>
      </c>
      <c r="L151" s="10">
        <f t="shared" si="12"/>
        <v>62.5</v>
      </c>
      <c r="M151" s="10" t="s">
        <v>1650</v>
      </c>
    </row>
    <row r="152" spans="1:13" s="10" customFormat="1" hidden="1">
      <c r="A152" s="9">
        <v>142</v>
      </c>
      <c r="B152" s="10" t="s">
        <v>162</v>
      </c>
      <c r="C152" s="10" t="s">
        <v>669</v>
      </c>
      <c r="D152" s="10" t="s">
        <v>165</v>
      </c>
      <c r="F152" s="10" t="s">
        <v>672</v>
      </c>
      <c r="G152" s="23"/>
      <c r="I152" s="10" t="s">
        <v>302</v>
      </c>
      <c r="J152" s="158"/>
      <c r="K152" s="10">
        <v>750</v>
      </c>
      <c r="L152" s="10">
        <f t="shared" si="12"/>
        <v>62.5</v>
      </c>
      <c r="M152" s="10" t="s">
        <v>1650</v>
      </c>
    </row>
    <row r="153" spans="1:13" hidden="1">
      <c r="A153" s="9">
        <v>112</v>
      </c>
      <c r="B153" s="10" t="s">
        <v>642</v>
      </c>
      <c r="C153" s="10" t="s">
        <v>673</v>
      </c>
      <c r="D153" s="10" t="s">
        <v>675</v>
      </c>
      <c r="E153" s="10"/>
      <c r="F153" s="10" t="s">
        <v>674</v>
      </c>
      <c r="G153" s="23">
        <v>589418</v>
      </c>
      <c r="H153" s="10" t="s">
        <v>41</v>
      </c>
      <c r="I153" s="10" t="s">
        <v>334</v>
      </c>
      <c r="J153" s="158">
        <v>3.4000000000000002E-2</v>
      </c>
      <c r="K153" s="43">
        <f t="shared" ref="K153:K160" si="13">L153*12</f>
        <v>20040.212000000003</v>
      </c>
      <c r="L153" s="43">
        <f t="shared" ref="L153:L160" si="14">G153*J153/12</f>
        <v>1670.0176666666669</v>
      </c>
      <c r="M153" s="10" t="s">
        <v>1972</v>
      </c>
    </row>
    <row r="154" spans="1:13" hidden="1">
      <c r="A154" s="9">
        <v>112</v>
      </c>
      <c r="B154" s="10" t="s">
        <v>642</v>
      </c>
      <c r="C154" s="10" t="s">
        <v>676</v>
      </c>
      <c r="D154" s="10" t="s">
        <v>678</v>
      </c>
      <c r="E154" s="10"/>
      <c r="F154" s="10" t="s">
        <v>677</v>
      </c>
      <c r="G154" s="23">
        <v>589418</v>
      </c>
      <c r="H154" s="10" t="s">
        <v>41</v>
      </c>
      <c r="I154" s="10" t="s">
        <v>334</v>
      </c>
      <c r="J154" s="158">
        <v>3.4000000000000002E-2</v>
      </c>
      <c r="K154" s="43">
        <f t="shared" si="13"/>
        <v>20040.212000000003</v>
      </c>
      <c r="L154" s="43">
        <f t="shared" si="14"/>
        <v>1670.0176666666669</v>
      </c>
      <c r="M154" s="10" t="s">
        <v>1972</v>
      </c>
    </row>
    <row r="155" spans="1:13" hidden="1">
      <c r="A155" s="9">
        <v>112</v>
      </c>
      <c r="B155" s="10" t="s">
        <v>681</v>
      </c>
      <c r="C155" s="10" t="s">
        <v>679</v>
      </c>
      <c r="D155" s="10" t="s">
        <v>682</v>
      </c>
      <c r="E155" s="10"/>
      <c r="F155" s="10" t="s">
        <v>680</v>
      </c>
      <c r="G155" s="23">
        <v>616000</v>
      </c>
      <c r="H155" s="10" t="s">
        <v>41</v>
      </c>
      <c r="I155" s="10" t="s">
        <v>334</v>
      </c>
      <c r="J155" s="158">
        <v>3.4000000000000002E-2</v>
      </c>
      <c r="K155" s="99">
        <f>G155*J155</f>
        <v>20944</v>
      </c>
      <c r="L155" s="99">
        <f>K155/12</f>
        <v>1745.3333333333333</v>
      </c>
      <c r="M155" s="10" t="s">
        <v>1354</v>
      </c>
    </row>
    <row r="156" spans="1:13" hidden="1">
      <c r="A156" s="6">
        <v>112</v>
      </c>
      <c r="B156" s="7" t="s">
        <v>681</v>
      </c>
      <c r="C156" s="7" t="s">
        <v>683</v>
      </c>
      <c r="D156" s="7" t="s">
        <v>685</v>
      </c>
      <c r="E156" s="7"/>
      <c r="F156" s="7" t="s">
        <v>684</v>
      </c>
      <c r="G156" s="13" t="s">
        <v>1357</v>
      </c>
      <c r="H156" s="7" t="s">
        <v>41</v>
      </c>
      <c r="I156" s="7" t="s">
        <v>334</v>
      </c>
      <c r="J156" s="145">
        <v>3.4000000000000002E-2</v>
      </c>
      <c r="K156" s="117"/>
      <c r="L156" s="117"/>
      <c r="M156" s="7" t="s">
        <v>1395</v>
      </c>
    </row>
    <row r="157" spans="1:13" hidden="1">
      <c r="A157" s="1">
        <v>172</v>
      </c>
      <c r="B157" s="10" t="s">
        <v>689</v>
      </c>
      <c r="C157" s="10" t="s">
        <v>686</v>
      </c>
      <c r="D157" s="10" t="s">
        <v>985</v>
      </c>
      <c r="E157" s="10"/>
      <c r="F157" s="10" t="s">
        <v>687</v>
      </c>
      <c r="G157" s="22">
        <v>1066605</v>
      </c>
      <c r="H157" s="10" t="s">
        <v>246</v>
      </c>
      <c r="I157" s="10" t="s">
        <v>334</v>
      </c>
      <c r="J157" s="158">
        <v>3.2000000000000001E-2</v>
      </c>
      <c r="K157" s="43">
        <f t="shared" si="13"/>
        <v>34131.360000000001</v>
      </c>
      <c r="L157" s="43">
        <f t="shared" si="14"/>
        <v>2844.28</v>
      </c>
      <c r="M157" s="10" t="s">
        <v>1192</v>
      </c>
    </row>
    <row r="158" spans="1:13" hidden="1">
      <c r="A158" s="1">
        <v>112</v>
      </c>
      <c r="B158" s="10" t="s">
        <v>692</v>
      </c>
      <c r="D158" s="10" t="s">
        <v>690</v>
      </c>
      <c r="E158" s="10"/>
      <c r="F158" s="10" t="s">
        <v>691</v>
      </c>
      <c r="G158" s="22">
        <v>1082851</v>
      </c>
      <c r="H158" s="10" t="s">
        <v>246</v>
      </c>
      <c r="I158" s="10" t="s">
        <v>334</v>
      </c>
      <c r="J158" s="158">
        <v>3.2000000000000001E-2</v>
      </c>
      <c r="K158" s="43">
        <f t="shared" si="13"/>
        <v>34651.232000000004</v>
      </c>
      <c r="L158" s="43">
        <f t="shared" si="14"/>
        <v>2887.6026666666671</v>
      </c>
      <c r="M158" s="10" t="s">
        <v>1183</v>
      </c>
    </row>
    <row r="159" spans="1:13" s="10" customFormat="1" hidden="1">
      <c r="A159" s="9">
        <v>112</v>
      </c>
      <c r="B159" s="10" t="s">
        <v>696</v>
      </c>
      <c r="C159" s="10" t="s">
        <v>693</v>
      </c>
      <c r="D159" s="10" t="s">
        <v>697</v>
      </c>
      <c r="F159" s="10" t="s">
        <v>694</v>
      </c>
      <c r="G159" s="23">
        <v>616000</v>
      </c>
      <c r="H159" s="10" t="s">
        <v>41</v>
      </c>
      <c r="I159" s="10" t="s">
        <v>334</v>
      </c>
      <c r="J159" s="158">
        <v>3.4000000000000002E-2</v>
      </c>
      <c r="K159" s="99">
        <f>G159*J159</f>
        <v>20944</v>
      </c>
      <c r="L159" s="99">
        <f>K159/12</f>
        <v>1745.3333333333333</v>
      </c>
      <c r="M159" s="10" t="s">
        <v>1411</v>
      </c>
    </row>
    <row r="160" spans="1:13" hidden="1">
      <c r="A160" s="1">
        <v>112</v>
      </c>
      <c r="B160" s="10" t="s">
        <v>696</v>
      </c>
      <c r="C160" s="10" t="s">
        <v>698</v>
      </c>
      <c r="D160" s="10" t="s">
        <v>700</v>
      </c>
      <c r="E160" s="10"/>
      <c r="F160" s="10" t="s">
        <v>699</v>
      </c>
      <c r="G160" s="23">
        <v>616000</v>
      </c>
      <c r="H160" s="10" t="s">
        <v>41</v>
      </c>
      <c r="I160" s="10" t="s">
        <v>334</v>
      </c>
      <c r="J160" s="158">
        <v>3.4000000000000002E-2</v>
      </c>
      <c r="K160" s="43">
        <f t="shared" si="13"/>
        <v>20944</v>
      </c>
      <c r="L160" s="43">
        <f t="shared" si="14"/>
        <v>1745.3333333333333</v>
      </c>
      <c r="M160" s="10" t="s">
        <v>1196</v>
      </c>
    </row>
    <row r="161" spans="1:13" hidden="1">
      <c r="A161" s="9">
        <v>112</v>
      </c>
      <c r="B161" s="10" t="s">
        <v>696</v>
      </c>
      <c r="C161" s="10" t="s">
        <v>701</v>
      </c>
      <c r="D161" s="10" t="s">
        <v>703</v>
      </c>
      <c r="E161" s="10"/>
      <c r="F161" s="10" t="s">
        <v>702</v>
      </c>
      <c r="G161" s="23">
        <v>616000</v>
      </c>
      <c r="H161" s="10" t="s">
        <v>246</v>
      </c>
      <c r="I161" s="10" t="s">
        <v>334</v>
      </c>
      <c r="J161" s="158">
        <v>3.2000000000000001E-2</v>
      </c>
      <c r="K161" s="43">
        <f t="shared" ref="K161" si="15">L161*12</f>
        <v>19712</v>
      </c>
      <c r="L161" s="43">
        <f t="shared" ref="L161" si="16">G161*J161/12</f>
        <v>1642.6666666666667</v>
      </c>
      <c r="M161" s="7" t="s">
        <v>1197</v>
      </c>
    </row>
    <row r="162" spans="1:13" hidden="1">
      <c r="A162" s="6">
        <v>102</v>
      </c>
      <c r="B162" s="7" t="s">
        <v>705</v>
      </c>
      <c r="C162" s="7" t="s">
        <v>349</v>
      </c>
      <c r="D162" s="7"/>
      <c r="E162" s="7"/>
      <c r="F162" s="7" t="s">
        <v>704</v>
      </c>
      <c r="G162" s="23">
        <v>2487000</v>
      </c>
      <c r="H162" s="7" t="s">
        <v>312</v>
      </c>
      <c r="I162" s="7" t="s">
        <v>334</v>
      </c>
      <c r="J162" s="145"/>
      <c r="M162" s="7" t="s">
        <v>654</v>
      </c>
    </row>
    <row r="163" spans="1:13" hidden="1">
      <c r="A163" s="1">
        <v>192</v>
      </c>
      <c r="B163" s="10" t="s">
        <v>709</v>
      </c>
      <c r="C163" s="10" t="s">
        <v>706</v>
      </c>
      <c r="D163" s="10" t="s">
        <v>710</v>
      </c>
      <c r="E163" s="10">
        <v>22031700</v>
      </c>
      <c r="F163" s="10" t="s">
        <v>707</v>
      </c>
      <c r="G163" s="23">
        <v>58900</v>
      </c>
      <c r="H163" s="10" t="s">
        <v>364</v>
      </c>
      <c r="I163" s="10" t="s">
        <v>334</v>
      </c>
      <c r="J163" s="158">
        <v>3.5000000000000003E-2</v>
      </c>
      <c r="K163" s="43">
        <f t="shared" ref="K163:K171" si="17">L163*12</f>
        <v>2061.5</v>
      </c>
      <c r="L163" s="43">
        <f>G163*J163/12</f>
        <v>171.79166666666666</v>
      </c>
      <c r="M163" s="10" t="s">
        <v>1695</v>
      </c>
    </row>
    <row r="164" spans="1:13" hidden="1">
      <c r="A164" s="1">
        <v>142</v>
      </c>
      <c r="B164" s="10" t="s">
        <v>714</v>
      </c>
      <c r="C164" s="10" t="s">
        <v>711</v>
      </c>
      <c r="D164" s="10" t="s">
        <v>712</v>
      </c>
      <c r="E164" s="10"/>
      <c r="F164" s="10" t="s">
        <v>713</v>
      </c>
      <c r="G164" s="22"/>
      <c r="I164" s="10" t="s">
        <v>302</v>
      </c>
      <c r="J164" s="162"/>
      <c r="K164" s="23">
        <v>750</v>
      </c>
      <c r="L164" s="23">
        <v>62.5</v>
      </c>
      <c r="M164" s="10" t="s">
        <v>708</v>
      </c>
    </row>
    <row r="165" spans="1:13" hidden="1">
      <c r="A165" s="6">
        <v>192</v>
      </c>
      <c r="B165" s="7" t="s">
        <v>724</v>
      </c>
      <c r="C165" s="7" t="s">
        <v>720</v>
      </c>
      <c r="D165" s="7"/>
      <c r="E165" s="7"/>
      <c r="F165" s="7" t="s">
        <v>721</v>
      </c>
      <c r="G165" s="13" t="s">
        <v>1356</v>
      </c>
      <c r="H165" s="7" t="s">
        <v>1098</v>
      </c>
      <c r="I165" s="7" t="s">
        <v>334</v>
      </c>
      <c r="J165" s="145">
        <v>2.5000000000000001E-2</v>
      </c>
      <c r="K165" s="117"/>
      <c r="L165" s="117"/>
      <c r="M165" s="7" t="s">
        <v>1398</v>
      </c>
    </row>
    <row r="166" spans="1:13" hidden="1">
      <c r="A166" s="1">
        <v>192</v>
      </c>
      <c r="B166" s="10" t="s">
        <v>729</v>
      </c>
      <c r="C166" s="10" t="s">
        <v>725</v>
      </c>
      <c r="E166">
        <v>60099022</v>
      </c>
      <c r="F166" s="10" t="s">
        <v>726</v>
      </c>
      <c r="G166" s="22">
        <v>300000</v>
      </c>
      <c r="H166" s="10" t="s">
        <v>364</v>
      </c>
      <c r="I166" s="10" t="s">
        <v>334</v>
      </c>
      <c r="J166" s="158">
        <v>0.03</v>
      </c>
      <c r="K166" s="43">
        <f t="shared" si="17"/>
        <v>9000</v>
      </c>
      <c r="L166" s="43">
        <f>G166*J166/12</f>
        <v>750</v>
      </c>
      <c r="M166" s="10" t="s">
        <v>1694</v>
      </c>
    </row>
    <row r="167" spans="1:13" hidden="1">
      <c r="A167" s="6">
        <v>102</v>
      </c>
      <c r="B167" s="7" t="s">
        <v>730</v>
      </c>
      <c r="C167" s="7" t="s">
        <v>731</v>
      </c>
      <c r="D167" s="7"/>
      <c r="E167" s="7"/>
      <c r="F167" s="7" t="s">
        <v>732</v>
      </c>
      <c r="G167" s="13">
        <v>241700</v>
      </c>
      <c r="H167" s="7" t="s">
        <v>364</v>
      </c>
      <c r="I167" s="7" t="s">
        <v>334</v>
      </c>
      <c r="J167" s="145">
        <v>3.5000000000000003E-2</v>
      </c>
      <c r="K167" s="117"/>
      <c r="L167" s="117"/>
      <c r="M167" s="7" t="s">
        <v>728</v>
      </c>
    </row>
    <row r="168" spans="1:13" hidden="1">
      <c r="A168" s="1">
        <v>102</v>
      </c>
      <c r="B168" s="10" t="s">
        <v>735</v>
      </c>
      <c r="C168" s="10" t="s">
        <v>733</v>
      </c>
      <c r="E168">
        <v>30031180</v>
      </c>
      <c r="F168" s="10" t="s">
        <v>734</v>
      </c>
      <c r="G168" s="23">
        <v>194150</v>
      </c>
      <c r="H168" s="10" t="s">
        <v>364</v>
      </c>
      <c r="I168" s="10" t="s">
        <v>334</v>
      </c>
      <c r="J168" s="158">
        <v>3.5000000000000003E-2</v>
      </c>
      <c r="K168" s="43">
        <f t="shared" si="17"/>
        <v>6795.25</v>
      </c>
      <c r="L168" s="43">
        <f>G168*J168/12</f>
        <v>566.27083333333337</v>
      </c>
      <c r="M168" s="10" t="s">
        <v>1696</v>
      </c>
    </row>
    <row r="169" spans="1:13" hidden="1">
      <c r="A169" s="1">
        <v>112</v>
      </c>
      <c r="B169" s="10" t="s">
        <v>1769</v>
      </c>
      <c r="C169" s="10" t="s">
        <v>1008</v>
      </c>
      <c r="D169" t="s">
        <v>1009</v>
      </c>
      <c r="F169" s="36">
        <v>39716665126280</v>
      </c>
      <c r="G169" s="22">
        <v>2000000</v>
      </c>
      <c r="H169" s="10" t="s">
        <v>246</v>
      </c>
      <c r="I169" s="10" t="s">
        <v>334</v>
      </c>
      <c r="J169" s="158">
        <v>3.2000000000000001E-2</v>
      </c>
      <c r="K169" s="43">
        <f t="shared" si="17"/>
        <v>64000</v>
      </c>
      <c r="L169" s="43">
        <f>G169*J169/12</f>
        <v>5333.333333333333</v>
      </c>
      <c r="M169" s="10" t="s">
        <v>1770</v>
      </c>
    </row>
    <row r="170" spans="1:13" hidden="1">
      <c r="A170" s="1">
        <v>112</v>
      </c>
      <c r="B170" s="10" t="s">
        <v>740</v>
      </c>
      <c r="C170" s="10" t="s">
        <v>737</v>
      </c>
      <c r="D170" t="s">
        <v>739</v>
      </c>
      <c r="F170" s="10" t="s">
        <v>738</v>
      </c>
      <c r="G170" s="22">
        <v>260000</v>
      </c>
      <c r="H170" s="10" t="s">
        <v>41</v>
      </c>
      <c r="I170" s="10" t="s">
        <v>334</v>
      </c>
      <c r="J170" s="158">
        <v>3.4000000000000002E-2</v>
      </c>
      <c r="K170" s="43">
        <f t="shared" si="17"/>
        <v>8840</v>
      </c>
      <c r="L170" s="43">
        <f>G170*J170/12</f>
        <v>736.66666666666663</v>
      </c>
      <c r="M170" s="10" t="s">
        <v>728</v>
      </c>
    </row>
    <row r="171" spans="1:13" hidden="1">
      <c r="A171" s="1">
        <v>112</v>
      </c>
      <c r="B171" s="10" t="s">
        <v>744</v>
      </c>
      <c r="C171" s="10" t="s">
        <v>741</v>
      </c>
      <c r="D171" t="s">
        <v>743</v>
      </c>
      <c r="F171" s="10" t="s">
        <v>742</v>
      </c>
      <c r="G171" s="22">
        <v>400000</v>
      </c>
      <c r="H171" s="10" t="s">
        <v>41</v>
      </c>
      <c r="I171" s="10" t="s">
        <v>334</v>
      </c>
      <c r="J171" s="158">
        <v>3.4000000000000002E-2</v>
      </c>
      <c r="K171" s="43">
        <f t="shared" si="17"/>
        <v>13600.000000000002</v>
      </c>
      <c r="L171" s="43">
        <f>G171*J171/12</f>
        <v>1133.3333333333335</v>
      </c>
      <c r="M171" s="10" t="s">
        <v>1142</v>
      </c>
    </row>
    <row r="172" spans="1:13" hidden="1">
      <c r="A172" s="6">
        <v>112</v>
      </c>
      <c r="B172" s="7" t="s">
        <v>748</v>
      </c>
      <c r="C172" s="7" t="s">
        <v>745</v>
      </c>
      <c r="D172" s="7" t="s">
        <v>747</v>
      </c>
      <c r="E172" s="7"/>
      <c r="F172" s="7" t="s">
        <v>746</v>
      </c>
      <c r="G172" s="13">
        <v>0</v>
      </c>
      <c r="H172" s="7" t="s">
        <v>41</v>
      </c>
      <c r="I172" s="7" t="s">
        <v>334</v>
      </c>
      <c r="J172" s="145">
        <v>3.4000000000000002E-2</v>
      </c>
      <c r="K172" s="117"/>
      <c r="L172" s="117"/>
      <c r="M172" s="7" t="s">
        <v>1315</v>
      </c>
    </row>
    <row r="173" spans="1:13" hidden="1">
      <c r="A173" s="6">
        <v>112</v>
      </c>
      <c r="B173" s="7" t="s">
        <v>752</v>
      </c>
      <c r="C173" s="7" t="s">
        <v>749</v>
      </c>
      <c r="D173" s="7" t="s">
        <v>751</v>
      </c>
      <c r="E173" s="7"/>
      <c r="F173" s="7" t="s">
        <v>750</v>
      </c>
      <c r="G173" s="13">
        <v>287213</v>
      </c>
      <c r="H173" s="7" t="s">
        <v>41</v>
      </c>
      <c r="I173" s="7" t="s">
        <v>334</v>
      </c>
      <c r="J173" s="145">
        <v>3.4000000000000002E-2</v>
      </c>
      <c r="M173" s="7" t="s">
        <v>1007</v>
      </c>
    </row>
    <row r="174" spans="1:13" hidden="1">
      <c r="A174" s="6">
        <v>112</v>
      </c>
      <c r="B174" s="7" t="s">
        <v>756</v>
      </c>
      <c r="C174" s="7" t="s">
        <v>753</v>
      </c>
      <c r="D174" s="7" t="s">
        <v>755</v>
      </c>
      <c r="E174" s="7"/>
      <c r="F174" s="7" t="s">
        <v>754</v>
      </c>
      <c r="G174" s="13">
        <v>287213</v>
      </c>
      <c r="H174" s="7" t="s">
        <v>41</v>
      </c>
      <c r="I174" s="7" t="s">
        <v>334</v>
      </c>
      <c r="J174" s="145">
        <v>3.4000000000000002E-2</v>
      </c>
      <c r="M174" s="7" t="s">
        <v>1007</v>
      </c>
    </row>
    <row r="175" spans="1:13" hidden="1">
      <c r="A175" s="6">
        <v>112</v>
      </c>
      <c r="B175" s="7" t="s">
        <v>760</v>
      </c>
      <c r="C175" s="7" t="s">
        <v>761</v>
      </c>
      <c r="D175" s="7" t="s">
        <v>757</v>
      </c>
      <c r="E175" s="7"/>
      <c r="F175" s="7" t="s">
        <v>758</v>
      </c>
      <c r="G175" s="13">
        <v>200000</v>
      </c>
      <c r="H175" s="7" t="s">
        <v>759</v>
      </c>
      <c r="I175" s="7" t="s">
        <v>334</v>
      </c>
      <c r="J175" s="145"/>
      <c r="M175" s="7" t="s">
        <v>328</v>
      </c>
    </row>
    <row r="176" spans="1:13" s="7" customFormat="1" hidden="1">
      <c r="A176" s="6">
        <v>112</v>
      </c>
      <c r="B176" s="7" t="s">
        <v>765</v>
      </c>
      <c r="C176" s="7" t="s">
        <v>762</v>
      </c>
      <c r="D176" s="7" t="s">
        <v>764</v>
      </c>
      <c r="F176" s="7" t="s">
        <v>1639</v>
      </c>
      <c r="G176" s="13"/>
      <c r="H176" s="7" t="s">
        <v>246</v>
      </c>
      <c r="I176" s="7" t="s">
        <v>334</v>
      </c>
      <c r="J176" s="145">
        <v>3.3999428499999998E-2</v>
      </c>
      <c r="K176" s="117">
        <f>G176*J176</f>
        <v>0</v>
      </c>
      <c r="L176" s="117">
        <f>K176/12</f>
        <v>0</v>
      </c>
      <c r="M176" s="7" t="s">
        <v>1973</v>
      </c>
    </row>
    <row r="177" spans="1:13" hidden="1">
      <c r="A177" s="1">
        <v>112</v>
      </c>
      <c r="B177" s="10" t="s">
        <v>769</v>
      </c>
      <c r="C177" s="10" t="s">
        <v>766</v>
      </c>
      <c r="D177" t="s">
        <v>768</v>
      </c>
      <c r="F177" s="10" t="s">
        <v>767</v>
      </c>
      <c r="G177" s="232">
        <v>140000</v>
      </c>
      <c r="H177" s="10" t="s">
        <v>41</v>
      </c>
      <c r="I177" s="10" t="s">
        <v>334</v>
      </c>
      <c r="J177" s="158">
        <v>3.4000000000000002E-2</v>
      </c>
      <c r="K177" s="43">
        <f t="shared" ref="K177:K179" si="18">L177*12</f>
        <v>4760</v>
      </c>
      <c r="L177" s="43">
        <f>G177*J177/12</f>
        <v>396.66666666666669</v>
      </c>
      <c r="M177" s="10" t="s">
        <v>728</v>
      </c>
    </row>
    <row r="178" spans="1:13" hidden="1">
      <c r="A178" s="1">
        <v>132</v>
      </c>
      <c r="B178" s="10" t="s">
        <v>772</v>
      </c>
      <c r="C178" s="10" t="s">
        <v>770</v>
      </c>
      <c r="D178" t="s">
        <v>771</v>
      </c>
      <c r="F178" s="26">
        <v>410107</v>
      </c>
      <c r="G178" s="22">
        <v>70000</v>
      </c>
      <c r="H178" s="10" t="s">
        <v>41</v>
      </c>
      <c r="I178" s="10" t="s">
        <v>334</v>
      </c>
      <c r="J178" s="158">
        <v>2.5000000000000001E-2</v>
      </c>
      <c r="K178" s="43">
        <f t="shared" si="18"/>
        <v>1750</v>
      </c>
      <c r="L178" s="43">
        <f>G178*J178/12</f>
        <v>145.83333333333334</v>
      </c>
      <c r="M178" s="10" t="s">
        <v>728</v>
      </c>
    </row>
    <row r="179" spans="1:13" hidden="1">
      <c r="A179" s="1">
        <v>132</v>
      </c>
      <c r="B179" s="10" t="s">
        <v>776</v>
      </c>
      <c r="C179" s="10" t="s">
        <v>773</v>
      </c>
      <c r="D179" t="s">
        <v>775</v>
      </c>
      <c r="F179" s="10" t="s">
        <v>774</v>
      </c>
      <c r="G179" s="22">
        <v>250000</v>
      </c>
      <c r="H179" s="10" t="s">
        <v>41</v>
      </c>
      <c r="I179" s="10" t="s">
        <v>334</v>
      </c>
      <c r="J179" s="158">
        <v>2.5000000000000001E-2</v>
      </c>
      <c r="K179" s="43">
        <f t="shared" si="18"/>
        <v>6250</v>
      </c>
      <c r="L179" s="43">
        <f>G179*J179/12</f>
        <v>520.83333333333337</v>
      </c>
      <c r="M179" s="10" t="s">
        <v>728</v>
      </c>
    </row>
    <row r="180" spans="1:13" hidden="1">
      <c r="A180" s="243">
        <v>132</v>
      </c>
      <c r="B180" s="242" t="s">
        <v>783</v>
      </c>
      <c r="C180" s="10" t="s">
        <v>777</v>
      </c>
      <c r="D180" t="s">
        <v>781</v>
      </c>
      <c r="F180" s="10" t="s">
        <v>779</v>
      </c>
      <c r="G180" s="22">
        <v>0</v>
      </c>
      <c r="H180" s="10" t="s">
        <v>41</v>
      </c>
      <c r="I180" s="10" t="s">
        <v>334</v>
      </c>
      <c r="J180" s="158">
        <v>2.5000000000000001E-2</v>
      </c>
      <c r="K180" s="43"/>
      <c r="L180" s="43"/>
      <c r="M180" s="10" t="s">
        <v>1307</v>
      </c>
    </row>
    <row r="181" spans="1:13" hidden="1">
      <c r="A181" s="243"/>
      <c r="B181" s="242"/>
      <c r="C181" s="10" t="s">
        <v>778</v>
      </c>
      <c r="D181" t="s">
        <v>782</v>
      </c>
      <c r="F181" s="10" t="s">
        <v>780</v>
      </c>
      <c r="G181" s="22"/>
      <c r="J181" s="162"/>
    </row>
    <row r="182" spans="1:13" hidden="1">
      <c r="A182" s="6">
        <v>172</v>
      </c>
      <c r="B182" s="7" t="s">
        <v>786</v>
      </c>
      <c r="C182" s="7" t="s">
        <v>784</v>
      </c>
      <c r="D182" s="7"/>
      <c r="E182" s="7"/>
      <c r="F182" s="7" t="s">
        <v>785</v>
      </c>
      <c r="G182" s="13">
        <v>160800</v>
      </c>
      <c r="H182" s="7" t="s">
        <v>759</v>
      </c>
      <c r="I182" s="7" t="s">
        <v>334</v>
      </c>
      <c r="J182" s="145">
        <v>3.4000000000000002E-2</v>
      </c>
      <c r="K182" s="7"/>
      <c r="L182" s="7"/>
      <c r="M182" s="7" t="s">
        <v>728</v>
      </c>
    </row>
    <row r="183" spans="1:13" hidden="1">
      <c r="A183" s="1">
        <v>192</v>
      </c>
      <c r="B183" s="10" t="s">
        <v>788</v>
      </c>
      <c r="C183" s="10" t="s">
        <v>787</v>
      </c>
      <c r="D183" t="s">
        <v>1145</v>
      </c>
      <c r="E183">
        <v>47017300</v>
      </c>
      <c r="F183" s="10" t="s">
        <v>1273</v>
      </c>
      <c r="G183" s="22"/>
      <c r="I183" s="10" t="s">
        <v>302</v>
      </c>
      <c r="J183" s="162"/>
      <c r="K183" s="23">
        <f>SUM(L183*12)</f>
        <v>750</v>
      </c>
      <c r="L183" s="23">
        <v>62.5</v>
      </c>
      <c r="M183" s="10" t="s">
        <v>1694</v>
      </c>
    </row>
    <row r="184" spans="1:13" hidden="1">
      <c r="A184" s="1">
        <v>192</v>
      </c>
      <c r="B184" s="10" t="s">
        <v>793</v>
      </c>
      <c r="C184" s="10" t="s">
        <v>790</v>
      </c>
      <c r="D184" t="s">
        <v>792</v>
      </c>
      <c r="E184">
        <v>60036500</v>
      </c>
      <c r="F184" s="10" t="s">
        <v>791</v>
      </c>
      <c r="G184" s="23">
        <v>127000</v>
      </c>
      <c r="H184" s="10" t="s">
        <v>364</v>
      </c>
      <c r="I184" s="10" t="s">
        <v>334</v>
      </c>
      <c r="J184" s="158">
        <v>3.5000000000000003E-2</v>
      </c>
      <c r="K184" s="43">
        <f t="shared" ref="K184:K195" si="19">L184*12</f>
        <v>4445</v>
      </c>
      <c r="L184" s="43">
        <f t="shared" ref="L184:L195" si="20">G184*J184/12</f>
        <v>370.41666666666669</v>
      </c>
      <c r="M184" s="10" t="s">
        <v>1696</v>
      </c>
    </row>
    <row r="185" spans="1:13" hidden="1">
      <c r="A185" s="1">
        <v>192</v>
      </c>
      <c r="B185" s="10" t="s">
        <v>797</v>
      </c>
      <c r="C185" s="10" t="s">
        <v>794</v>
      </c>
      <c r="D185" t="s">
        <v>796</v>
      </c>
      <c r="E185">
        <v>60036401</v>
      </c>
      <c r="F185" s="10" t="s">
        <v>795</v>
      </c>
      <c r="G185" s="23">
        <v>140000</v>
      </c>
      <c r="H185" t="s">
        <v>364</v>
      </c>
      <c r="I185" t="s">
        <v>334</v>
      </c>
      <c r="J185" s="158">
        <v>3.5000000000000003E-2</v>
      </c>
      <c r="K185" s="43">
        <f t="shared" si="19"/>
        <v>4900.0000000000009</v>
      </c>
      <c r="L185" s="43">
        <f t="shared" si="20"/>
        <v>408.33333333333343</v>
      </c>
      <c r="M185" s="10" t="s">
        <v>1697</v>
      </c>
    </row>
    <row r="186" spans="1:13" hidden="1">
      <c r="A186" s="6">
        <v>192</v>
      </c>
      <c r="B186" s="7" t="s">
        <v>801</v>
      </c>
      <c r="C186" s="7" t="s">
        <v>798</v>
      </c>
      <c r="D186" s="7" t="s">
        <v>800</v>
      </c>
      <c r="E186" s="7"/>
      <c r="F186" s="7" t="s">
        <v>799</v>
      </c>
      <c r="G186" s="13" t="s">
        <v>1356</v>
      </c>
      <c r="H186" s="7" t="s">
        <v>364</v>
      </c>
      <c r="I186" s="7" t="s">
        <v>334</v>
      </c>
      <c r="J186" s="145">
        <v>3.5000000000000003E-2</v>
      </c>
      <c r="K186" s="117"/>
      <c r="L186" s="117"/>
      <c r="M186" s="7" t="s">
        <v>1399</v>
      </c>
    </row>
    <row r="187" spans="1:13" hidden="1">
      <c r="A187" s="1">
        <v>192</v>
      </c>
      <c r="B187" s="10" t="s">
        <v>801</v>
      </c>
      <c r="C187" s="10" t="s">
        <v>802</v>
      </c>
      <c r="D187" t="s">
        <v>804</v>
      </c>
      <c r="E187">
        <v>60036403</v>
      </c>
      <c r="F187" s="10" t="s">
        <v>803</v>
      </c>
      <c r="G187" s="23">
        <v>180000</v>
      </c>
      <c r="H187" t="s">
        <v>364</v>
      </c>
      <c r="I187" t="s">
        <v>334</v>
      </c>
      <c r="J187" s="158">
        <v>3.5000000000000003E-2</v>
      </c>
      <c r="K187" s="43">
        <f t="shared" si="19"/>
        <v>6300.0000000000018</v>
      </c>
      <c r="L187" s="43">
        <f t="shared" si="20"/>
        <v>525.00000000000011</v>
      </c>
      <c r="M187" s="10" t="s">
        <v>1697</v>
      </c>
    </row>
    <row r="188" spans="1:13" s="7" customFormat="1" hidden="1">
      <c r="A188" s="6">
        <v>192</v>
      </c>
      <c r="B188" s="7" t="s">
        <v>807</v>
      </c>
      <c r="C188" s="7" t="s">
        <v>805</v>
      </c>
      <c r="D188" s="7" t="s">
        <v>808</v>
      </c>
      <c r="E188" s="7">
        <v>60036222</v>
      </c>
      <c r="F188" s="7" t="s">
        <v>806</v>
      </c>
      <c r="G188" s="13"/>
      <c r="H188" s="7" t="s">
        <v>364</v>
      </c>
      <c r="I188" s="7" t="s">
        <v>334</v>
      </c>
      <c r="J188" s="145">
        <v>3.5000000000000003E-2</v>
      </c>
      <c r="K188" s="117">
        <f t="shared" si="19"/>
        <v>0</v>
      </c>
      <c r="L188" s="117">
        <f t="shared" si="20"/>
        <v>0</v>
      </c>
      <c r="M188" s="7" t="s">
        <v>1756</v>
      </c>
    </row>
    <row r="189" spans="1:13" hidden="1">
      <c r="A189" s="1">
        <v>192</v>
      </c>
      <c r="B189" s="10" t="s">
        <v>807</v>
      </c>
      <c r="C189" s="10" t="s">
        <v>809</v>
      </c>
      <c r="D189" t="s">
        <v>811</v>
      </c>
      <c r="E189">
        <v>60036222</v>
      </c>
      <c r="F189" s="10" t="s">
        <v>1288</v>
      </c>
      <c r="G189" s="23">
        <v>234500</v>
      </c>
      <c r="H189" t="s">
        <v>364</v>
      </c>
      <c r="I189" t="s">
        <v>334</v>
      </c>
      <c r="J189" s="158">
        <v>3.5000000000000003E-2</v>
      </c>
      <c r="K189" s="43">
        <f t="shared" si="19"/>
        <v>8207.5</v>
      </c>
      <c r="L189" s="43">
        <f t="shared" si="20"/>
        <v>683.95833333333337</v>
      </c>
      <c r="M189" s="10" t="s">
        <v>1697</v>
      </c>
    </row>
    <row r="190" spans="1:13" hidden="1">
      <c r="A190" s="1">
        <v>192</v>
      </c>
      <c r="B190" s="10" t="s">
        <v>807</v>
      </c>
      <c r="C190" s="10" t="s">
        <v>812</v>
      </c>
      <c r="D190" t="s">
        <v>814</v>
      </c>
      <c r="E190">
        <v>60036222</v>
      </c>
      <c r="F190" s="10" t="s">
        <v>1287</v>
      </c>
      <c r="G190" s="23">
        <v>234500</v>
      </c>
      <c r="H190" s="10" t="s">
        <v>364</v>
      </c>
      <c r="I190" s="10" t="s">
        <v>334</v>
      </c>
      <c r="J190" s="158">
        <v>3.5000000000000003E-2</v>
      </c>
      <c r="K190" s="43">
        <f t="shared" si="19"/>
        <v>8207.5</v>
      </c>
      <c r="L190" s="43">
        <f t="shared" si="20"/>
        <v>683.95833333333337</v>
      </c>
      <c r="M190" s="10" t="s">
        <v>1697</v>
      </c>
    </row>
    <row r="191" spans="1:13" hidden="1">
      <c r="A191" s="1">
        <v>192</v>
      </c>
      <c r="B191" s="10" t="s">
        <v>818</v>
      </c>
      <c r="C191" s="10" t="s">
        <v>815</v>
      </c>
      <c r="D191" t="s">
        <v>817</v>
      </c>
      <c r="E191">
        <v>60036222</v>
      </c>
      <c r="F191" s="10" t="s">
        <v>816</v>
      </c>
      <c r="G191" s="23">
        <v>234500</v>
      </c>
      <c r="H191" t="s">
        <v>364</v>
      </c>
      <c r="I191" t="s">
        <v>334</v>
      </c>
      <c r="J191" s="158">
        <v>3.5000000000000003E-2</v>
      </c>
      <c r="K191" s="43">
        <f t="shared" si="19"/>
        <v>8207.5</v>
      </c>
      <c r="L191" s="43">
        <f t="shared" si="20"/>
        <v>683.95833333333337</v>
      </c>
      <c r="M191" s="10" t="s">
        <v>1697</v>
      </c>
    </row>
    <row r="192" spans="1:13" hidden="1">
      <c r="A192" s="1">
        <v>192</v>
      </c>
      <c r="B192" s="10" t="s">
        <v>822</v>
      </c>
      <c r="C192" s="10" t="s">
        <v>819</v>
      </c>
      <c r="D192" t="s">
        <v>821</v>
      </c>
      <c r="E192">
        <v>60036416</v>
      </c>
      <c r="F192" s="10" t="s">
        <v>820</v>
      </c>
      <c r="G192" s="23">
        <v>246400</v>
      </c>
      <c r="H192" s="10" t="s">
        <v>364</v>
      </c>
      <c r="I192" s="10" t="s">
        <v>334</v>
      </c>
      <c r="J192" s="158">
        <v>3.5000000000000003E-2</v>
      </c>
      <c r="K192" s="43">
        <f t="shared" si="19"/>
        <v>8624</v>
      </c>
      <c r="L192" s="43">
        <f t="shared" si="20"/>
        <v>718.66666666666663</v>
      </c>
      <c r="M192" s="10" t="s">
        <v>1697</v>
      </c>
    </row>
    <row r="193" spans="1:13" hidden="1">
      <c r="A193" s="1">
        <v>192</v>
      </c>
      <c r="B193" s="10" t="s">
        <v>826</v>
      </c>
      <c r="C193" s="10" t="s">
        <v>823</v>
      </c>
      <c r="D193" t="s">
        <v>825</v>
      </c>
      <c r="E193">
        <v>60036222</v>
      </c>
      <c r="F193" s="10" t="s">
        <v>824</v>
      </c>
      <c r="G193" s="23">
        <v>267700</v>
      </c>
      <c r="H193" t="s">
        <v>364</v>
      </c>
      <c r="I193" t="s">
        <v>334</v>
      </c>
      <c r="J193" s="158">
        <v>3.5000000000000003E-2</v>
      </c>
      <c r="K193" s="43">
        <f t="shared" si="19"/>
        <v>9369.5</v>
      </c>
      <c r="L193" s="43">
        <f t="shared" si="20"/>
        <v>780.79166666666663</v>
      </c>
      <c r="M193" s="10" t="s">
        <v>1697</v>
      </c>
    </row>
    <row r="194" spans="1:13" hidden="1">
      <c r="A194" s="1">
        <v>192</v>
      </c>
      <c r="B194" s="10" t="s">
        <v>829</v>
      </c>
      <c r="C194" s="10" t="s">
        <v>827</v>
      </c>
      <c r="D194" t="s">
        <v>830</v>
      </c>
      <c r="E194">
        <v>60036222</v>
      </c>
      <c r="F194" s="10" t="s">
        <v>828</v>
      </c>
      <c r="G194" s="23">
        <v>267700</v>
      </c>
      <c r="H194" s="10" t="s">
        <v>364</v>
      </c>
      <c r="I194" s="10" t="s">
        <v>334</v>
      </c>
      <c r="J194" s="158">
        <v>3.5000000000000003E-2</v>
      </c>
      <c r="K194" s="43">
        <f t="shared" si="19"/>
        <v>9369.5</v>
      </c>
      <c r="L194" s="43">
        <f t="shared" si="20"/>
        <v>780.79166666666663</v>
      </c>
      <c r="M194" s="10" t="s">
        <v>1697</v>
      </c>
    </row>
    <row r="195" spans="1:13" hidden="1">
      <c r="A195" s="1">
        <v>192</v>
      </c>
      <c r="B195" s="10" t="s">
        <v>832</v>
      </c>
      <c r="C195" s="10" t="s">
        <v>831</v>
      </c>
      <c r="D195" t="s">
        <v>833</v>
      </c>
      <c r="E195">
        <v>60036416</v>
      </c>
      <c r="F195" s="10" t="s">
        <v>1086</v>
      </c>
      <c r="G195" s="23">
        <v>246400</v>
      </c>
      <c r="H195" t="s">
        <v>364</v>
      </c>
      <c r="I195" t="s">
        <v>334</v>
      </c>
      <c r="J195" s="158">
        <v>3.5000000000000003E-2</v>
      </c>
      <c r="K195" s="43">
        <f t="shared" si="19"/>
        <v>8624</v>
      </c>
      <c r="L195" s="43">
        <f t="shared" si="20"/>
        <v>718.66666666666663</v>
      </c>
      <c r="M195" s="10" t="s">
        <v>1697</v>
      </c>
    </row>
    <row r="196" spans="1:13" hidden="1">
      <c r="A196" s="6">
        <v>142</v>
      </c>
      <c r="B196" s="7" t="s">
        <v>835</v>
      </c>
      <c r="C196" s="7" t="s">
        <v>174</v>
      </c>
      <c r="D196" s="7"/>
      <c r="E196" s="7"/>
      <c r="F196" s="7" t="s">
        <v>834</v>
      </c>
      <c r="G196" s="13"/>
      <c r="H196" s="7"/>
      <c r="I196" s="7" t="s">
        <v>302</v>
      </c>
      <c r="J196" s="145"/>
      <c r="M196" s="7" t="s">
        <v>329</v>
      </c>
    </row>
    <row r="197" spans="1:13" hidden="1">
      <c r="A197" s="6">
        <v>142</v>
      </c>
      <c r="B197" s="7" t="s">
        <v>837</v>
      </c>
      <c r="C197" s="7" t="s">
        <v>176</v>
      </c>
      <c r="D197" s="7"/>
      <c r="E197" s="7"/>
      <c r="F197" s="7" t="s">
        <v>836</v>
      </c>
      <c r="G197" s="13"/>
      <c r="H197" s="7"/>
      <c r="I197" s="7" t="s">
        <v>302</v>
      </c>
      <c r="J197" s="145"/>
      <c r="M197" s="7" t="s">
        <v>329</v>
      </c>
    </row>
    <row r="198" spans="1:13" hidden="1">
      <c r="A198" s="6">
        <v>142</v>
      </c>
      <c r="B198" s="7" t="s">
        <v>839</v>
      </c>
      <c r="C198" s="7" t="s">
        <v>838</v>
      </c>
      <c r="D198" s="7"/>
      <c r="E198" s="7"/>
      <c r="F198" s="7" t="s">
        <v>635</v>
      </c>
      <c r="G198" s="13"/>
      <c r="H198" s="7"/>
      <c r="I198" s="7" t="s">
        <v>302</v>
      </c>
      <c r="J198" s="145"/>
      <c r="M198" s="7" t="s">
        <v>328</v>
      </c>
    </row>
    <row r="199" spans="1:13" hidden="1">
      <c r="A199" s="9">
        <v>142</v>
      </c>
      <c r="B199" s="10" t="s">
        <v>840</v>
      </c>
      <c r="C199" s="10"/>
      <c r="D199" s="10" t="s">
        <v>182</v>
      </c>
      <c r="E199" s="10"/>
      <c r="F199" s="10" t="s">
        <v>1087</v>
      </c>
      <c r="G199" s="23"/>
      <c r="H199" s="10"/>
      <c r="I199" s="10" t="s">
        <v>302</v>
      </c>
      <c r="J199" s="158"/>
      <c r="K199" s="23">
        <f>SUM(L199*12)</f>
        <v>750</v>
      </c>
      <c r="L199" s="23">
        <v>62.5</v>
      </c>
      <c r="M199" s="10" t="s">
        <v>728</v>
      </c>
    </row>
    <row r="200" spans="1:13" hidden="1">
      <c r="A200" s="9">
        <v>142</v>
      </c>
      <c r="B200" s="10" t="s">
        <v>841</v>
      </c>
      <c r="C200" s="10"/>
      <c r="D200" s="10" t="s">
        <v>184</v>
      </c>
      <c r="E200" s="10"/>
      <c r="F200" s="10" t="s">
        <v>1088</v>
      </c>
      <c r="G200" s="23"/>
      <c r="H200" s="10"/>
      <c r="I200" s="10" t="s">
        <v>302</v>
      </c>
      <c r="J200" s="158"/>
      <c r="K200" s="23">
        <f>SUM(L200*12)</f>
        <v>750</v>
      </c>
      <c r="L200" s="23">
        <v>62.5</v>
      </c>
      <c r="M200" s="10" t="s">
        <v>728</v>
      </c>
    </row>
    <row r="201" spans="1:13" hidden="1">
      <c r="A201" s="1">
        <v>142</v>
      </c>
      <c r="B201" s="10" t="s">
        <v>842</v>
      </c>
      <c r="C201" s="10"/>
      <c r="D201" s="10" t="s">
        <v>187</v>
      </c>
      <c r="E201" s="10"/>
      <c r="F201" s="10" t="s">
        <v>188</v>
      </c>
      <c r="G201" s="23"/>
      <c r="H201" s="10"/>
      <c r="I201" s="10" t="s">
        <v>302</v>
      </c>
      <c r="J201" s="158"/>
      <c r="K201" s="23">
        <f>SUM(L201*12)</f>
        <v>750</v>
      </c>
      <c r="L201" s="23">
        <v>62.5</v>
      </c>
      <c r="M201" s="10" t="s">
        <v>728</v>
      </c>
    </row>
    <row r="202" spans="1:13" hidden="1">
      <c r="A202" s="1">
        <v>142</v>
      </c>
      <c r="B202" s="10" t="s">
        <v>844</v>
      </c>
      <c r="D202" s="10" t="s">
        <v>190</v>
      </c>
      <c r="E202" s="10"/>
      <c r="F202" s="10" t="s">
        <v>843</v>
      </c>
      <c r="G202" s="22"/>
      <c r="I202" s="10" t="s">
        <v>302</v>
      </c>
      <c r="J202" s="162"/>
      <c r="K202" s="23">
        <f>SUM(L202*12)</f>
        <v>750</v>
      </c>
      <c r="L202" s="23">
        <v>62.5</v>
      </c>
      <c r="M202" s="10" t="s">
        <v>728</v>
      </c>
    </row>
    <row r="203" spans="1:13" hidden="1">
      <c r="A203" s="37">
        <v>142</v>
      </c>
      <c r="B203" s="7" t="s">
        <v>845</v>
      </c>
      <c r="C203" s="7"/>
      <c r="D203" s="7" t="s">
        <v>193</v>
      </c>
      <c r="E203" s="7"/>
      <c r="F203" s="7" t="s">
        <v>194</v>
      </c>
      <c r="G203" s="13"/>
      <c r="H203" s="7"/>
      <c r="I203" s="7" t="s">
        <v>302</v>
      </c>
      <c r="J203" s="145"/>
      <c r="K203" s="147">
        <v>0</v>
      </c>
      <c r="L203" s="147">
        <v>0</v>
      </c>
      <c r="M203" s="175" t="s">
        <v>1850</v>
      </c>
    </row>
    <row r="204" spans="1:13" hidden="1">
      <c r="A204" s="33">
        <v>142</v>
      </c>
      <c r="B204" s="10" t="s">
        <v>847</v>
      </c>
      <c r="D204" s="10" t="s">
        <v>195</v>
      </c>
      <c r="E204" s="10"/>
      <c r="F204" s="10" t="s">
        <v>1285</v>
      </c>
      <c r="G204" s="22"/>
      <c r="I204" s="10" t="s">
        <v>302</v>
      </c>
      <c r="J204" s="162"/>
      <c r="K204" s="23">
        <f>SUM(L204*12)</f>
        <v>750</v>
      </c>
      <c r="L204" s="23">
        <v>62.5</v>
      </c>
      <c r="M204" s="10" t="s">
        <v>728</v>
      </c>
    </row>
    <row r="205" spans="1:13">
      <c r="A205" s="176">
        <v>142</v>
      </c>
      <c r="B205" s="10" t="s">
        <v>848</v>
      </c>
      <c r="C205" s="10"/>
      <c r="D205" s="10" t="s">
        <v>198</v>
      </c>
      <c r="E205" s="10"/>
      <c r="F205" s="10" t="s">
        <v>199</v>
      </c>
      <c r="G205" s="23"/>
      <c r="H205" s="10"/>
      <c r="I205" s="10" t="s">
        <v>302</v>
      </c>
      <c r="J205" s="158"/>
      <c r="K205" s="23">
        <v>750</v>
      </c>
      <c r="L205" s="23">
        <v>62.5</v>
      </c>
      <c r="M205" s="10" t="s">
        <v>1324</v>
      </c>
    </row>
    <row r="206" spans="1:13">
      <c r="A206" s="37">
        <v>142</v>
      </c>
      <c r="B206" s="7" t="s">
        <v>849</v>
      </c>
      <c r="C206" s="7"/>
      <c r="D206" s="7" t="s">
        <v>201</v>
      </c>
      <c r="E206" s="7"/>
      <c r="F206" s="7" t="s">
        <v>850</v>
      </c>
      <c r="G206" s="13"/>
      <c r="H206" s="7"/>
      <c r="I206" s="7" t="s">
        <v>302</v>
      </c>
      <c r="J206" s="145"/>
      <c r="M206" s="7" t="s">
        <v>1007</v>
      </c>
    </row>
    <row r="207" spans="1:13" hidden="1">
      <c r="A207" s="37">
        <v>142</v>
      </c>
      <c r="B207" s="7" t="s">
        <v>851</v>
      </c>
      <c r="C207" s="7"/>
      <c r="D207" s="7" t="s">
        <v>204</v>
      </c>
      <c r="E207" s="7"/>
      <c r="F207" s="7" t="s">
        <v>205</v>
      </c>
      <c r="G207" s="13"/>
      <c r="H207" s="7"/>
      <c r="I207" s="7" t="s">
        <v>302</v>
      </c>
      <c r="J207" s="145"/>
      <c r="M207" s="7" t="s">
        <v>328</v>
      </c>
    </row>
    <row r="208" spans="1:13" hidden="1">
      <c r="A208" s="176">
        <v>142</v>
      </c>
      <c r="B208" s="10" t="s">
        <v>853</v>
      </c>
      <c r="C208" s="10" t="s">
        <v>852</v>
      </c>
      <c r="D208" s="10" t="s">
        <v>207</v>
      </c>
      <c r="E208" s="10"/>
      <c r="F208" s="10" t="s">
        <v>1295</v>
      </c>
      <c r="G208" s="23"/>
      <c r="H208" s="10"/>
      <c r="I208" s="10" t="s">
        <v>302</v>
      </c>
      <c r="J208" s="158"/>
      <c r="K208" s="23">
        <f>SUM(L208*12)</f>
        <v>750</v>
      </c>
      <c r="L208" s="23">
        <v>62.5</v>
      </c>
      <c r="M208" s="10" t="s">
        <v>1189</v>
      </c>
    </row>
    <row r="209" spans="1:13" hidden="1">
      <c r="A209" s="37">
        <v>142</v>
      </c>
      <c r="B209" s="7" t="s">
        <v>855</v>
      </c>
      <c r="C209" s="7"/>
      <c r="D209" s="7" t="s">
        <v>210</v>
      </c>
      <c r="E209" s="7"/>
      <c r="F209" s="7" t="s">
        <v>854</v>
      </c>
      <c r="G209" s="13"/>
      <c r="H209" s="7"/>
      <c r="I209" s="7" t="s">
        <v>302</v>
      </c>
      <c r="J209" s="145"/>
      <c r="K209" s="13">
        <f>SUM(L209*12)</f>
        <v>0</v>
      </c>
      <c r="L209" s="13"/>
      <c r="M209" s="7" t="s">
        <v>1593</v>
      </c>
    </row>
    <row r="210" spans="1:13" hidden="1">
      <c r="A210" s="33">
        <v>142</v>
      </c>
      <c r="B210" s="10" t="s">
        <v>857</v>
      </c>
      <c r="D210" s="10" t="s">
        <v>213</v>
      </c>
      <c r="E210" s="10"/>
      <c r="F210" s="10" t="s">
        <v>856</v>
      </c>
      <c r="G210" s="22"/>
      <c r="I210" s="10" t="s">
        <v>302</v>
      </c>
      <c r="J210" s="162"/>
      <c r="K210" s="23">
        <f>SUM(L210*12)</f>
        <v>750</v>
      </c>
      <c r="L210" s="23">
        <v>62.5</v>
      </c>
      <c r="M210" s="10" t="s">
        <v>728</v>
      </c>
    </row>
    <row r="211" spans="1:13" hidden="1">
      <c r="A211" s="37">
        <v>142</v>
      </c>
      <c r="B211" s="7" t="s">
        <v>859</v>
      </c>
      <c r="C211" s="7"/>
      <c r="D211" s="7" t="s">
        <v>215</v>
      </c>
      <c r="E211" s="7"/>
      <c r="F211" s="7" t="s">
        <v>858</v>
      </c>
      <c r="G211" s="13"/>
      <c r="H211" s="7"/>
      <c r="I211" s="7" t="s">
        <v>302</v>
      </c>
      <c r="J211" s="145"/>
      <c r="M211" s="7" t="s">
        <v>329</v>
      </c>
    </row>
    <row r="212" spans="1:13" hidden="1">
      <c r="A212" s="37">
        <v>142</v>
      </c>
      <c r="B212" s="7" t="s">
        <v>860</v>
      </c>
      <c r="C212" s="7"/>
      <c r="D212" s="7" t="s">
        <v>216</v>
      </c>
      <c r="E212" s="7"/>
      <c r="F212" s="7" t="s">
        <v>861</v>
      </c>
      <c r="G212" s="13"/>
      <c r="H212" s="7"/>
      <c r="I212" s="7" t="s">
        <v>302</v>
      </c>
      <c r="J212" s="145"/>
      <c r="M212" s="7" t="s">
        <v>329</v>
      </c>
    </row>
    <row r="213" spans="1:13">
      <c r="A213" s="33">
        <v>142</v>
      </c>
      <c r="B213" s="10" t="s">
        <v>862</v>
      </c>
      <c r="D213" s="10" t="s">
        <v>218</v>
      </c>
      <c r="E213" s="10"/>
      <c r="F213" s="10" t="s">
        <v>1076</v>
      </c>
      <c r="G213" s="22"/>
      <c r="I213" s="10" t="s">
        <v>302</v>
      </c>
      <c r="J213" s="162"/>
      <c r="K213" s="23">
        <f t="shared" ref="K213" si="21">SUM(L213*12)</f>
        <v>750</v>
      </c>
      <c r="L213" s="23">
        <v>62.5</v>
      </c>
      <c r="M213" s="10" t="s">
        <v>728</v>
      </c>
    </row>
    <row r="214" spans="1:13" hidden="1">
      <c r="A214" s="37">
        <v>142</v>
      </c>
      <c r="B214" s="7" t="s">
        <v>863</v>
      </c>
      <c r="C214" s="7"/>
      <c r="D214" s="7" t="s">
        <v>220</v>
      </c>
      <c r="E214" s="7"/>
      <c r="F214" s="7" t="s">
        <v>221</v>
      </c>
      <c r="G214" s="13"/>
      <c r="H214" s="7"/>
      <c r="I214" s="7" t="s">
        <v>302</v>
      </c>
      <c r="J214" s="145"/>
      <c r="K214" s="13"/>
      <c r="L214" s="13"/>
      <c r="M214" s="7" t="s">
        <v>1315</v>
      </c>
    </row>
    <row r="215" spans="1:13" hidden="1">
      <c r="A215" s="33">
        <v>142</v>
      </c>
      <c r="B215" s="10" t="s">
        <v>864</v>
      </c>
      <c r="C215" s="10"/>
      <c r="D215" s="10" t="s">
        <v>168</v>
      </c>
      <c r="E215" s="10"/>
      <c r="F215" s="10" t="s">
        <v>169</v>
      </c>
      <c r="G215" s="23"/>
      <c r="H215" s="10"/>
      <c r="I215" s="10" t="s">
        <v>302</v>
      </c>
      <c r="J215" s="158"/>
      <c r="K215" s="23">
        <f t="shared" ref="K215" si="22">SUM(L215*12)</f>
        <v>750</v>
      </c>
      <c r="L215" s="23">
        <v>62.5</v>
      </c>
      <c r="M215" s="10" t="s">
        <v>1177</v>
      </c>
    </row>
    <row r="216" spans="1:13">
      <c r="A216" s="33">
        <v>142</v>
      </c>
      <c r="B216" s="10" t="s">
        <v>865</v>
      </c>
      <c r="D216" s="10" t="s">
        <v>223</v>
      </c>
      <c r="E216" s="10"/>
      <c r="F216" t="s">
        <v>224</v>
      </c>
      <c r="G216" s="22"/>
      <c r="I216" s="10" t="s">
        <v>302</v>
      </c>
      <c r="J216" s="162"/>
      <c r="K216" s="23">
        <f t="shared" ref="K216:K217" si="23">SUM(L216*12)</f>
        <v>750</v>
      </c>
      <c r="L216" s="23">
        <v>62.5</v>
      </c>
      <c r="M216" s="10" t="s">
        <v>396</v>
      </c>
    </row>
    <row r="217" spans="1:13" hidden="1">
      <c r="A217" s="33">
        <v>142</v>
      </c>
      <c r="B217" s="10" t="s">
        <v>866</v>
      </c>
      <c r="D217" s="10" t="s">
        <v>226</v>
      </c>
      <c r="E217" s="10"/>
      <c r="F217" s="26">
        <v>74191</v>
      </c>
      <c r="G217" s="22"/>
      <c r="I217" s="10" t="s">
        <v>302</v>
      </c>
      <c r="J217" s="162"/>
      <c r="K217" s="23">
        <f t="shared" si="23"/>
        <v>750</v>
      </c>
      <c r="L217" s="23">
        <v>62.5</v>
      </c>
      <c r="M217" s="10" t="s">
        <v>396</v>
      </c>
    </row>
    <row r="218" spans="1:13" hidden="1">
      <c r="A218" s="37">
        <v>142</v>
      </c>
      <c r="B218" s="7" t="s">
        <v>867</v>
      </c>
      <c r="C218" s="7"/>
      <c r="D218" s="7" t="s">
        <v>228</v>
      </c>
      <c r="E218" s="7"/>
      <c r="F218" s="7"/>
      <c r="G218" s="13"/>
      <c r="H218" s="7"/>
      <c r="I218" s="7" t="s">
        <v>302</v>
      </c>
      <c r="J218" s="145"/>
      <c r="K218" s="13"/>
      <c r="L218" s="13"/>
      <c r="M218" s="7" t="s">
        <v>1317</v>
      </c>
    </row>
    <row r="219" spans="1:13" hidden="1">
      <c r="A219" s="33">
        <v>112</v>
      </c>
      <c r="B219" s="10" t="s">
        <v>869</v>
      </c>
      <c r="C219" t="s">
        <v>868</v>
      </c>
      <c r="D219" s="10" t="s">
        <v>1089</v>
      </c>
      <c r="E219" s="10"/>
      <c r="F219" t="s">
        <v>1090</v>
      </c>
      <c r="G219" s="22">
        <v>220000</v>
      </c>
      <c r="H219" t="s">
        <v>41</v>
      </c>
      <c r="I219" s="10" t="s">
        <v>334</v>
      </c>
      <c r="J219" s="158">
        <v>3.4000000000000002E-2</v>
      </c>
      <c r="K219" s="43">
        <f t="shared" ref="K219" si="24">L219*12</f>
        <v>7480</v>
      </c>
      <c r="L219" s="43">
        <f>G219*J219/12</f>
        <v>623.33333333333337</v>
      </c>
      <c r="M219" s="10" t="s">
        <v>396</v>
      </c>
    </row>
    <row r="220" spans="1:13" hidden="1">
      <c r="A220" s="37">
        <v>132</v>
      </c>
      <c r="B220" s="7" t="s">
        <v>872</v>
      </c>
      <c r="C220" s="7" t="s">
        <v>870</v>
      </c>
      <c r="D220" s="7"/>
      <c r="E220" s="7"/>
      <c r="F220" s="7"/>
      <c r="G220" s="13">
        <v>143750</v>
      </c>
      <c r="H220" s="7" t="s">
        <v>364</v>
      </c>
      <c r="I220" s="7" t="s">
        <v>334</v>
      </c>
      <c r="J220" s="145"/>
      <c r="K220" s="7"/>
      <c r="L220" s="7"/>
      <c r="M220" s="7" t="s">
        <v>871</v>
      </c>
    </row>
    <row r="221" spans="1:13" hidden="1">
      <c r="A221" s="33">
        <v>102</v>
      </c>
      <c r="B221" s="10" t="s">
        <v>877</v>
      </c>
      <c r="C221" s="10" t="s">
        <v>873</v>
      </c>
      <c r="D221" s="10"/>
      <c r="E221" s="10">
        <v>44046880</v>
      </c>
      <c r="F221" s="10" t="s">
        <v>874</v>
      </c>
      <c r="G221" s="23">
        <v>73700</v>
      </c>
      <c r="H221" s="10" t="s">
        <v>364</v>
      </c>
      <c r="I221" s="10" t="s">
        <v>334</v>
      </c>
      <c r="J221" s="158">
        <v>3.5000000000000003E-2</v>
      </c>
      <c r="K221" s="99">
        <f t="shared" ref="K221:K222" si="25">L221*12</f>
        <v>2579.5000000000005</v>
      </c>
      <c r="L221" s="99">
        <f>G221*J221/12</f>
        <v>214.95833333333337</v>
      </c>
      <c r="M221" s="10" t="s">
        <v>1703</v>
      </c>
    </row>
    <row r="222" spans="1:13" hidden="1">
      <c r="A222" s="243">
        <v>132</v>
      </c>
      <c r="B222" s="242" t="s">
        <v>879</v>
      </c>
      <c r="C222" t="s">
        <v>884</v>
      </c>
      <c r="D222" t="s">
        <v>880</v>
      </c>
      <c r="F222" t="s">
        <v>881</v>
      </c>
      <c r="G222" s="22">
        <v>376000</v>
      </c>
      <c r="H222" t="s">
        <v>41</v>
      </c>
      <c r="I222" s="10" t="s">
        <v>334</v>
      </c>
      <c r="J222" s="162">
        <v>2.5000000000000001E-2</v>
      </c>
      <c r="K222" s="43">
        <f t="shared" si="25"/>
        <v>9400</v>
      </c>
      <c r="L222" s="43">
        <f>G222*J222/12</f>
        <v>783.33333333333337</v>
      </c>
      <c r="M222" s="10" t="s">
        <v>878</v>
      </c>
    </row>
    <row r="223" spans="1:13" hidden="1">
      <c r="A223" s="243"/>
      <c r="B223" s="242"/>
      <c r="C223" t="s">
        <v>885</v>
      </c>
      <c r="D223" t="s">
        <v>882</v>
      </c>
      <c r="F223" t="s">
        <v>883</v>
      </c>
      <c r="G223" s="22"/>
      <c r="J223" s="162"/>
    </row>
    <row r="224" spans="1:13" s="7" customFormat="1">
      <c r="A224" s="37">
        <v>142</v>
      </c>
      <c r="B224" s="7" t="s">
        <v>887</v>
      </c>
      <c r="D224" s="7" t="s">
        <v>230</v>
      </c>
      <c r="F224" s="7" t="s">
        <v>231</v>
      </c>
      <c r="G224" s="13"/>
      <c r="I224" s="7" t="s">
        <v>302</v>
      </c>
      <c r="J224" s="145"/>
      <c r="K224" s="13"/>
      <c r="L224" s="13"/>
      <c r="M224" s="7" t="s">
        <v>1823</v>
      </c>
    </row>
    <row r="225" spans="1:13">
      <c r="A225" s="33">
        <v>142</v>
      </c>
      <c r="B225" s="10" t="s">
        <v>887</v>
      </c>
      <c r="D225" t="s">
        <v>232</v>
      </c>
      <c r="F225" t="s">
        <v>233</v>
      </c>
      <c r="G225" s="22"/>
      <c r="I225" s="10" t="s">
        <v>302</v>
      </c>
      <c r="J225" s="162"/>
      <c r="K225" s="23">
        <f t="shared" ref="K225:K231" si="26">SUM(L225*12)</f>
        <v>750</v>
      </c>
      <c r="L225" s="23">
        <v>62.5</v>
      </c>
      <c r="M225" s="10" t="s">
        <v>886</v>
      </c>
    </row>
    <row r="226" spans="1:13">
      <c r="A226" s="33">
        <v>142</v>
      </c>
      <c r="B226" s="10" t="s">
        <v>887</v>
      </c>
      <c r="D226" t="s">
        <v>234</v>
      </c>
      <c r="F226" t="s">
        <v>235</v>
      </c>
      <c r="G226" s="22"/>
      <c r="I226" s="10" t="s">
        <v>302</v>
      </c>
      <c r="J226" s="162"/>
      <c r="K226" s="23">
        <f t="shared" si="26"/>
        <v>750</v>
      </c>
      <c r="L226" s="23">
        <v>62.5</v>
      </c>
      <c r="M226" s="10" t="s">
        <v>886</v>
      </c>
    </row>
    <row r="227" spans="1:13">
      <c r="A227" s="37">
        <v>142</v>
      </c>
      <c r="B227" s="7" t="s">
        <v>889</v>
      </c>
      <c r="C227" s="7"/>
      <c r="D227" s="7" t="s">
        <v>237</v>
      </c>
      <c r="E227" s="7"/>
      <c r="F227" s="7" t="s">
        <v>238</v>
      </c>
      <c r="G227" s="13"/>
      <c r="H227" s="7"/>
      <c r="I227" s="7" t="s">
        <v>302</v>
      </c>
      <c r="J227" s="145"/>
      <c r="K227" s="13"/>
      <c r="L227" s="13"/>
      <c r="M227" s="7" t="s">
        <v>1222</v>
      </c>
    </row>
    <row r="228" spans="1:13" s="7" customFormat="1">
      <c r="A228" s="37">
        <v>142</v>
      </c>
      <c r="B228" s="7" t="s">
        <v>890</v>
      </c>
      <c r="D228" s="7" t="s">
        <v>239</v>
      </c>
      <c r="F228" s="7" t="s">
        <v>240</v>
      </c>
      <c r="G228" s="13"/>
      <c r="I228" s="7" t="s">
        <v>302</v>
      </c>
      <c r="J228" s="145"/>
      <c r="K228" s="13"/>
      <c r="L228" s="13"/>
      <c r="M228" s="7" t="s">
        <v>1822</v>
      </c>
    </row>
    <row r="229" spans="1:13">
      <c r="A229" s="33">
        <v>142</v>
      </c>
      <c r="B229" s="10" t="s">
        <v>892</v>
      </c>
      <c r="D229" t="s">
        <v>242</v>
      </c>
      <c r="F229" t="s">
        <v>243</v>
      </c>
      <c r="G229" s="22"/>
      <c r="I229" s="10" t="s">
        <v>302</v>
      </c>
      <c r="J229" s="162"/>
      <c r="K229" s="23">
        <v>0</v>
      </c>
      <c r="L229" s="23">
        <v>0</v>
      </c>
      <c r="M229" s="10" t="s">
        <v>1849</v>
      </c>
    </row>
    <row r="230" spans="1:13">
      <c r="A230" s="33">
        <v>142</v>
      </c>
      <c r="B230" s="10" t="s">
        <v>893</v>
      </c>
      <c r="D230" t="s">
        <v>244</v>
      </c>
      <c r="F230" t="s">
        <v>245</v>
      </c>
      <c r="G230" s="22"/>
      <c r="I230" s="10" t="s">
        <v>302</v>
      </c>
      <c r="J230" s="162"/>
      <c r="K230" s="23">
        <f t="shared" si="26"/>
        <v>750</v>
      </c>
      <c r="L230" s="23">
        <v>62.5</v>
      </c>
      <c r="M230" s="10" t="s">
        <v>891</v>
      </c>
    </row>
    <row r="231" spans="1:13" hidden="1">
      <c r="A231" s="33">
        <v>142</v>
      </c>
      <c r="B231" s="10" t="s">
        <v>895</v>
      </c>
      <c r="D231" t="s">
        <v>193</v>
      </c>
      <c r="F231" t="s">
        <v>247</v>
      </c>
      <c r="G231" s="22"/>
      <c r="I231" s="10" t="s">
        <v>302</v>
      </c>
      <c r="J231" s="162"/>
      <c r="K231" s="23">
        <f t="shared" si="26"/>
        <v>750</v>
      </c>
      <c r="L231" s="23">
        <v>62.5</v>
      </c>
      <c r="M231" s="10" t="s">
        <v>894</v>
      </c>
    </row>
    <row r="232" spans="1:13" hidden="1">
      <c r="A232" s="37">
        <v>192</v>
      </c>
      <c r="B232" s="7" t="s">
        <v>899</v>
      </c>
      <c r="C232" s="7" t="s">
        <v>896</v>
      </c>
      <c r="D232" s="7"/>
      <c r="E232" s="7"/>
      <c r="F232" s="7" t="s">
        <v>897</v>
      </c>
      <c r="G232" s="13">
        <v>1780000</v>
      </c>
      <c r="H232" s="7" t="s">
        <v>312</v>
      </c>
      <c r="I232" s="7" t="s">
        <v>334</v>
      </c>
      <c r="J232" s="145">
        <v>0.02</v>
      </c>
      <c r="M232" s="7" t="s">
        <v>1024</v>
      </c>
    </row>
    <row r="233" spans="1:13" hidden="1">
      <c r="A233" s="33">
        <v>803</v>
      </c>
      <c r="B233" s="10" t="s">
        <v>900</v>
      </c>
      <c r="G233" s="22">
        <v>450000</v>
      </c>
      <c r="H233" t="s">
        <v>348</v>
      </c>
      <c r="I233" s="10" t="s">
        <v>334</v>
      </c>
      <c r="J233" s="162">
        <v>0.03</v>
      </c>
      <c r="K233" s="43">
        <f t="shared" ref="K233:K234" si="27">L233*12</f>
        <v>13500</v>
      </c>
      <c r="L233" s="43">
        <f>G233*J233/12</f>
        <v>1125</v>
      </c>
      <c r="M233" s="10" t="s">
        <v>901</v>
      </c>
    </row>
    <row r="234" spans="1:13" hidden="1">
      <c r="A234" s="33">
        <v>803</v>
      </c>
      <c r="B234" s="10" t="s">
        <v>1757</v>
      </c>
      <c r="G234" s="22">
        <v>650000</v>
      </c>
      <c r="H234" t="s">
        <v>348</v>
      </c>
      <c r="I234" s="10" t="s">
        <v>334</v>
      </c>
      <c r="J234" s="162">
        <v>0.03</v>
      </c>
      <c r="K234" s="43">
        <f t="shared" si="27"/>
        <v>19500</v>
      </c>
      <c r="L234" s="43">
        <f>G234*J234/12</f>
        <v>1625</v>
      </c>
      <c r="M234" s="10" t="s">
        <v>1758</v>
      </c>
    </row>
    <row r="235" spans="1:13" hidden="1">
      <c r="A235" s="37">
        <v>112</v>
      </c>
      <c r="B235" s="7" t="s">
        <v>636</v>
      </c>
      <c r="C235" s="7" t="s">
        <v>902</v>
      </c>
      <c r="D235" s="7"/>
      <c r="E235" s="7"/>
      <c r="F235" s="7" t="s">
        <v>635</v>
      </c>
      <c r="G235" s="13">
        <v>1140678</v>
      </c>
      <c r="H235" s="7" t="s">
        <v>246</v>
      </c>
      <c r="I235" s="7" t="s">
        <v>334</v>
      </c>
      <c r="J235" s="145"/>
      <c r="M235" s="7" t="s">
        <v>984</v>
      </c>
    </row>
    <row r="236" spans="1:13" s="279" customFormat="1" hidden="1">
      <c r="A236" s="285">
        <v>142</v>
      </c>
      <c r="B236" s="279" t="s">
        <v>115</v>
      </c>
      <c r="D236" s="279" t="s">
        <v>250</v>
      </c>
      <c r="F236" s="280">
        <v>90091</v>
      </c>
      <c r="G236" s="13"/>
      <c r="I236" s="279" t="s">
        <v>302</v>
      </c>
      <c r="J236" s="145"/>
      <c r="K236" s="13"/>
      <c r="L236" s="13"/>
      <c r="M236" s="279" t="s">
        <v>1984</v>
      </c>
    </row>
    <row r="237" spans="1:13">
      <c r="A237" s="37">
        <v>142</v>
      </c>
      <c r="B237" s="7" t="s">
        <v>903</v>
      </c>
      <c r="C237" s="7"/>
      <c r="D237" s="7" t="s">
        <v>249</v>
      </c>
      <c r="E237" s="7"/>
      <c r="F237" s="7" t="s">
        <v>904</v>
      </c>
      <c r="G237" s="13"/>
      <c r="H237" s="7"/>
      <c r="I237" s="7" t="s">
        <v>302</v>
      </c>
      <c r="J237" s="145"/>
      <c r="M237" s="7" t="s">
        <v>1007</v>
      </c>
    </row>
    <row r="238" spans="1:13">
      <c r="A238" s="33">
        <v>142</v>
      </c>
      <c r="B238" s="10" t="s">
        <v>892</v>
      </c>
      <c r="D238" t="s">
        <v>259</v>
      </c>
      <c r="F238" t="s">
        <v>907</v>
      </c>
      <c r="G238" s="22"/>
      <c r="I238" s="10" t="s">
        <v>302</v>
      </c>
      <c r="J238" s="162"/>
      <c r="K238" s="23">
        <f>SUM(L238*12)</f>
        <v>750</v>
      </c>
      <c r="L238" s="23">
        <v>62.5</v>
      </c>
      <c r="M238" s="10" t="s">
        <v>905</v>
      </c>
    </row>
    <row r="239" spans="1:13">
      <c r="A239" s="33">
        <v>142</v>
      </c>
      <c r="B239" s="7" t="s">
        <v>892</v>
      </c>
      <c r="C239" s="7"/>
      <c r="D239" s="7" t="s">
        <v>909</v>
      </c>
      <c r="E239" s="7"/>
      <c r="F239" s="7" t="s">
        <v>908</v>
      </c>
      <c r="G239" s="13"/>
      <c r="H239" s="7"/>
      <c r="I239" s="7" t="s">
        <v>302</v>
      </c>
      <c r="J239" s="162"/>
      <c r="M239" s="7" t="s">
        <v>1340</v>
      </c>
    </row>
    <row r="240" spans="1:13" hidden="1">
      <c r="A240" s="33">
        <v>192</v>
      </c>
      <c r="B240" s="10" t="s">
        <v>913</v>
      </c>
      <c r="C240" t="s">
        <v>1289</v>
      </c>
      <c r="D240" t="s">
        <v>914</v>
      </c>
      <c r="E240">
        <v>60039110</v>
      </c>
      <c r="F240" t="s">
        <v>911</v>
      </c>
      <c r="G240" s="23">
        <v>226800</v>
      </c>
      <c r="H240" t="s">
        <v>364</v>
      </c>
      <c r="I240" s="10" t="s">
        <v>334</v>
      </c>
      <c r="J240" s="162">
        <v>3.5000000000000003E-2</v>
      </c>
      <c r="K240" s="43">
        <f t="shared" ref="K240" si="28">L240*12</f>
        <v>7938.0000000000018</v>
      </c>
      <c r="L240" s="43">
        <f>G240*J240/12</f>
        <v>661.50000000000011</v>
      </c>
      <c r="M240" s="10" t="s">
        <v>1698</v>
      </c>
    </row>
    <row r="241" spans="1:13" hidden="1">
      <c r="A241" s="33">
        <v>192</v>
      </c>
      <c r="B241" s="10" t="s">
        <v>913</v>
      </c>
      <c r="C241" t="s">
        <v>1290</v>
      </c>
      <c r="D241" t="s">
        <v>916</v>
      </c>
      <c r="E241">
        <v>60039110</v>
      </c>
      <c r="F241" t="s">
        <v>915</v>
      </c>
      <c r="G241" s="23">
        <v>226800</v>
      </c>
      <c r="H241" t="s">
        <v>364</v>
      </c>
      <c r="I241" s="10" t="s">
        <v>334</v>
      </c>
      <c r="J241" s="162">
        <v>3.5000000000000003E-2</v>
      </c>
      <c r="K241" s="43">
        <f>L241*12</f>
        <v>7938.0000000000018</v>
      </c>
      <c r="L241" s="43">
        <f>G241*J241/12</f>
        <v>661.50000000000011</v>
      </c>
      <c r="M241" s="10" t="s">
        <v>1698</v>
      </c>
    </row>
    <row r="242" spans="1:13" hidden="1">
      <c r="A242" s="33">
        <v>142</v>
      </c>
      <c r="B242" t="s">
        <v>917</v>
      </c>
      <c r="D242" t="s">
        <v>593</v>
      </c>
      <c r="F242" s="26">
        <v>78215</v>
      </c>
      <c r="G242" s="22"/>
      <c r="I242" t="s">
        <v>302</v>
      </c>
      <c r="J242" s="162"/>
      <c r="K242" s="22">
        <v>750</v>
      </c>
      <c r="L242" s="22">
        <v>62.5</v>
      </c>
      <c r="M242" t="s">
        <v>1863</v>
      </c>
    </row>
    <row r="243" spans="1:13">
      <c r="A243" s="33">
        <v>142</v>
      </c>
      <c r="B243" s="10" t="s">
        <v>892</v>
      </c>
      <c r="C243" t="s">
        <v>264</v>
      </c>
      <c r="D243" t="s">
        <v>265</v>
      </c>
      <c r="G243" s="22"/>
      <c r="I243" s="10" t="s">
        <v>302</v>
      </c>
      <c r="J243" s="162"/>
      <c r="K243" s="23">
        <f t="shared" ref="K243:K249" si="29">SUM(L243*12)</f>
        <v>750</v>
      </c>
      <c r="L243" s="23">
        <v>62.5</v>
      </c>
      <c r="M243" s="10" t="s">
        <v>918</v>
      </c>
    </row>
    <row r="244" spans="1:13" hidden="1">
      <c r="A244" s="33">
        <v>142</v>
      </c>
      <c r="B244" s="10" t="s">
        <v>920</v>
      </c>
      <c r="C244" t="s">
        <v>919</v>
      </c>
      <c r="D244" t="s">
        <v>268</v>
      </c>
      <c r="F244" t="s">
        <v>267</v>
      </c>
      <c r="G244" s="22"/>
      <c r="I244" s="10" t="s">
        <v>302</v>
      </c>
      <c r="J244" s="162"/>
      <c r="K244" s="23">
        <f t="shared" si="29"/>
        <v>750</v>
      </c>
      <c r="L244" s="23">
        <v>62.5</v>
      </c>
      <c r="M244" s="10" t="s">
        <v>921</v>
      </c>
    </row>
    <row r="245" spans="1:13" hidden="1">
      <c r="A245" s="33">
        <v>142</v>
      </c>
      <c r="B245" t="s">
        <v>923</v>
      </c>
      <c r="C245" t="s">
        <v>922</v>
      </c>
      <c r="D245" t="s">
        <v>179</v>
      </c>
      <c r="F245" t="s">
        <v>270</v>
      </c>
      <c r="G245" s="22"/>
      <c r="I245" s="10" t="s">
        <v>302</v>
      </c>
      <c r="J245" s="162"/>
      <c r="K245" s="23">
        <f t="shared" si="29"/>
        <v>750</v>
      </c>
      <c r="L245" s="23">
        <v>62.5</v>
      </c>
      <c r="M245" s="10" t="s">
        <v>924</v>
      </c>
    </row>
    <row r="246" spans="1:13">
      <c r="A246" s="33">
        <v>142</v>
      </c>
      <c r="B246" s="10" t="s">
        <v>926</v>
      </c>
      <c r="D246" t="s">
        <v>271</v>
      </c>
      <c r="F246" t="s">
        <v>927</v>
      </c>
      <c r="G246" s="22"/>
      <c r="I246" s="10" t="s">
        <v>302</v>
      </c>
      <c r="J246" s="162"/>
      <c r="K246" s="23">
        <f t="shared" si="29"/>
        <v>750</v>
      </c>
      <c r="L246" s="23">
        <v>62.5</v>
      </c>
      <c r="M246" s="10" t="s">
        <v>925</v>
      </c>
    </row>
    <row r="247" spans="1:13" s="7" customFormat="1" hidden="1">
      <c r="A247" s="37">
        <v>142</v>
      </c>
      <c r="B247" s="7" t="s">
        <v>928</v>
      </c>
      <c r="D247" s="7" t="s">
        <v>91</v>
      </c>
      <c r="F247" s="7" t="s">
        <v>929</v>
      </c>
      <c r="G247" s="13"/>
      <c r="I247" s="7" t="s">
        <v>302</v>
      </c>
      <c r="J247" s="145"/>
      <c r="K247" s="13"/>
      <c r="L247" s="13">
        <f>K247/12</f>
        <v>0</v>
      </c>
      <c r="M247" s="77" t="s">
        <v>1789</v>
      </c>
    </row>
    <row r="248" spans="1:13" s="7" customFormat="1" hidden="1">
      <c r="A248" s="37">
        <v>142</v>
      </c>
      <c r="B248" s="7" t="s">
        <v>931</v>
      </c>
      <c r="D248" s="7" t="s">
        <v>127</v>
      </c>
      <c r="F248" s="7" t="s">
        <v>930</v>
      </c>
      <c r="G248" s="13"/>
      <c r="I248" s="7" t="s">
        <v>302</v>
      </c>
      <c r="J248" s="145"/>
      <c r="K248" s="13"/>
      <c r="L248" s="13"/>
      <c r="M248" s="7" t="s">
        <v>1617</v>
      </c>
    </row>
    <row r="249" spans="1:13" hidden="1">
      <c r="A249" s="33">
        <v>142</v>
      </c>
      <c r="B249" t="s">
        <v>933</v>
      </c>
      <c r="C249" t="s">
        <v>18</v>
      </c>
      <c r="D249" t="s">
        <v>279</v>
      </c>
      <c r="F249" t="s">
        <v>1075</v>
      </c>
      <c r="G249" s="22"/>
      <c r="I249" s="10" t="s">
        <v>302</v>
      </c>
      <c r="J249" s="162"/>
      <c r="K249" s="23">
        <f t="shared" si="29"/>
        <v>750</v>
      </c>
      <c r="L249" s="23">
        <v>62.5</v>
      </c>
      <c r="M249" s="10" t="s">
        <v>932</v>
      </c>
    </row>
    <row r="250" spans="1:13" hidden="1">
      <c r="A250" s="33">
        <v>112</v>
      </c>
      <c r="B250" s="10" t="s">
        <v>938</v>
      </c>
      <c r="C250" t="s">
        <v>1297</v>
      </c>
      <c r="D250" t="s">
        <v>935</v>
      </c>
      <c r="F250" t="s">
        <v>936</v>
      </c>
      <c r="G250" s="23">
        <v>1282300</v>
      </c>
      <c r="H250" t="s">
        <v>246</v>
      </c>
      <c r="I250" s="10" t="s">
        <v>334</v>
      </c>
      <c r="J250" s="162">
        <v>3.2000000000000001E-2</v>
      </c>
      <c r="K250" s="43">
        <f t="shared" ref="K250:K251" si="30">L250*12</f>
        <v>41033.599999999999</v>
      </c>
      <c r="L250" s="43">
        <f>G250*J250/12</f>
        <v>3419.4666666666667</v>
      </c>
      <c r="M250" s="10" t="s">
        <v>1190</v>
      </c>
    </row>
    <row r="251" spans="1:13" hidden="1">
      <c r="A251" s="33">
        <v>112</v>
      </c>
      <c r="B251" t="s">
        <v>941</v>
      </c>
      <c r="C251" t="s">
        <v>1296</v>
      </c>
      <c r="D251" t="s">
        <v>939</v>
      </c>
      <c r="F251" t="s">
        <v>940</v>
      </c>
      <c r="G251" s="23">
        <v>1282300</v>
      </c>
      <c r="H251" t="s">
        <v>246</v>
      </c>
      <c r="I251" s="10" t="s">
        <v>334</v>
      </c>
      <c r="J251" s="162">
        <v>3.2000000000000001E-2</v>
      </c>
      <c r="K251" s="43">
        <f t="shared" si="30"/>
        <v>41033.599999999999</v>
      </c>
      <c r="L251" s="43">
        <f>G251*J251/12</f>
        <v>3419.4666666666667</v>
      </c>
      <c r="M251" s="10" t="s">
        <v>1190</v>
      </c>
    </row>
    <row r="252" spans="1:13" hidden="1">
      <c r="A252" s="37">
        <v>132</v>
      </c>
      <c r="B252" s="7" t="s">
        <v>943</v>
      </c>
      <c r="C252" s="7"/>
      <c r="D252" s="7" t="s">
        <v>1091</v>
      </c>
      <c r="E252" s="7"/>
      <c r="F252" s="7" t="s">
        <v>944</v>
      </c>
      <c r="G252" s="13">
        <v>500250</v>
      </c>
      <c r="H252" s="7" t="s">
        <v>41</v>
      </c>
      <c r="I252" s="7" t="s">
        <v>334</v>
      </c>
      <c r="J252" s="145">
        <v>3.4000000000000002E-2</v>
      </c>
      <c r="K252" s="117"/>
      <c r="L252" s="117"/>
      <c r="M252" s="7" t="s">
        <v>937</v>
      </c>
    </row>
    <row r="253" spans="1:13" s="10" customFormat="1" hidden="1">
      <c r="A253" s="176">
        <v>132</v>
      </c>
      <c r="B253" s="10" t="s">
        <v>943</v>
      </c>
      <c r="D253" s="10" t="s">
        <v>1092</v>
      </c>
      <c r="F253" s="10" t="s">
        <v>946</v>
      </c>
      <c r="G253" s="23">
        <v>500250</v>
      </c>
      <c r="H253" s="10" t="s">
        <v>41</v>
      </c>
      <c r="I253" s="10" t="s">
        <v>334</v>
      </c>
      <c r="J253" s="158">
        <v>3.4000000000000002E-2</v>
      </c>
      <c r="K253" s="99">
        <f>G253*J253</f>
        <v>17008.5</v>
      </c>
      <c r="L253" s="99">
        <f>K253/12</f>
        <v>1417.375</v>
      </c>
      <c r="M253" s="174" t="s">
        <v>1794</v>
      </c>
    </row>
    <row r="254" spans="1:13" hidden="1">
      <c r="A254" s="33">
        <v>142</v>
      </c>
      <c r="B254" s="10" t="s">
        <v>948</v>
      </c>
      <c r="D254" t="s">
        <v>281</v>
      </c>
      <c r="F254" t="s">
        <v>7</v>
      </c>
      <c r="G254" s="22"/>
      <c r="I254" s="10" t="s">
        <v>302</v>
      </c>
      <c r="J254" s="162"/>
      <c r="K254" s="23">
        <f>SUM(L254*12)</f>
        <v>750</v>
      </c>
      <c r="L254" s="23">
        <v>62.5</v>
      </c>
      <c r="M254" s="10" t="s">
        <v>947</v>
      </c>
    </row>
    <row r="255" spans="1:13" hidden="1">
      <c r="A255" s="33">
        <v>142</v>
      </c>
      <c r="B255" t="s">
        <v>950</v>
      </c>
      <c r="D255" t="s">
        <v>284</v>
      </c>
      <c r="F255" t="s">
        <v>1274</v>
      </c>
      <c r="G255" s="22"/>
      <c r="I255" s="10" t="s">
        <v>302</v>
      </c>
      <c r="J255" s="162"/>
      <c r="K255" s="23">
        <f>SUM(L255*12)</f>
        <v>750</v>
      </c>
      <c r="L255" s="23">
        <v>62.5</v>
      </c>
      <c r="M255" s="10" t="s">
        <v>949</v>
      </c>
    </row>
    <row r="256" spans="1:13" hidden="1">
      <c r="A256" s="33">
        <v>803</v>
      </c>
      <c r="B256" s="10" t="s">
        <v>952</v>
      </c>
      <c r="F256" s="67" t="s">
        <v>1201</v>
      </c>
      <c r="G256" s="22">
        <v>850000</v>
      </c>
      <c r="I256" s="10" t="s">
        <v>334</v>
      </c>
      <c r="J256" s="162">
        <v>0.03</v>
      </c>
      <c r="K256" s="43">
        <f t="shared" ref="K256:K257" si="31">L256*12</f>
        <v>25500</v>
      </c>
      <c r="L256" s="43">
        <f>G256*J256/12</f>
        <v>2125</v>
      </c>
      <c r="M256" s="10" t="s">
        <v>1202</v>
      </c>
    </row>
    <row r="257" spans="1:13" hidden="1">
      <c r="A257" s="33">
        <v>172</v>
      </c>
      <c r="B257" t="s">
        <v>977</v>
      </c>
      <c r="C257" t="s">
        <v>954</v>
      </c>
      <c r="D257" t="s">
        <v>1002</v>
      </c>
      <c r="F257" t="s">
        <v>955</v>
      </c>
      <c r="G257" s="23">
        <v>2349540</v>
      </c>
      <c r="H257" t="s">
        <v>246</v>
      </c>
      <c r="I257" s="10" t="s">
        <v>334</v>
      </c>
      <c r="J257" s="162">
        <v>2.8000000000000001E-2</v>
      </c>
      <c r="K257" s="43">
        <f t="shared" si="31"/>
        <v>65787.12</v>
      </c>
      <c r="L257" s="43">
        <f>G257*J257/12</f>
        <v>5482.2599999999993</v>
      </c>
      <c r="M257" s="10" t="s">
        <v>1193</v>
      </c>
    </row>
    <row r="258" spans="1:13" s="7" customFormat="1" hidden="1">
      <c r="A258" s="37">
        <v>142</v>
      </c>
      <c r="B258" s="7" t="s">
        <v>987</v>
      </c>
      <c r="D258" s="7" t="s">
        <v>96</v>
      </c>
      <c r="F258" s="7" t="s">
        <v>719</v>
      </c>
      <c r="G258" s="13"/>
      <c r="I258" s="7" t="s">
        <v>302</v>
      </c>
      <c r="J258" s="145"/>
      <c r="K258" s="13"/>
      <c r="L258" s="13"/>
      <c r="M258" s="77" t="s">
        <v>1787</v>
      </c>
    </row>
    <row r="259" spans="1:13" hidden="1">
      <c r="A259" s="33">
        <v>142</v>
      </c>
      <c r="B259" t="s">
        <v>950</v>
      </c>
      <c r="D259" t="s">
        <v>715</v>
      </c>
      <c r="F259" t="s">
        <v>1276</v>
      </c>
      <c r="G259" s="22"/>
      <c r="I259" s="10" t="s">
        <v>302</v>
      </c>
      <c r="J259" s="162"/>
      <c r="K259" s="23">
        <f t="shared" ref="K259" si="32">SUM(L259*12)</f>
        <v>750</v>
      </c>
      <c r="L259" s="23">
        <v>62.5</v>
      </c>
      <c r="M259" s="10" t="s">
        <v>986</v>
      </c>
    </row>
    <row r="260" spans="1:13" hidden="1">
      <c r="A260" s="33">
        <v>102</v>
      </c>
      <c r="B260" t="s">
        <v>992</v>
      </c>
      <c r="C260" t="s">
        <v>989</v>
      </c>
      <c r="E260">
        <v>60099007</v>
      </c>
      <c r="F260" t="s">
        <v>990</v>
      </c>
      <c r="G260" s="22">
        <v>250000</v>
      </c>
      <c r="H260" t="s">
        <v>364</v>
      </c>
      <c r="I260" s="10" t="s">
        <v>334</v>
      </c>
      <c r="J260" s="162">
        <v>0.03</v>
      </c>
      <c r="K260" s="43">
        <f t="shared" ref="K260:K264" si="33">L260*12</f>
        <v>7500</v>
      </c>
      <c r="L260" s="43">
        <f>G260*J260/12</f>
        <v>625</v>
      </c>
      <c r="M260" s="10" t="s">
        <v>1704</v>
      </c>
    </row>
    <row r="261" spans="1:13" hidden="1">
      <c r="A261" s="33">
        <v>192</v>
      </c>
      <c r="B261" t="s">
        <v>995</v>
      </c>
      <c r="C261" t="s">
        <v>1291</v>
      </c>
      <c r="D261" t="s">
        <v>993</v>
      </c>
      <c r="E261">
        <v>60036242</v>
      </c>
      <c r="F261" t="s">
        <v>994</v>
      </c>
      <c r="G261" s="23">
        <v>0</v>
      </c>
      <c r="H261" t="s">
        <v>364</v>
      </c>
      <c r="I261" s="10" t="s">
        <v>334</v>
      </c>
      <c r="J261" s="162">
        <v>3.5000000000000003E-2</v>
      </c>
      <c r="K261" s="43">
        <f t="shared" si="33"/>
        <v>0</v>
      </c>
      <c r="L261" s="43">
        <f>G261*J261/12</f>
        <v>0</v>
      </c>
      <c r="M261" s="10" t="s">
        <v>1851</v>
      </c>
    </row>
    <row r="262" spans="1:13" hidden="1">
      <c r="A262" s="33">
        <v>192</v>
      </c>
      <c r="B262" t="s">
        <v>995</v>
      </c>
      <c r="C262" t="s">
        <v>1292</v>
      </c>
      <c r="D262" t="s">
        <v>996</v>
      </c>
      <c r="E262">
        <v>60036242</v>
      </c>
      <c r="F262" t="s">
        <v>997</v>
      </c>
      <c r="G262" s="23">
        <v>0</v>
      </c>
      <c r="H262" t="s">
        <v>364</v>
      </c>
      <c r="I262" s="10" t="s">
        <v>334</v>
      </c>
      <c r="J262" s="162">
        <v>3.5000000000000003E-2</v>
      </c>
      <c r="K262" s="43">
        <f t="shared" si="33"/>
        <v>0</v>
      </c>
      <c r="L262" s="43">
        <f>G262*J262/12</f>
        <v>0</v>
      </c>
      <c r="M262" s="10" t="s">
        <v>1852</v>
      </c>
    </row>
    <row r="263" spans="1:13" hidden="1">
      <c r="A263" s="33">
        <v>192</v>
      </c>
      <c r="B263" t="s">
        <v>995</v>
      </c>
      <c r="C263" t="s">
        <v>1293</v>
      </c>
      <c r="D263" t="s">
        <v>998</v>
      </c>
      <c r="E263">
        <v>60036242</v>
      </c>
      <c r="F263" t="s">
        <v>999</v>
      </c>
      <c r="G263" s="23">
        <v>0</v>
      </c>
      <c r="H263" t="s">
        <v>364</v>
      </c>
      <c r="I263" s="10" t="s">
        <v>334</v>
      </c>
      <c r="J263" s="162">
        <v>3.5000000000000003E-2</v>
      </c>
      <c r="K263" s="43">
        <f t="shared" si="33"/>
        <v>0</v>
      </c>
      <c r="L263" s="43">
        <f>G263*J263/12</f>
        <v>0</v>
      </c>
      <c r="M263" s="10" t="s">
        <v>1852</v>
      </c>
    </row>
    <row r="264" spans="1:13" hidden="1">
      <c r="A264" s="33">
        <v>192</v>
      </c>
      <c r="B264" t="s">
        <v>995</v>
      </c>
      <c r="C264" t="s">
        <v>1294</v>
      </c>
      <c r="D264" t="s">
        <v>1000</v>
      </c>
      <c r="E264">
        <v>60036242</v>
      </c>
      <c r="F264" t="s">
        <v>1001</v>
      </c>
      <c r="G264" s="23">
        <v>276760</v>
      </c>
      <c r="H264" t="s">
        <v>364</v>
      </c>
      <c r="I264" s="10" t="s">
        <v>334</v>
      </c>
      <c r="J264" s="162">
        <v>3.5000000000000003E-2</v>
      </c>
      <c r="K264" s="43">
        <f t="shared" si="33"/>
        <v>9686.6</v>
      </c>
      <c r="L264" s="43">
        <f>G264*J264/12</f>
        <v>807.2166666666667</v>
      </c>
      <c r="M264" s="10" t="s">
        <v>1699</v>
      </c>
    </row>
    <row r="265" spans="1:13" s="7" customFormat="1">
      <c r="A265" s="37">
        <v>112</v>
      </c>
      <c r="B265" s="7" t="s">
        <v>892</v>
      </c>
      <c r="D265" s="7" t="s">
        <v>1013</v>
      </c>
      <c r="F265" s="7" t="s">
        <v>1014</v>
      </c>
      <c r="G265" s="13"/>
      <c r="I265" s="7" t="s">
        <v>302</v>
      </c>
      <c r="J265" s="145"/>
      <c r="K265" s="13">
        <f t="shared" ref="K265:K266" si="34">SUM(L265*12)</f>
        <v>0</v>
      </c>
      <c r="L265" s="13"/>
      <c r="M265" s="32" t="s">
        <v>1775</v>
      </c>
    </row>
    <row r="266" spans="1:13" hidden="1">
      <c r="A266" s="37">
        <v>142</v>
      </c>
      <c r="B266" s="7" t="s">
        <v>1021</v>
      </c>
      <c r="C266" s="7"/>
      <c r="D266" s="7" t="s">
        <v>112</v>
      </c>
      <c r="E266" s="7"/>
      <c r="F266" s="27">
        <v>77574</v>
      </c>
      <c r="G266" s="13"/>
      <c r="H266" s="7"/>
      <c r="I266" s="7" t="s">
        <v>302</v>
      </c>
      <c r="J266" s="145"/>
      <c r="K266" s="13">
        <f t="shared" si="34"/>
        <v>0</v>
      </c>
      <c r="L266" s="23"/>
      <c r="M266" s="10" t="s">
        <v>1368</v>
      </c>
    </row>
    <row r="267" spans="1:13" hidden="1">
      <c r="A267" s="177">
        <v>192</v>
      </c>
      <c r="B267" s="178" t="s">
        <v>1022</v>
      </c>
      <c r="C267" s="178" t="s">
        <v>1093</v>
      </c>
      <c r="D267" s="178"/>
      <c r="E267" s="178"/>
      <c r="F267" s="178" t="s">
        <v>1023</v>
      </c>
      <c r="G267" s="155">
        <v>0</v>
      </c>
      <c r="H267" s="178" t="s">
        <v>364</v>
      </c>
      <c r="I267" s="179" t="s">
        <v>334</v>
      </c>
      <c r="J267" s="163">
        <v>2.5000000000000001E-2</v>
      </c>
      <c r="K267" s="180">
        <f t="shared" ref="K267" si="35">L267*12</f>
        <v>0</v>
      </c>
      <c r="L267" s="180">
        <f>G267*J267/12</f>
        <v>0</v>
      </c>
      <c r="M267" s="10" t="s">
        <v>1408</v>
      </c>
    </row>
    <row r="268" spans="1:13" hidden="1">
      <c r="A268" s="37">
        <v>192</v>
      </c>
      <c r="B268" s="7" t="s">
        <v>1025</v>
      </c>
      <c r="C268" s="7" t="s">
        <v>1026</v>
      </c>
      <c r="D268" s="7"/>
      <c r="E268" s="7"/>
      <c r="F268" s="7" t="s">
        <v>1027</v>
      </c>
      <c r="G268" s="13">
        <v>558000</v>
      </c>
      <c r="H268" s="7" t="s">
        <v>364</v>
      </c>
      <c r="I268" s="7" t="s">
        <v>334</v>
      </c>
      <c r="J268" s="145">
        <v>2.5000000000000001E-2</v>
      </c>
      <c r="K268" s="117"/>
      <c r="L268" s="117"/>
      <c r="M268" s="7" t="s">
        <v>1024</v>
      </c>
    </row>
    <row r="269" spans="1:13">
      <c r="A269" s="33">
        <v>142</v>
      </c>
      <c r="B269" t="s">
        <v>1028</v>
      </c>
      <c r="D269" t="s">
        <v>201</v>
      </c>
      <c r="F269" t="s">
        <v>1029</v>
      </c>
      <c r="G269" s="22"/>
      <c r="I269" s="10" t="s">
        <v>302</v>
      </c>
      <c r="J269" s="162"/>
      <c r="K269" s="23">
        <f t="shared" ref="K269:K272" si="36">SUM(L269*12)</f>
        <v>750</v>
      </c>
      <c r="L269" s="23">
        <v>62.5</v>
      </c>
      <c r="M269" s="10" t="s">
        <v>1030</v>
      </c>
    </row>
    <row r="270" spans="1:13">
      <c r="A270" s="33">
        <v>142</v>
      </c>
      <c r="B270" t="s">
        <v>1028</v>
      </c>
      <c r="D270" t="s">
        <v>1031</v>
      </c>
      <c r="F270" t="s">
        <v>1032</v>
      </c>
      <c r="G270" s="22"/>
      <c r="I270" s="10" t="s">
        <v>302</v>
      </c>
      <c r="J270" s="162"/>
      <c r="K270" s="23">
        <f t="shared" si="36"/>
        <v>750</v>
      </c>
      <c r="L270" s="23">
        <v>62.5</v>
      </c>
      <c r="M270" s="10" t="s">
        <v>1033</v>
      </c>
    </row>
    <row r="271" spans="1:13">
      <c r="A271" s="33">
        <v>142</v>
      </c>
      <c r="B271" t="s">
        <v>1052</v>
      </c>
      <c r="D271" t="s">
        <v>1046</v>
      </c>
      <c r="F271" t="s">
        <v>1047</v>
      </c>
      <c r="G271" s="22"/>
      <c r="I271" s="10" t="s">
        <v>302</v>
      </c>
      <c r="J271" s="162"/>
      <c r="K271" s="23">
        <f t="shared" si="36"/>
        <v>750</v>
      </c>
      <c r="L271" s="23">
        <v>62.5</v>
      </c>
      <c r="M271" s="10" t="s">
        <v>1051</v>
      </c>
    </row>
    <row r="272" spans="1:13">
      <c r="A272" s="33">
        <v>142</v>
      </c>
      <c r="B272" t="s">
        <v>1052</v>
      </c>
      <c r="D272" t="s">
        <v>1049</v>
      </c>
      <c r="F272" t="s">
        <v>1050</v>
      </c>
      <c r="G272" s="22"/>
      <c r="I272" s="10" t="s">
        <v>302</v>
      </c>
      <c r="J272" s="162"/>
      <c r="K272" s="23">
        <f t="shared" si="36"/>
        <v>750</v>
      </c>
      <c r="L272" s="23">
        <v>62.5</v>
      </c>
      <c r="M272" s="10" t="s">
        <v>1051</v>
      </c>
    </row>
    <row r="273" spans="1:13" hidden="1">
      <c r="A273" s="37">
        <v>142</v>
      </c>
      <c r="B273" s="7" t="s">
        <v>1055</v>
      </c>
      <c r="C273" s="7"/>
      <c r="D273" s="7" t="s">
        <v>1074</v>
      </c>
      <c r="E273" s="7"/>
      <c r="F273" s="7" t="s">
        <v>1054</v>
      </c>
      <c r="G273" s="13"/>
      <c r="H273" s="7"/>
      <c r="I273" s="7" t="s">
        <v>302</v>
      </c>
      <c r="J273" s="145"/>
      <c r="K273" s="13"/>
      <c r="L273" s="13"/>
      <c r="M273" s="7" t="s">
        <v>1143</v>
      </c>
    </row>
    <row r="274" spans="1:13" hidden="1">
      <c r="A274" s="33">
        <v>142</v>
      </c>
      <c r="B274" t="s">
        <v>1059</v>
      </c>
      <c r="D274" t="s">
        <v>1060</v>
      </c>
      <c r="F274" t="s">
        <v>1415</v>
      </c>
      <c r="G274" s="22"/>
      <c r="I274" s="10" t="s">
        <v>302</v>
      </c>
      <c r="J274" s="162"/>
      <c r="K274" s="23">
        <v>750</v>
      </c>
      <c r="L274" s="23">
        <v>62.5</v>
      </c>
      <c r="M274" s="10" t="s">
        <v>1418</v>
      </c>
    </row>
    <row r="275" spans="1:13">
      <c r="A275" s="33">
        <v>142</v>
      </c>
      <c r="B275" t="s">
        <v>1069</v>
      </c>
      <c r="D275" t="s">
        <v>1065</v>
      </c>
      <c r="F275" t="s">
        <v>1066</v>
      </c>
      <c r="G275" s="22"/>
      <c r="I275" s="10" t="s">
        <v>302</v>
      </c>
      <c r="J275" s="162"/>
      <c r="K275" s="23">
        <v>750</v>
      </c>
      <c r="L275" s="23">
        <v>62.5</v>
      </c>
      <c r="M275" s="10" t="s">
        <v>1070</v>
      </c>
    </row>
    <row r="276" spans="1:13">
      <c r="A276" s="33">
        <v>142</v>
      </c>
      <c r="B276" t="s">
        <v>1069</v>
      </c>
      <c r="D276" t="s">
        <v>1067</v>
      </c>
      <c r="F276" t="s">
        <v>1068</v>
      </c>
      <c r="G276" s="22"/>
      <c r="I276" s="10" t="s">
        <v>302</v>
      </c>
      <c r="J276" s="162"/>
      <c r="K276" s="23">
        <v>750</v>
      </c>
      <c r="L276" s="23">
        <v>62.5</v>
      </c>
      <c r="M276" s="10" t="s">
        <v>1070</v>
      </c>
    </row>
    <row r="277" spans="1:13">
      <c r="A277" s="33">
        <v>142</v>
      </c>
      <c r="B277" s="10" t="s">
        <v>1106</v>
      </c>
      <c r="D277" t="s">
        <v>1110</v>
      </c>
      <c r="F277" t="s">
        <v>1114</v>
      </c>
      <c r="G277" s="22"/>
      <c r="I277" s="10" t="s">
        <v>302</v>
      </c>
      <c r="J277" s="162"/>
      <c r="K277" s="23">
        <v>750</v>
      </c>
      <c r="L277" s="23">
        <v>62.5</v>
      </c>
      <c r="M277" s="10"/>
    </row>
    <row r="278" spans="1:13">
      <c r="A278" s="33">
        <v>142</v>
      </c>
      <c r="B278" s="10" t="s">
        <v>1107</v>
      </c>
      <c r="D278" t="s">
        <v>1111</v>
      </c>
      <c r="F278" t="s">
        <v>1115</v>
      </c>
      <c r="G278" s="22"/>
      <c r="I278" s="10" t="s">
        <v>302</v>
      </c>
      <c r="J278" s="162"/>
      <c r="K278" s="23">
        <v>750</v>
      </c>
      <c r="L278" s="23">
        <v>62.5</v>
      </c>
      <c r="M278" s="10"/>
    </row>
    <row r="279" spans="1:13">
      <c r="A279" s="33">
        <v>142</v>
      </c>
      <c r="B279" s="10" t="s">
        <v>1108</v>
      </c>
      <c r="D279" t="s">
        <v>1113</v>
      </c>
      <c r="F279" t="s">
        <v>1116</v>
      </c>
      <c r="G279" s="22"/>
      <c r="I279" s="10" t="s">
        <v>302</v>
      </c>
      <c r="J279" s="162"/>
      <c r="K279" s="23">
        <v>750</v>
      </c>
      <c r="L279" s="23">
        <v>62.5</v>
      </c>
      <c r="M279" s="10"/>
    </row>
    <row r="280" spans="1:13" s="7" customFormat="1">
      <c r="A280" s="37">
        <v>142</v>
      </c>
      <c r="B280" s="7" t="s">
        <v>1109</v>
      </c>
      <c r="D280" s="7" t="s">
        <v>1112</v>
      </c>
      <c r="F280" s="7" t="s">
        <v>1117</v>
      </c>
      <c r="G280" s="13"/>
      <c r="I280" s="7" t="s">
        <v>302</v>
      </c>
      <c r="J280" s="145"/>
      <c r="K280" s="13">
        <v>0</v>
      </c>
      <c r="L280" s="13">
        <v>0</v>
      </c>
      <c r="M280" s="7" t="s">
        <v>1879</v>
      </c>
    </row>
    <row r="281" spans="1:13" s="10" customFormat="1" hidden="1">
      <c r="A281" s="9">
        <v>112</v>
      </c>
      <c r="B281" s="10" t="s">
        <v>557</v>
      </c>
      <c r="C281" s="10" t="s">
        <v>566</v>
      </c>
      <c r="D281" s="10" t="s">
        <v>558</v>
      </c>
      <c r="F281" s="10" t="s">
        <v>556</v>
      </c>
      <c r="G281" s="23">
        <v>516780</v>
      </c>
      <c r="H281" s="10" t="s">
        <v>41</v>
      </c>
      <c r="I281" s="10" t="s">
        <v>334</v>
      </c>
      <c r="J281" s="158">
        <v>3.4000000000000002E-2</v>
      </c>
      <c r="K281" s="99">
        <f>L281*12</f>
        <v>17570.52</v>
      </c>
      <c r="L281" s="99">
        <f>G281*J281/12</f>
        <v>1464.21</v>
      </c>
      <c r="M281" s="10" t="s">
        <v>1442</v>
      </c>
    </row>
    <row r="282" spans="1:13" hidden="1">
      <c r="A282" s="6">
        <v>192</v>
      </c>
      <c r="B282" s="7" t="s">
        <v>1335</v>
      </c>
      <c r="C282" s="7" t="s">
        <v>1141</v>
      </c>
      <c r="D282" s="7"/>
      <c r="E282" s="7"/>
      <c r="F282" s="7" t="s">
        <v>1122</v>
      </c>
      <c r="G282" s="13">
        <v>1750000</v>
      </c>
      <c r="H282" s="7" t="s">
        <v>1123</v>
      </c>
      <c r="I282" s="7" t="s">
        <v>334</v>
      </c>
      <c r="J282" s="145">
        <v>0.02</v>
      </c>
      <c r="K282" s="117"/>
      <c r="L282" s="117"/>
      <c r="M282" s="7" t="s">
        <v>1336</v>
      </c>
    </row>
    <row r="283" spans="1:13">
      <c r="A283" s="9">
        <v>142</v>
      </c>
      <c r="B283" s="10" t="s">
        <v>1154</v>
      </c>
      <c r="C283" s="10"/>
      <c r="D283" s="10" t="s">
        <v>1159</v>
      </c>
      <c r="E283" s="10"/>
      <c r="F283" s="10" t="s">
        <v>1148</v>
      </c>
      <c r="G283" s="23"/>
      <c r="H283" s="10"/>
      <c r="I283" s="10" t="s">
        <v>302</v>
      </c>
      <c r="J283" s="158"/>
      <c r="K283" s="23">
        <v>750</v>
      </c>
      <c r="L283" s="23">
        <v>62.5</v>
      </c>
      <c r="M283" s="10" t="s">
        <v>1155</v>
      </c>
    </row>
    <row r="284" spans="1:13" hidden="1">
      <c r="A284" s="9">
        <v>142</v>
      </c>
      <c r="B284" s="10" t="s">
        <v>1156</v>
      </c>
      <c r="C284" s="10"/>
      <c r="D284" s="10" t="s">
        <v>1074</v>
      </c>
      <c r="E284" s="10"/>
      <c r="F284" s="10" t="s">
        <v>1149</v>
      </c>
      <c r="G284" s="23"/>
      <c r="H284" s="10"/>
      <c r="I284" s="10" t="s">
        <v>302</v>
      </c>
      <c r="J284" s="158"/>
      <c r="K284" s="23">
        <v>750</v>
      </c>
      <c r="L284" s="23">
        <v>62.5</v>
      </c>
      <c r="M284" s="10" t="s">
        <v>1155</v>
      </c>
    </row>
    <row r="285" spans="1:13">
      <c r="A285" s="9">
        <v>142</v>
      </c>
      <c r="B285" s="10" t="s">
        <v>1154</v>
      </c>
      <c r="C285" s="10"/>
      <c r="D285" s="10" t="s">
        <v>1159</v>
      </c>
      <c r="E285" s="10"/>
      <c r="F285" t="s">
        <v>1256</v>
      </c>
      <c r="G285" s="23"/>
      <c r="H285" s="10"/>
      <c r="I285" s="10" t="s">
        <v>302</v>
      </c>
      <c r="J285" s="158"/>
      <c r="K285" s="23">
        <v>750</v>
      </c>
      <c r="L285" s="23">
        <v>62.5</v>
      </c>
      <c r="M285" s="10" t="s">
        <v>1155</v>
      </c>
    </row>
    <row r="286" spans="1:13" hidden="1">
      <c r="A286" s="9">
        <v>142</v>
      </c>
      <c r="B286" s="10" t="s">
        <v>1160</v>
      </c>
      <c r="C286" s="10"/>
      <c r="D286" s="10" t="s">
        <v>254</v>
      </c>
      <c r="E286" s="10"/>
      <c r="F286" t="s">
        <v>1161</v>
      </c>
      <c r="G286" s="23"/>
      <c r="H286" s="10"/>
      <c r="I286" s="10" t="s">
        <v>302</v>
      </c>
      <c r="J286" s="158"/>
      <c r="K286" s="23">
        <v>750</v>
      </c>
      <c r="L286" s="23">
        <v>62.5</v>
      </c>
      <c r="M286" s="10" t="s">
        <v>1162</v>
      </c>
    </row>
    <row r="287" spans="1:13" hidden="1">
      <c r="A287" s="6">
        <v>142</v>
      </c>
      <c r="B287" s="7" t="s">
        <v>1165</v>
      </c>
      <c r="C287" s="7"/>
      <c r="D287" s="7" t="s">
        <v>1166</v>
      </c>
      <c r="E287" s="7"/>
      <c r="F287" s="7" t="s">
        <v>1167</v>
      </c>
      <c r="G287" s="13"/>
      <c r="H287" s="7"/>
      <c r="I287" s="7" t="s">
        <v>302</v>
      </c>
      <c r="J287" s="145"/>
      <c r="K287" s="13"/>
      <c r="L287" s="23"/>
      <c r="M287" s="10" t="s">
        <v>1369</v>
      </c>
    </row>
    <row r="288" spans="1:13" hidden="1">
      <c r="A288" s="9">
        <v>192</v>
      </c>
      <c r="B288" s="10" t="s">
        <v>1169</v>
      </c>
      <c r="C288" s="10" t="s">
        <v>1172</v>
      </c>
      <c r="D288" s="10" t="s">
        <v>1749</v>
      </c>
      <c r="E288" s="10">
        <v>60036242</v>
      </c>
      <c r="F288" s="10" t="s">
        <v>1170</v>
      </c>
      <c r="G288" s="23">
        <v>970396</v>
      </c>
      <c r="H288" s="10" t="s">
        <v>1171</v>
      </c>
      <c r="I288" s="10" t="s">
        <v>334</v>
      </c>
      <c r="J288" s="158">
        <v>2.2499999999999999E-2</v>
      </c>
      <c r="K288" s="99">
        <f>L288*12</f>
        <v>21833.91</v>
      </c>
      <c r="L288" s="99">
        <f>G288*J288/12</f>
        <v>1819.4925000000001</v>
      </c>
      <c r="M288" s="10" t="s">
        <v>1759</v>
      </c>
    </row>
    <row r="289" spans="1:13" hidden="1">
      <c r="A289" s="9">
        <v>142</v>
      </c>
      <c r="B289" s="10" t="s">
        <v>1179</v>
      </c>
      <c r="C289" s="10"/>
      <c r="D289" s="10" t="s">
        <v>1180</v>
      </c>
      <c r="E289" s="10"/>
      <c r="F289" s="10" t="s">
        <v>1181</v>
      </c>
      <c r="G289" s="23"/>
      <c r="H289" s="10"/>
      <c r="I289" s="10" t="s">
        <v>302</v>
      </c>
      <c r="J289" s="158"/>
      <c r="K289" s="99">
        <v>750</v>
      </c>
      <c r="L289" s="99">
        <v>62.5</v>
      </c>
      <c r="M289" s="10" t="s">
        <v>1182</v>
      </c>
    </row>
    <row r="290" spans="1:13" hidden="1">
      <c r="A290" s="9">
        <v>142</v>
      </c>
      <c r="B290" s="10" t="s">
        <v>1252</v>
      </c>
      <c r="C290" s="10"/>
      <c r="D290" s="10" t="s">
        <v>1210</v>
      </c>
      <c r="E290" s="10"/>
      <c r="F290" s="10" t="s">
        <v>1211</v>
      </c>
      <c r="G290" s="23"/>
      <c r="H290" s="10"/>
      <c r="I290" s="10" t="s">
        <v>302</v>
      </c>
      <c r="J290" s="158"/>
      <c r="K290" s="99">
        <v>750</v>
      </c>
      <c r="L290" s="99">
        <v>62.5</v>
      </c>
      <c r="M290" s="10" t="s">
        <v>1217</v>
      </c>
    </row>
    <row r="291" spans="1:13" s="10" customFormat="1">
      <c r="A291" s="9">
        <v>142</v>
      </c>
      <c r="B291" s="10" t="s">
        <v>1772</v>
      </c>
      <c r="D291" s="10" t="s">
        <v>1146</v>
      </c>
      <c r="F291" s="10" t="s">
        <v>1262</v>
      </c>
      <c r="G291" s="23"/>
      <c r="I291" s="10" t="s">
        <v>302</v>
      </c>
      <c r="J291" s="158"/>
      <c r="K291" s="99">
        <v>750</v>
      </c>
      <c r="L291" s="99">
        <v>62.5</v>
      </c>
      <c r="M291" s="10" t="s">
        <v>1776</v>
      </c>
    </row>
    <row r="292" spans="1:13">
      <c r="A292" s="9">
        <v>142</v>
      </c>
      <c r="B292" s="10" t="s">
        <v>1251</v>
      </c>
      <c r="C292" s="10"/>
      <c r="D292" s="10" t="s">
        <v>1214</v>
      </c>
      <c r="E292" s="10"/>
      <c r="F292" t="s">
        <v>1263</v>
      </c>
      <c r="G292" s="23"/>
      <c r="H292" s="10"/>
      <c r="I292" s="10" t="s">
        <v>302</v>
      </c>
      <c r="J292" s="158"/>
      <c r="K292" s="99">
        <v>750</v>
      </c>
      <c r="L292" s="99">
        <v>62.5</v>
      </c>
      <c r="M292" s="10" t="s">
        <v>1217</v>
      </c>
    </row>
    <row r="293" spans="1:13">
      <c r="A293" s="9">
        <v>142</v>
      </c>
      <c r="B293" s="10" t="s">
        <v>1251</v>
      </c>
      <c r="C293" s="10"/>
      <c r="D293" s="10" t="s">
        <v>1215</v>
      </c>
      <c r="E293" s="10"/>
      <c r="F293" t="s">
        <v>1216</v>
      </c>
      <c r="G293" s="23"/>
      <c r="H293" s="10"/>
      <c r="I293" s="10" t="s">
        <v>302</v>
      </c>
      <c r="J293" s="158"/>
      <c r="K293" s="99">
        <v>750</v>
      </c>
      <c r="L293" s="99">
        <v>62.5</v>
      </c>
      <c r="M293" s="10" t="s">
        <v>1217</v>
      </c>
    </row>
    <row r="294" spans="1:13">
      <c r="A294" s="9">
        <v>142</v>
      </c>
      <c r="B294" s="10" t="s">
        <v>1218</v>
      </c>
      <c r="C294" s="10"/>
      <c r="D294" s="10" t="s">
        <v>1219</v>
      </c>
      <c r="E294" s="10"/>
      <c r="F294" s="10" t="s">
        <v>1220</v>
      </c>
      <c r="G294" s="23"/>
      <c r="H294" s="10"/>
      <c r="I294" s="10" t="s">
        <v>302</v>
      </c>
      <c r="J294" s="158"/>
      <c r="K294" s="99">
        <v>750</v>
      </c>
      <c r="L294" s="99">
        <v>62.5</v>
      </c>
      <c r="M294" s="10" t="s">
        <v>1221</v>
      </c>
    </row>
    <row r="295" spans="1:13">
      <c r="A295" s="9">
        <v>142</v>
      </c>
      <c r="B295" s="10" t="s">
        <v>1218</v>
      </c>
      <c r="C295" s="10"/>
      <c r="D295" s="10" t="s">
        <v>1223</v>
      </c>
      <c r="E295" s="10"/>
      <c r="F295" s="10" t="s">
        <v>1224</v>
      </c>
      <c r="G295" s="23"/>
      <c r="H295" s="10"/>
      <c r="I295" s="10" t="s">
        <v>302</v>
      </c>
      <c r="J295" s="158"/>
      <c r="K295" s="99">
        <v>750</v>
      </c>
      <c r="L295" s="99">
        <v>62.5</v>
      </c>
      <c r="M295" s="10" t="s">
        <v>1225</v>
      </c>
    </row>
    <row r="296" spans="1:13">
      <c r="A296" s="9">
        <v>142</v>
      </c>
      <c r="B296" s="10" t="s">
        <v>1251</v>
      </c>
      <c r="C296" s="10"/>
      <c r="D296" s="10" t="s">
        <v>1229</v>
      </c>
      <c r="E296" s="10"/>
      <c r="F296" s="10" t="s">
        <v>1231</v>
      </c>
      <c r="G296" s="23"/>
      <c r="H296" s="10"/>
      <c r="I296" s="10" t="s">
        <v>302</v>
      </c>
      <c r="J296" s="158"/>
      <c r="K296" s="99">
        <v>750</v>
      </c>
      <c r="L296" s="99">
        <v>62.5</v>
      </c>
      <c r="M296" s="10" t="s">
        <v>1233</v>
      </c>
    </row>
    <row r="297" spans="1:13">
      <c r="A297" s="9">
        <v>142</v>
      </c>
      <c r="B297" s="10" t="s">
        <v>1251</v>
      </c>
      <c r="C297" s="10"/>
      <c r="D297" s="10" t="s">
        <v>1230</v>
      </c>
      <c r="E297" s="10"/>
      <c r="F297" s="10" t="s">
        <v>1232</v>
      </c>
      <c r="G297" s="23"/>
      <c r="H297" s="10"/>
      <c r="I297" s="10" t="s">
        <v>302</v>
      </c>
      <c r="J297" s="158"/>
      <c r="K297" s="99">
        <v>750</v>
      </c>
      <c r="L297" s="99">
        <v>62.5</v>
      </c>
      <c r="M297" s="10" t="s">
        <v>1233</v>
      </c>
    </row>
    <row r="298" spans="1:13" hidden="1">
      <c r="A298" s="9">
        <v>102</v>
      </c>
      <c r="B298" s="10" t="s">
        <v>1234</v>
      </c>
      <c r="C298" s="10"/>
      <c r="D298" s="10" t="s">
        <v>1235</v>
      </c>
      <c r="E298" s="10">
        <v>60058407</v>
      </c>
      <c r="F298" s="10" t="s">
        <v>1236</v>
      </c>
      <c r="G298" s="23">
        <v>607000</v>
      </c>
      <c r="H298" s="10" t="s">
        <v>41</v>
      </c>
      <c r="I298" s="10" t="s">
        <v>334</v>
      </c>
      <c r="J298" s="158">
        <v>3.4000000000000002E-2</v>
      </c>
      <c r="K298" s="99">
        <f>L298*12</f>
        <v>20638</v>
      </c>
      <c r="L298" s="99">
        <f>G298*J298/12</f>
        <v>1719.8333333333333</v>
      </c>
      <c r="M298" s="10" t="s">
        <v>1691</v>
      </c>
    </row>
    <row r="299" spans="1:13" hidden="1">
      <c r="A299" s="9">
        <v>142</v>
      </c>
      <c r="B299" s="10" t="s">
        <v>1237</v>
      </c>
      <c r="C299" s="10"/>
      <c r="D299" s="10" t="s">
        <v>1238</v>
      </c>
      <c r="E299" s="10"/>
      <c r="F299" s="10" t="s">
        <v>1239</v>
      </c>
      <c r="G299" s="23"/>
      <c r="H299" s="10"/>
      <c r="I299" s="10" t="s">
        <v>302</v>
      </c>
      <c r="J299" s="158"/>
      <c r="K299" s="99">
        <v>750</v>
      </c>
      <c r="L299" s="99">
        <v>62.5</v>
      </c>
      <c r="M299" s="10" t="s">
        <v>1240</v>
      </c>
    </row>
    <row r="300" spans="1:13" hidden="1">
      <c r="A300" s="9">
        <v>142</v>
      </c>
      <c r="B300" s="10" t="s">
        <v>1241</v>
      </c>
      <c r="C300" s="10"/>
      <c r="D300" s="10" t="s">
        <v>1244</v>
      </c>
      <c r="E300" s="10"/>
      <c r="F300" s="10" t="s">
        <v>1243</v>
      </c>
      <c r="G300" s="23"/>
      <c r="H300" s="10"/>
      <c r="I300" s="10" t="s">
        <v>302</v>
      </c>
      <c r="J300" s="158"/>
      <c r="K300" s="99">
        <v>750</v>
      </c>
      <c r="L300" s="99">
        <v>62.5</v>
      </c>
      <c r="M300" s="10" t="s">
        <v>1245</v>
      </c>
    </row>
    <row r="301" spans="1:13" hidden="1">
      <c r="A301" s="9">
        <v>142</v>
      </c>
      <c r="B301" s="10" t="s">
        <v>1246</v>
      </c>
      <c r="C301" s="10"/>
      <c r="D301" s="10" t="s">
        <v>1247</v>
      </c>
      <c r="E301" s="10"/>
      <c r="F301" s="10" t="s">
        <v>1248</v>
      </c>
      <c r="G301" s="23"/>
      <c r="H301" s="10"/>
      <c r="I301" s="10" t="s">
        <v>302</v>
      </c>
      <c r="J301" s="158"/>
      <c r="K301" s="99">
        <v>750</v>
      </c>
      <c r="L301" s="99">
        <v>62.5</v>
      </c>
      <c r="M301" s="10" t="s">
        <v>1249</v>
      </c>
    </row>
    <row r="302" spans="1:13">
      <c r="A302" s="9">
        <v>142</v>
      </c>
      <c r="B302" s="10" t="s">
        <v>1264</v>
      </c>
      <c r="C302" s="10"/>
      <c r="D302" s="10" t="s">
        <v>1265</v>
      </c>
      <c r="E302" s="10"/>
      <c r="F302" s="10" t="s">
        <v>1268</v>
      </c>
      <c r="G302" s="23"/>
      <c r="H302" s="10"/>
      <c r="I302" s="10" t="s">
        <v>302</v>
      </c>
      <c r="J302" s="158"/>
      <c r="K302" s="99">
        <v>750</v>
      </c>
      <c r="L302" s="99">
        <v>62.5</v>
      </c>
      <c r="M302" s="10" t="s">
        <v>1272</v>
      </c>
    </row>
    <row r="303" spans="1:13">
      <c r="A303" s="9">
        <v>142</v>
      </c>
      <c r="B303" s="10" t="s">
        <v>1264</v>
      </c>
      <c r="C303" s="10"/>
      <c r="D303" s="10" t="s">
        <v>1266</v>
      </c>
      <c r="E303" s="10"/>
      <c r="F303" s="10" t="s">
        <v>1269</v>
      </c>
      <c r="G303" s="23"/>
      <c r="H303" s="10"/>
      <c r="I303" s="10" t="s">
        <v>302</v>
      </c>
      <c r="J303" s="158"/>
      <c r="K303" s="99">
        <v>750</v>
      </c>
      <c r="L303" s="99">
        <v>62.5</v>
      </c>
      <c r="M303" s="10" t="s">
        <v>1272</v>
      </c>
    </row>
    <row r="304" spans="1:13">
      <c r="A304" s="9">
        <v>142</v>
      </c>
      <c r="B304" s="10" t="s">
        <v>1264</v>
      </c>
      <c r="C304" s="10"/>
      <c r="D304" s="10" t="s">
        <v>1267</v>
      </c>
      <c r="E304" s="10"/>
      <c r="F304" s="10" t="s">
        <v>1270</v>
      </c>
      <c r="G304" s="23"/>
      <c r="H304" s="10"/>
      <c r="I304" s="10" t="s">
        <v>302</v>
      </c>
      <c r="J304" s="158"/>
      <c r="K304" s="99">
        <v>750</v>
      </c>
      <c r="L304" s="99">
        <v>62.5</v>
      </c>
      <c r="M304" s="10" t="s">
        <v>1272</v>
      </c>
    </row>
    <row r="305" spans="1:13" hidden="1">
      <c r="A305" s="9">
        <v>142</v>
      </c>
      <c r="B305" s="10" t="s">
        <v>1281</v>
      </c>
      <c r="C305" s="10"/>
      <c r="D305" s="124" t="s">
        <v>1284</v>
      </c>
      <c r="E305" s="124"/>
      <c r="F305" s="10" t="s">
        <v>1283</v>
      </c>
      <c r="G305" s="23"/>
      <c r="H305" s="10"/>
      <c r="I305" s="10" t="s">
        <v>302</v>
      </c>
      <c r="J305" s="158"/>
      <c r="K305" s="99">
        <v>750</v>
      </c>
      <c r="L305" s="99">
        <v>62.5</v>
      </c>
      <c r="M305" s="10" t="s">
        <v>1272</v>
      </c>
    </row>
    <row r="306" spans="1:13" hidden="1">
      <c r="A306" s="9">
        <v>142</v>
      </c>
      <c r="B306" s="10" t="s">
        <v>1301</v>
      </c>
      <c r="C306" s="10"/>
      <c r="D306" s="10" t="s">
        <v>1302</v>
      </c>
      <c r="E306" s="10"/>
      <c r="F306" s="10" t="s">
        <v>1303</v>
      </c>
      <c r="G306" s="23"/>
      <c r="H306" s="10"/>
      <c r="I306" s="10" t="s">
        <v>302</v>
      </c>
      <c r="J306" s="158"/>
      <c r="K306" s="99">
        <v>750</v>
      </c>
      <c r="L306" s="99">
        <v>62.5</v>
      </c>
      <c r="M306" s="10" t="s">
        <v>1272</v>
      </c>
    </row>
    <row r="307" spans="1:13" hidden="1">
      <c r="A307" s="9">
        <v>192</v>
      </c>
      <c r="B307" s="10" t="s">
        <v>1322</v>
      </c>
      <c r="C307" s="10"/>
      <c r="D307" s="10" t="s">
        <v>1750</v>
      </c>
      <c r="E307" s="10">
        <v>60080810</v>
      </c>
      <c r="F307" s="10" t="s">
        <v>1323</v>
      </c>
      <c r="G307" s="23">
        <v>1766000</v>
      </c>
      <c r="H307" s="10" t="s">
        <v>1171</v>
      </c>
      <c r="I307" s="10" t="s">
        <v>334</v>
      </c>
      <c r="J307" s="158">
        <v>0.02</v>
      </c>
      <c r="K307" s="99">
        <f>L307*12</f>
        <v>35320</v>
      </c>
      <c r="L307" s="99">
        <f>G307*J307/12</f>
        <v>2943.3333333333335</v>
      </c>
      <c r="M307" s="10" t="s">
        <v>1760</v>
      </c>
    </row>
    <row r="308" spans="1:13" hidden="1">
      <c r="A308" s="6">
        <v>192</v>
      </c>
      <c r="B308" s="7" t="s">
        <v>1332</v>
      </c>
      <c r="C308" s="7"/>
      <c r="D308" s="7" t="s">
        <v>1334</v>
      </c>
      <c r="E308" s="7"/>
      <c r="F308" s="7" t="s">
        <v>1333</v>
      </c>
      <c r="G308" s="13">
        <v>597000</v>
      </c>
      <c r="H308" s="7" t="s">
        <v>1171</v>
      </c>
      <c r="I308" s="7" t="s">
        <v>334</v>
      </c>
      <c r="J308" s="145">
        <v>2.5000000000000001E-2</v>
      </c>
      <c r="K308" s="117">
        <f>L308*12</f>
        <v>0</v>
      </c>
      <c r="L308" s="117">
        <v>0</v>
      </c>
      <c r="M308" s="77" t="s">
        <v>1685</v>
      </c>
    </row>
    <row r="309" spans="1:13" hidden="1">
      <c r="A309" s="9">
        <v>192</v>
      </c>
      <c r="B309" t="s">
        <v>1341</v>
      </c>
      <c r="C309" s="10"/>
      <c r="D309" s="10" t="s">
        <v>1342</v>
      </c>
      <c r="E309" s="10">
        <v>28015306</v>
      </c>
      <c r="F309" t="s">
        <v>1345</v>
      </c>
      <c r="G309" s="23">
        <v>210000</v>
      </c>
      <c r="H309" t="s">
        <v>364</v>
      </c>
      <c r="I309" s="10" t="s">
        <v>334</v>
      </c>
      <c r="J309" s="158">
        <v>3.5000000000000003E-2</v>
      </c>
      <c r="K309" s="99">
        <f t="shared" ref="K309:K310" si="37">L309*12</f>
        <v>7350.0000000000018</v>
      </c>
      <c r="L309" s="99">
        <f t="shared" ref="L309:L310" si="38">G309*J309/12</f>
        <v>612.50000000000011</v>
      </c>
      <c r="M309" s="67" t="s">
        <v>1700</v>
      </c>
    </row>
    <row r="310" spans="1:13" hidden="1">
      <c r="A310" s="9">
        <v>192</v>
      </c>
      <c r="B310" t="s">
        <v>1341</v>
      </c>
      <c r="C310" s="10"/>
      <c r="D310" s="10" t="s">
        <v>1343</v>
      </c>
      <c r="E310" s="10">
        <v>28015306</v>
      </c>
      <c r="F310" t="s">
        <v>1344</v>
      </c>
      <c r="G310" s="23">
        <v>210000</v>
      </c>
      <c r="H310" t="s">
        <v>364</v>
      </c>
      <c r="I310" s="10" t="s">
        <v>334</v>
      </c>
      <c r="J310" s="158">
        <v>3.5000000000000003E-2</v>
      </c>
      <c r="K310" s="99">
        <f t="shared" si="37"/>
        <v>7350.0000000000018</v>
      </c>
      <c r="L310" s="99">
        <f t="shared" si="38"/>
        <v>612.50000000000011</v>
      </c>
      <c r="M310" s="67" t="s">
        <v>1700</v>
      </c>
    </row>
    <row r="311" spans="1:13">
      <c r="A311" s="9">
        <v>142</v>
      </c>
      <c r="B311" s="156" t="s">
        <v>1350</v>
      </c>
      <c r="C311" s="10"/>
      <c r="D311" s="10" t="s">
        <v>1347</v>
      </c>
      <c r="E311" s="10"/>
      <c r="F311" t="s">
        <v>1351</v>
      </c>
      <c r="G311" s="23"/>
      <c r="I311" s="10" t="s">
        <v>302</v>
      </c>
      <c r="J311" s="158"/>
      <c r="K311" s="99">
        <v>750</v>
      </c>
      <c r="L311" s="99">
        <v>62.5</v>
      </c>
      <c r="M311" s="67" t="s">
        <v>1346</v>
      </c>
    </row>
    <row r="312" spans="1:13">
      <c r="A312" s="9">
        <v>142</v>
      </c>
      <c r="B312" s="156" t="s">
        <v>1350</v>
      </c>
      <c r="C312" s="10"/>
      <c r="D312" s="10" t="s">
        <v>1348</v>
      </c>
      <c r="E312" s="10"/>
      <c r="F312" t="s">
        <v>1352</v>
      </c>
      <c r="G312" s="23"/>
      <c r="I312" s="10" t="s">
        <v>302</v>
      </c>
      <c r="J312" s="158"/>
      <c r="K312" s="99">
        <v>750</v>
      </c>
      <c r="L312" s="99">
        <v>62.5</v>
      </c>
      <c r="M312" s="67" t="s">
        <v>1346</v>
      </c>
    </row>
    <row r="313" spans="1:13">
      <c r="A313" s="9">
        <v>142</v>
      </c>
      <c r="B313" s="156" t="s">
        <v>1350</v>
      </c>
      <c r="C313" s="10"/>
      <c r="D313" s="10" t="s">
        <v>1349</v>
      </c>
      <c r="E313" s="10"/>
      <c r="F313" t="s">
        <v>1353</v>
      </c>
      <c r="G313" s="23"/>
      <c r="I313" s="10" t="s">
        <v>302</v>
      </c>
      <c r="J313" s="158"/>
      <c r="K313" s="99">
        <v>750</v>
      </c>
      <c r="L313" s="99">
        <v>62.5</v>
      </c>
      <c r="M313" s="67" t="s">
        <v>1346</v>
      </c>
    </row>
    <row r="314" spans="1:13" hidden="1">
      <c r="A314" s="9">
        <v>102</v>
      </c>
      <c r="B314" s="181" t="s">
        <v>1361</v>
      </c>
      <c r="C314" s="10"/>
      <c r="D314" s="10" t="s">
        <v>1362</v>
      </c>
      <c r="E314" s="10">
        <v>28015306</v>
      </c>
      <c r="F314" s="10" t="s">
        <v>1363</v>
      </c>
      <c r="G314" s="23">
        <v>210000</v>
      </c>
      <c r="I314" s="10"/>
      <c r="J314" s="158">
        <v>0.03</v>
      </c>
      <c r="K314" s="99">
        <f>J314*G314</f>
        <v>6300</v>
      </c>
      <c r="L314" s="99">
        <f>K314/12</f>
        <v>525</v>
      </c>
      <c r="M314" s="67" t="s">
        <v>1701</v>
      </c>
    </row>
    <row r="315" spans="1:13" hidden="1">
      <c r="A315" s="9"/>
      <c r="B315" s="182" t="s">
        <v>1241</v>
      </c>
      <c r="C315" s="149"/>
      <c r="D315" s="173" t="s">
        <v>1359</v>
      </c>
      <c r="E315" s="173"/>
      <c r="F315" s="173" t="s">
        <v>1360</v>
      </c>
      <c r="G315" s="173" t="s">
        <v>1364</v>
      </c>
      <c r="I315" s="10"/>
      <c r="J315" s="158"/>
      <c r="K315" s="99">
        <v>750</v>
      </c>
      <c r="L315" s="99">
        <f>K315/12</f>
        <v>62.5</v>
      </c>
      <c r="M315" s="67" t="s">
        <v>1365</v>
      </c>
    </row>
    <row r="316" spans="1:13" hidden="1">
      <c r="A316" s="9">
        <v>142</v>
      </c>
      <c r="B316" s="181" t="s">
        <v>1379</v>
      </c>
      <c r="C316" s="10"/>
      <c r="D316" s="10" t="s">
        <v>1373</v>
      </c>
      <c r="E316" s="10"/>
      <c r="F316" t="s">
        <v>1372</v>
      </c>
      <c r="G316" s="23" t="s">
        <v>1364</v>
      </c>
      <c r="I316" s="10" t="s">
        <v>1364</v>
      </c>
      <c r="J316" s="158"/>
      <c r="K316" s="99">
        <v>750</v>
      </c>
      <c r="L316" s="99">
        <f>K316/12</f>
        <v>62.5</v>
      </c>
      <c r="M316" s="67" t="s">
        <v>1380</v>
      </c>
    </row>
    <row r="317" spans="1:13">
      <c r="A317" s="9">
        <v>142</v>
      </c>
      <c r="B317" s="181" t="s">
        <v>1406</v>
      </c>
      <c r="D317" s="10" t="s">
        <v>1374</v>
      </c>
      <c r="E317" s="10"/>
      <c r="F317" s="10" t="s">
        <v>1376</v>
      </c>
      <c r="G317" t="s">
        <v>1364</v>
      </c>
      <c r="I317" s="10" t="s">
        <v>1364</v>
      </c>
      <c r="J317" s="158"/>
      <c r="K317" s="99">
        <v>750</v>
      </c>
      <c r="L317" s="99">
        <f t="shared" ref="L317:L321" si="39">K317/12</f>
        <v>62.5</v>
      </c>
      <c r="M317" s="67" t="s">
        <v>1407</v>
      </c>
    </row>
    <row r="318" spans="1:13">
      <c r="A318" s="9">
        <v>142</v>
      </c>
      <c r="B318" s="181" t="s">
        <v>1406</v>
      </c>
      <c r="D318" s="10" t="s">
        <v>1375</v>
      </c>
      <c r="E318" s="10"/>
      <c r="F318" s="10" t="s">
        <v>1377</v>
      </c>
      <c r="G318" t="s">
        <v>1364</v>
      </c>
      <c r="H318" s="147"/>
      <c r="I318" s="147" t="s">
        <v>1364</v>
      </c>
      <c r="J318" s="164"/>
      <c r="K318" s="147">
        <v>750</v>
      </c>
      <c r="L318" s="99">
        <f t="shared" si="39"/>
        <v>62.5</v>
      </c>
      <c r="M318" s="67" t="s">
        <v>1407</v>
      </c>
    </row>
    <row r="319" spans="1:13" hidden="1">
      <c r="A319" s="9">
        <v>142</v>
      </c>
      <c r="B319" s="156" t="s">
        <v>307</v>
      </c>
      <c r="C319" s="10"/>
      <c r="D319" s="10" t="s">
        <v>252</v>
      </c>
      <c r="E319" s="10"/>
      <c r="F319" t="s">
        <v>306</v>
      </c>
      <c r="G319" s="23">
        <v>790831</v>
      </c>
      <c r="I319" s="10" t="s">
        <v>1392</v>
      </c>
      <c r="J319" s="158">
        <v>3.5000000000000001E-3</v>
      </c>
      <c r="K319" s="99">
        <f>G319*J319</f>
        <v>2767.9085</v>
      </c>
      <c r="L319" s="99">
        <f t="shared" si="39"/>
        <v>230.65904166666667</v>
      </c>
      <c r="M319" s="67" t="s">
        <v>1393</v>
      </c>
    </row>
    <row r="320" spans="1:13">
      <c r="A320" s="9">
        <v>142</v>
      </c>
      <c r="B320" s="156" t="s">
        <v>1385</v>
      </c>
      <c r="C320" s="10"/>
      <c r="D320" s="10" t="s">
        <v>1389</v>
      </c>
      <c r="E320" s="10"/>
      <c r="F320" t="s">
        <v>1387</v>
      </c>
      <c r="G320" s="23" t="s">
        <v>1364</v>
      </c>
      <c r="I320" s="10" t="s">
        <v>1364</v>
      </c>
      <c r="J320" s="158"/>
      <c r="K320" s="99">
        <v>750</v>
      </c>
      <c r="L320" s="99">
        <f t="shared" si="39"/>
        <v>62.5</v>
      </c>
      <c r="M320" s="67" t="s">
        <v>1388</v>
      </c>
    </row>
    <row r="321" spans="1:13" hidden="1">
      <c r="A321" s="9">
        <v>142</v>
      </c>
      <c r="B321" s="156" t="s">
        <v>1405</v>
      </c>
      <c r="C321" s="10"/>
      <c r="D321" s="10" t="s">
        <v>1402</v>
      </c>
      <c r="E321" s="10"/>
      <c r="F321" t="s">
        <v>1403</v>
      </c>
      <c r="G321" s="23" t="s">
        <v>1364</v>
      </c>
      <c r="I321" s="10" t="s">
        <v>1364</v>
      </c>
      <c r="J321" s="158"/>
      <c r="K321" s="99">
        <v>750</v>
      </c>
      <c r="L321" s="99">
        <f t="shared" si="39"/>
        <v>62.5</v>
      </c>
      <c r="M321" s="67" t="s">
        <v>1404</v>
      </c>
    </row>
    <row r="322" spans="1:13" ht="15.75" hidden="1" customHeight="1">
      <c r="A322" s="9">
        <v>192</v>
      </c>
      <c r="B322" s="156" t="s">
        <v>1409</v>
      </c>
      <c r="C322" s="10"/>
      <c r="D322" s="10"/>
      <c r="E322" s="10">
        <v>60078540</v>
      </c>
      <c r="F322" t="s">
        <v>1410</v>
      </c>
      <c r="G322" s="23">
        <v>1338539</v>
      </c>
      <c r="H322" t="s">
        <v>1171</v>
      </c>
      <c r="I322" s="10" t="s">
        <v>334</v>
      </c>
      <c r="J322" s="158">
        <v>2.2499999999999999E-2</v>
      </c>
      <c r="K322" s="99">
        <f>G322*J322</f>
        <v>30117.127499999999</v>
      </c>
      <c r="L322" s="99">
        <f>K322/12</f>
        <v>2509.7606249999999</v>
      </c>
      <c r="M322" s="67" t="s">
        <v>1705</v>
      </c>
    </row>
    <row r="323" spans="1:13" hidden="1">
      <c r="A323" s="9">
        <v>142</v>
      </c>
      <c r="B323" s="156" t="s">
        <v>1420</v>
      </c>
      <c r="C323" s="10"/>
      <c r="D323" s="10" t="s">
        <v>1421</v>
      </c>
      <c r="E323" s="10"/>
      <c r="F323" t="s">
        <v>524</v>
      </c>
      <c r="G323" s="23">
        <v>200000</v>
      </c>
      <c r="I323" s="10" t="s">
        <v>1392</v>
      </c>
      <c r="J323" s="158">
        <v>3.5000000000000001E-3</v>
      </c>
      <c r="K323" s="99">
        <f t="shared" ref="K323:K336" si="40">G323*J323</f>
        <v>700</v>
      </c>
      <c r="L323" s="99">
        <f t="shared" ref="L323:L336" si="41">K323/12</f>
        <v>58.333333333333336</v>
      </c>
      <c r="M323" s="67" t="s">
        <v>1419</v>
      </c>
    </row>
    <row r="324" spans="1:13" hidden="1">
      <c r="A324" s="9">
        <v>112</v>
      </c>
      <c r="B324" s="156" t="s">
        <v>1422</v>
      </c>
      <c r="C324" s="10"/>
      <c r="D324" s="10" t="s">
        <v>88</v>
      </c>
      <c r="E324" s="10"/>
      <c r="F324" t="s">
        <v>90</v>
      </c>
      <c r="G324" s="23">
        <v>670625</v>
      </c>
      <c r="I324" s="10" t="s">
        <v>1392</v>
      </c>
      <c r="J324" s="158">
        <v>3.5000000000000001E-3</v>
      </c>
      <c r="K324" s="99">
        <f t="shared" si="40"/>
        <v>2347.1875</v>
      </c>
      <c r="L324" s="99">
        <f t="shared" si="41"/>
        <v>195.59895833333334</v>
      </c>
      <c r="M324" s="67" t="s">
        <v>1419</v>
      </c>
    </row>
    <row r="325" spans="1:13" hidden="1">
      <c r="A325" s="9">
        <v>142</v>
      </c>
      <c r="B325" s="156" t="s">
        <v>1423</v>
      </c>
      <c r="C325" s="10"/>
      <c r="D325" s="10" t="s">
        <v>77</v>
      </c>
      <c r="E325" s="10"/>
      <c r="F325" s="26">
        <v>101532432987</v>
      </c>
      <c r="G325" s="23">
        <v>1315605.6299999999</v>
      </c>
      <c r="I325" s="10" t="s">
        <v>1392</v>
      </c>
      <c r="J325" s="158">
        <v>3.5000000000000001E-3</v>
      </c>
      <c r="K325" s="99">
        <f t="shared" si="40"/>
        <v>4604.6197050000001</v>
      </c>
      <c r="L325" s="99">
        <f t="shared" si="41"/>
        <v>383.71830875000001</v>
      </c>
      <c r="M325" s="67" t="s">
        <v>1419</v>
      </c>
    </row>
    <row r="326" spans="1:13" s="7" customFormat="1" hidden="1">
      <c r="A326" s="6">
        <v>142</v>
      </c>
      <c r="B326" s="159" t="s">
        <v>1424</v>
      </c>
      <c r="D326" s="7" t="s">
        <v>1425</v>
      </c>
      <c r="F326" s="7" t="s">
        <v>1426</v>
      </c>
      <c r="G326" s="13"/>
      <c r="I326" s="7" t="s">
        <v>1392</v>
      </c>
      <c r="J326" s="145">
        <v>3.5000000000000001E-3</v>
      </c>
      <c r="K326" s="117">
        <f t="shared" si="40"/>
        <v>0</v>
      </c>
      <c r="L326" s="117">
        <f t="shared" si="41"/>
        <v>0</v>
      </c>
      <c r="M326" s="77" t="s">
        <v>1786</v>
      </c>
    </row>
    <row r="327" spans="1:13" s="7" customFormat="1" hidden="1">
      <c r="A327" s="6">
        <v>142</v>
      </c>
      <c r="B327" s="159" t="s">
        <v>1424</v>
      </c>
      <c r="D327" s="7" t="s">
        <v>1427</v>
      </c>
      <c r="F327" s="7" t="s">
        <v>1426</v>
      </c>
      <c r="G327" s="13"/>
      <c r="I327" s="7" t="s">
        <v>1392</v>
      </c>
      <c r="J327" s="145">
        <v>3.5000000000000001E-3</v>
      </c>
      <c r="K327" s="117">
        <f t="shared" si="40"/>
        <v>0</v>
      </c>
      <c r="L327" s="117">
        <f t="shared" si="41"/>
        <v>0</v>
      </c>
      <c r="M327" s="77" t="s">
        <v>1786</v>
      </c>
    </row>
    <row r="328" spans="1:13" s="7" customFormat="1" hidden="1">
      <c r="A328" s="6">
        <v>142</v>
      </c>
      <c r="B328" s="159" t="s">
        <v>1424</v>
      </c>
      <c r="D328" s="7" t="s">
        <v>1428</v>
      </c>
      <c r="F328" s="7" t="s">
        <v>1426</v>
      </c>
      <c r="G328" s="13"/>
      <c r="I328" s="7" t="s">
        <v>1392</v>
      </c>
      <c r="J328" s="145">
        <v>3.5000000000000001E-3</v>
      </c>
      <c r="K328" s="117">
        <f t="shared" si="40"/>
        <v>0</v>
      </c>
      <c r="L328" s="117">
        <f t="shared" si="41"/>
        <v>0</v>
      </c>
      <c r="M328" s="77" t="s">
        <v>1786</v>
      </c>
    </row>
    <row r="329" spans="1:13" hidden="1">
      <c r="A329" s="9">
        <v>142</v>
      </c>
      <c r="B329" s="156" t="s">
        <v>1429</v>
      </c>
      <c r="C329" s="10"/>
      <c r="D329" s="10" t="s">
        <v>522</v>
      </c>
      <c r="E329" s="10"/>
      <c r="F329" t="s">
        <v>1426</v>
      </c>
      <c r="G329" s="23">
        <v>100000</v>
      </c>
      <c r="I329" s="10" t="s">
        <v>1392</v>
      </c>
      <c r="J329" s="158">
        <v>3.5000000000000001E-3</v>
      </c>
      <c r="K329" s="99">
        <f t="shared" si="40"/>
        <v>350</v>
      </c>
      <c r="L329" s="99">
        <f t="shared" si="41"/>
        <v>29.166666666666668</v>
      </c>
      <c r="M329" s="67" t="s">
        <v>1419</v>
      </c>
    </row>
    <row r="330" spans="1:13" s="7" customFormat="1" hidden="1">
      <c r="A330" s="6">
        <v>142</v>
      </c>
      <c r="B330" s="159" t="s">
        <v>1430</v>
      </c>
      <c r="D330" s="7" t="s">
        <v>139</v>
      </c>
      <c r="F330" s="27">
        <v>90071509</v>
      </c>
      <c r="G330" s="13">
        <v>1516487.82</v>
      </c>
      <c r="I330" s="7" t="s">
        <v>1805</v>
      </c>
      <c r="J330" s="145"/>
      <c r="K330" s="117"/>
      <c r="L330" s="117">
        <f>K330/12</f>
        <v>0</v>
      </c>
      <c r="M330" s="77" t="s">
        <v>1935</v>
      </c>
    </row>
    <row r="331" spans="1:13" hidden="1">
      <c r="A331" s="9">
        <v>112</v>
      </c>
      <c r="B331" s="156" t="s">
        <v>1431</v>
      </c>
      <c r="C331" s="10"/>
      <c r="D331" s="10" t="s">
        <v>577</v>
      </c>
      <c r="E331" s="10"/>
      <c r="F331" t="s">
        <v>575</v>
      </c>
      <c r="G331" s="23">
        <v>442169</v>
      </c>
      <c r="I331" s="10" t="s">
        <v>1392</v>
      </c>
      <c r="J331" s="158">
        <v>3.5000000000000001E-3</v>
      </c>
      <c r="K331" s="99">
        <f t="shared" si="40"/>
        <v>1547.5915</v>
      </c>
      <c r="L331" s="99">
        <f t="shared" si="41"/>
        <v>128.96595833333333</v>
      </c>
      <c r="M331" s="10" t="s">
        <v>1419</v>
      </c>
    </row>
    <row r="332" spans="1:13" hidden="1">
      <c r="A332" s="9">
        <v>112</v>
      </c>
      <c r="B332" s="156" t="s">
        <v>1432</v>
      </c>
      <c r="C332" s="10"/>
      <c r="D332" s="10" t="s">
        <v>438</v>
      </c>
      <c r="E332" s="10"/>
      <c r="F332" t="s">
        <v>436</v>
      </c>
      <c r="G332" s="23">
        <v>764750</v>
      </c>
      <c r="I332" s="10" t="s">
        <v>1392</v>
      </c>
      <c r="J332" s="158">
        <v>3.5000000000000001E-3</v>
      </c>
      <c r="K332" s="99">
        <f t="shared" si="40"/>
        <v>2676.625</v>
      </c>
      <c r="L332" s="99">
        <f t="shared" si="41"/>
        <v>223.05208333333334</v>
      </c>
      <c r="M332" s="67" t="s">
        <v>1419</v>
      </c>
    </row>
    <row r="333" spans="1:13" s="7" customFormat="1" hidden="1">
      <c r="A333" s="6">
        <v>192</v>
      </c>
      <c r="B333" s="183" t="s">
        <v>1440</v>
      </c>
      <c r="D333" s="7" t="s">
        <v>512</v>
      </c>
      <c r="E333" s="7">
        <v>22032405</v>
      </c>
      <c r="F333" s="7" t="s">
        <v>1433</v>
      </c>
      <c r="G333" s="13"/>
      <c r="I333" s="7" t="s">
        <v>1392</v>
      </c>
      <c r="J333" s="145">
        <v>3.5000000000000001E-3</v>
      </c>
      <c r="K333" s="117">
        <f t="shared" si="40"/>
        <v>0</v>
      </c>
      <c r="L333" s="117">
        <f t="shared" si="41"/>
        <v>0</v>
      </c>
      <c r="M333" s="77" t="s">
        <v>1761</v>
      </c>
    </row>
    <row r="334" spans="1:13" hidden="1">
      <c r="A334" s="9">
        <v>142</v>
      </c>
      <c r="B334" s="156" t="s">
        <v>1434</v>
      </c>
      <c r="C334" s="10"/>
      <c r="D334" s="10" t="s">
        <v>1435</v>
      </c>
      <c r="E334" s="10"/>
      <c r="F334" t="s">
        <v>1436</v>
      </c>
      <c r="G334" s="23">
        <v>8552325.2100000009</v>
      </c>
      <c r="I334" s="10" t="s">
        <v>1392</v>
      </c>
      <c r="J334" s="158">
        <v>3.5000000000000001E-3</v>
      </c>
      <c r="K334" s="99">
        <f t="shared" si="40"/>
        <v>29933.138235000002</v>
      </c>
      <c r="L334" s="99">
        <f t="shared" si="41"/>
        <v>2494.4281862500002</v>
      </c>
      <c r="M334" s="67" t="s">
        <v>1419</v>
      </c>
    </row>
    <row r="335" spans="1:13" hidden="1">
      <c r="A335" s="9">
        <v>142</v>
      </c>
      <c r="B335" s="156" t="s">
        <v>1437</v>
      </c>
      <c r="C335" s="10"/>
      <c r="D335" s="10" t="s">
        <v>1438</v>
      </c>
      <c r="E335" s="10"/>
      <c r="F335" t="s">
        <v>1439</v>
      </c>
      <c r="G335" s="23">
        <v>3783316</v>
      </c>
      <c r="I335" s="10" t="s">
        <v>1392</v>
      </c>
      <c r="J335" s="158">
        <v>3.5000000000000001E-3</v>
      </c>
      <c r="K335" s="99">
        <f t="shared" si="40"/>
        <v>13241.606</v>
      </c>
      <c r="L335" s="99">
        <f t="shared" si="41"/>
        <v>1103.4671666666666</v>
      </c>
      <c r="M335" s="67" t="s">
        <v>1419</v>
      </c>
    </row>
    <row r="336" spans="1:13" hidden="1">
      <c r="A336" s="9">
        <v>112</v>
      </c>
      <c r="B336" s="10" t="s">
        <v>557</v>
      </c>
      <c r="C336" s="10"/>
      <c r="D336" s="10" t="s">
        <v>1443</v>
      </c>
      <c r="E336" s="10"/>
      <c r="F336" s="10" t="s">
        <v>1444</v>
      </c>
      <c r="G336" s="23">
        <v>442169</v>
      </c>
      <c r="H336" t="s">
        <v>41</v>
      </c>
      <c r="I336" s="10" t="s">
        <v>334</v>
      </c>
      <c r="J336" s="158">
        <v>3.4000000000000002E-2</v>
      </c>
      <c r="K336" s="99">
        <f t="shared" si="40"/>
        <v>15033.746000000001</v>
      </c>
      <c r="L336" s="99">
        <f t="shared" si="41"/>
        <v>1252.8121666666668</v>
      </c>
      <c r="M336" s="10" t="s">
        <v>1419</v>
      </c>
    </row>
    <row r="337" spans="1:13" hidden="1">
      <c r="A337" s="9">
        <v>142</v>
      </c>
      <c r="B337" s="156" t="s">
        <v>1446</v>
      </c>
      <c r="C337" s="10"/>
      <c r="D337" s="10" t="s">
        <v>1445</v>
      </c>
      <c r="E337" s="10"/>
      <c r="F337" t="s">
        <v>1447</v>
      </c>
      <c r="G337" s="23">
        <v>2464758.2000000002</v>
      </c>
      <c r="I337" s="10" t="s">
        <v>1364</v>
      </c>
      <c r="J337" s="158"/>
      <c r="K337" s="99">
        <v>750</v>
      </c>
      <c r="L337" s="99">
        <f>K337/12</f>
        <v>62.5</v>
      </c>
      <c r="M337" s="67" t="s">
        <v>1419</v>
      </c>
    </row>
    <row r="338" spans="1:13" hidden="1">
      <c r="A338" s="9">
        <v>142</v>
      </c>
      <c r="B338" s="156" t="s">
        <v>1449</v>
      </c>
      <c r="C338" s="10"/>
      <c r="D338" s="10" t="s">
        <v>1448</v>
      </c>
      <c r="E338" s="10"/>
      <c r="F338" t="s">
        <v>1450</v>
      </c>
      <c r="G338" s="23">
        <v>12666054.550000001</v>
      </c>
      <c r="I338" s="10" t="s">
        <v>1451</v>
      </c>
      <c r="J338" s="158"/>
      <c r="K338" s="99">
        <v>750</v>
      </c>
      <c r="L338" s="99">
        <f t="shared" ref="L338:L342" si="42">K338/12</f>
        <v>62.5</v>
      </c>
      <c r="M338" s="67" t="s">
        <v>1419</v>
      </c>
    </row>
    <row r="339" spans="1:13" hidden="1">
      <c r="A339" s="9">
        <v>142</v>
      </c>
      <c r="B339" s="156" t="s">
        <v>1453</v>
      </c>
      <c r="C339" s="10"/>
      <c r="D339" s="10" t="s">
        <v>1454</v>
      </c>
      <c r="E339" s="10"/>
      <c r="F339" t="s">
        <v>1630</v>
      </c>
      <c r="G339" s="23">
        <v>1000000</v>
      </c>
      <c r="I339" s="10" t="s">
        <v>1451</v>
      </c>
      <c r="J339" s="158"/>
      <c r="K339" s="99">
        <v>750</v>
      </c>
      <c r="L339" s="99">
        <f t="shared" si="42"/>
        <v>62.5</v>
      </c>
      <c r="M339" s="67" t="s">
        <v>1911</v>
      </c>
    </row>
    <row r="340" spans="1:13" hidden="1">
      <c r="A340" s="9">
        <v>142</v>
      </c>
      <c r="B340" s="156" t="s">
        <v>1456</v>
      </c>
      <c r="C340" s="10"/>
      <c r="D340" s="10" t="s">
        <v>1455</v>
      </c>
      <c r="E340" s="10"/>
      <c r="F340" t="s">
        <v>1457</v>
      </c>
      <c r="G340" s="23">
        <v>18774649.09</v>
      </c>
      <c r="I340" s="10" t="s">
        <v>1451</v>
      </c>
      <c r="J340" s="158"/>
      <c r="K340" s="99">
        <v>750</v>
      </c>
      <c r="L340" s="99">
        <f t="shared" si="42"/>
        <v>62.5</v>
      </c>
      <c r="M340" s="67" t="s">
        <v>1419</v>
      </c>
    </row>
    <row r="341" spans="1:13" hidden="1">
      <c r="A341" s="9">
        <v>142</v>
      </c>
      <c r="B341" s="156" t="s">
        <v>1460</v>
      </c>
      <c r="C341" s="10"/>
      <c r="D341" s="10" t="s">
        <v>1459</v>
      </c>
      <c r="E341" s="10"/>
      <c r="F341" t="s">
        <v>1461</v>
      </c>
      <c r="G341" s="23">
        <v>2688386.63</v>
      </c>
      <c r="I341" s="10" t="s">
        <v>1451</v>
      </c>
      <c r="J341" s="158"/>
      <c r="K341" s="99">
        <v>750</v>
      </c>
      <c r="L341" s="99">
        <f t="shared" si="42"/>
        <v>62.5</v>
      </c>
      <c r="M341" s="67" t="s">
        <v>1419</v>
      </c>
    </row>
    <row r="342" spans="1:13">
      <c r="A342" s="9">
        <v>142</v>
      </c>
      <c r="B342" s="184" t="s">
        <v>1463</v>
      </c>
      <c r="C342" s="10"/>
      <c r="D342" t="s">
        <v>1462</v>
      </c>
      <c r="F342" t="s">
        <v>1464</v>
      </c>
      <c r="G342" s="23">
        <v>2886135.83</v>
      </c>
      <c r="I342" s="10" t="s">
        <v>1451</v>
      </c>
      <c r="J342" s="158"/>
      <c r="K342" s="99">
        <v>750</v>
      </c>
      <c r="L342" s="99">
        <f t="shared" si="42"/>
        <v>62.5</v>
      </c>
      <c r="M342" s="67" t="s">
        <v>1419</v>
      </c>
    </row>
    <row r="343" spans="1:13" hidden="1">
      <c r="A343" s="9">
        <v>112</v>
      </c>
      <c r="B343" s="156" t="s">
        <v>1471</v>
      </c>
      <c r="C343" s="10"/>
      <c r="D343" s="10" t="s">
        <v>1470</v>
      </c>
      <c r="E343" s="10"/>
      <c r="F343" t="s">
        <v>1472</v>
      </c>
      <c r="G343" s="23">
        <v>764750</v>
      </c>
      <c r="H343" s="10" t="s">
        <v>41</v>
      </c>
      <c r="I343" s="10" t="s">
        <v>334</v>
      </c>
      <c r="J343" s="158">
        <v>3.2000000000000001E-2</v>
      </c>
      <c r="K343" s="99">
        <f>G343*J343</f>
        <v>24472</v>
      </c>
      <c r="L343" s="99">
        <f>G343*J343/12</f>
        <v>2039.3333333333333</v>
      </c>
      <c r="M343" s="67" t="s">
        <v>1419</v>
      </c>
    </row>
    <row r="344" spans="1:13">
      <c r="A344" s="9">
        <v>142</v>
      </c>
      <c r="B344" s="156" t="s">
        <v>1474</v>
      </c>
      <c r="C344" s="10"/>
      <c r="D344" s="10" t="s">
        <v>1620</v>
      </c>
      <c r="E344" s="10"/>
      <c r="F344" t="s">
        <v>1475</v>
      </c>
      <c r="G344" s="23"/>
      <c r="H344" s="10"/>
      <c r="I344" s="10" t="s">
        <v>1451</v>
      </c>
      <c r="J344" s="158"/>
      <c r="K344" s="99"/>
      <c r="L344" s="99">
        <f>K344/12</f>
        <v>0</v>
      </c>
      <c r="M344" s="67" t="s">
        <v>1621</v>
      </c>
    </row>
    <row r="345" spans="1:13" hidden="1">
      <c r="A345" s="9">
        <v>102</v>
      </c>
      <c r="B345" s="156" t="s">
        <v>1535</v>
      </c>
      <c r="C345" s="10"/>
      <c r="D345" s="10" t="s">
        <v>398</v>
      </c>
      <c r="E345" s="10">
        <v>60058407</v>
      </c>
      <c r="F345" t="s">
        <v>1536</v>
      </c>
      <c r="G345" s="23">
        <v>300100</v>
      </c>
      <c r="H345" s="10" t="s">
        <v>333</v>
      </c>
      <c r="I345" s="10" t="s">
        <v>334</v>
      </c>
      <c r="J345" s="158">
        <v>3.4000000000000002E-2</v>
      </c>
      <c r="K345" s="99">
        <f>L345*12</f>
        <v>10203.400000000001</v>
      </c>
      <c r="L345" s="99">
        <f>G345*J345/12</f>
        <v>850.28333333333342</v>
      </c>
      <c r="M345" s="67" t="s">
        <v>1692</v>
      </c>
    </row>
    <row r="346" spans="1:13" hidden="1">
      <c r="A346" s="9">
        <v>192</v>
      </c>
      <c r="B346" s="156" t="s">
        <v>1542</v>
      </c>
      <c r="C346" s="10"/>
      <c r="D346" s="10" t="s">
        <v>1538</v>
      </c>
      <c r="E346" s="10">
        <v>22032618</v>
      </c>
      <c r="F346" t="s">
        <v>1543</v>
      </c>
      <c r="G346" s="23">
        <v>284000</v>
      </c>
      <c r="H346" s="10" t="s">
        <v>364</v>
      </c>
      <c r="I346" s="10" t="s">
        <v>334</v>
      </c>
      <c r="J346" s="158">
        <v>3.5000000000000003E-2</v>
      </c>
      <c r="K346" s="99">
        <f t="shared" ref="K346:K365" si="43">L346*12</f>
        <v>9940.0000000000018</v>
      </c>
      <c r="L346" s="99">
        <f t="shared" ref="L346:L365" si="44">G346*J346/12</f>
        <v>828.33333333333348</v>
      </c>
      <c r="M346" s="67" t="s">
        <v>1692</v>
      </c>
    </row>
    <row r="347" spans="1:13" hidden="1">
      <c r="A347" s="9">
        <v>192</v>
      </c>
      <c r="B347" s="156" t="s">
        <v>1545</v>
      </c>
      <c r="C347" s="10"/>
      <c r="D347" s="10" t="s">
        <v>1539</v>
      </c>
      <c r="E347" s="10">
        <v>22032618</v>
      </c>
      <c r="F347" t="s">
        <v>1544</v>
      </c>
      <c r="G347" s="23">
        <v>284000</v>
      </c>
      <c r="H347" s="10" t="s">
        <v>364</v>
      </c>
      <c r="I347" s="10" t="s">
        <v>334</v>
      </c>
      <c r="J347" s="158">
        <v>3.5000000000000003E-2</v>
      </c>
      <c r="K347" s="99">
        <f t="shared" si="43"/>
        <v>9940.0000000000018</v>
      </c>
      <c r="L347" s="99">
        <f t="shared" si="44"/>
        <v>828.33333333333348</v>
      </c>
      <c r="M347" s="67" t="s">
        <v>1692</v>
      </c>
    </row>
    <row r="348" spans="1:13" hidden="1">
      <c r="A348" s="9">
        <v>192</v>
      </c>
      <c r="B348" s="156" t="s">
        <v>1547</v>
      </c>
      <c r="C348" s="10"/>
      <c r="D348" s="10" t="s">
        <v>1540</v>
      </c>
      <c r="E348" s="10">
        <v>22032618</v>
      </c>
      <c r="F348" t="s">
        <v>1546</v>
      </c>
      <c r="G348" s="23">
        <v>284000</v>
      </c>
      <c r="H348" s="10" t="s">
        <v>364</v>
      </c>
      <c r="I348" s="10" t="s">
        <v>334</v>
      </c>
      <c r="J348" s="158">
        <v>3.5000000000000003E-2</v>
      </c>
      <c r="K348" s="99">
        <f t="shared" si="43"/>
        <v>9940.0000000000018</v>
      </c>
      <c r="L348" s="99">
        <f t="shared" si="44"/>
        <v>828.33333333333348</v>
      </c>
      <c r="M348" s="67" t="s">
        <v>1702</v>
      </c>
    </row>
    <row r="349" spans="1:13" hidden="1">
      <c r="A349" s="9">
        <v>192</v>
      </c>
      <c r="B349" s="156" t="s">
        <v>1549</v>
      </c>
      <c r="C349" s="10"/>
      <c r="D349" s="10" t="s">
        <v>1541</v>
      </c>
      <c r="E349" s="10">
        <v>22032618</v>
      </c>
      <c r="F349" t="s">
        <v>1548</v>
      </c>
      <c r="G349" s="23">
        <v>0</v>
      </c>
      <c r="H349" s="10" t="s">
        <v>364</v>
      </c>
      <c r="I349" s="10" t="s">
        <v>334</v>
      </c>
      <c r="J349" s="158">
        <v>3.5000000000000003E-2</v>
      </c>
      <c r="K349" s="99">
        <f t="shared" si="43"/>
        <v>0</v>
      </c>
      <c r="L349" s="99">
        <f t="shared" si="44"/>
        <v>0</v>
      </c>
      <c r="M349" s="67" t="s">
        <v>1853</v>
      </c>
    </row>
    <row r="350" spans="1:13" s="7" customFormat="1" hidden="1">
      <c r="A350" s="6">
        <v>102</v>
      </c>
      <c r="B350" s="159" t="s">
        <v>1550</v>
      </c>
      <c r="C350" s="7" t="s">
        <v>1552</v>
      </c>
      <c r="D350" s="7" t="s">
        <v>1552</v>
      </c>
      <c r="E350" s="7">
        <v>4405976</v>
      </c>
      <c r="F350" s="7" t="s">
        <v>18</v>
      </c>
      <c r="G350" s="13"/>
      <c r="H350" s="7" t="s">
        <v>1551</v>
      </c>
      <c r="I350" s="7" t="s">
        <v>334</v>
      </c>
      <c r="J350" s="145">
        <v>0.02</v>
      </c>
      <c r="K350" s="117">
        <f t="shared" si="43"/>
        <v>0</v>
      </c>
      <c r="L350" s="117">
        <f t="shared" si="44"/>
        <v>0</v>
      </c>
      <c r="M350" s="77" t="s">
        <v>1727</v>
      </c>
    </row>
    <row r="351" spans="1:13" ht="14.25" hidden="1" customHeight="1">
      <c r="A351" s="9">
        <v>172</v>
      </c>
      <c r="B351" s="156" t="s">
        <v>1555</v>
      </c>
      <c r="C351" s="10" t="s">
        <v>1556</v>
      </c>
      <c r="D351" s="10" t="s">
        <v>1553</v>
      </c>
      <c r="E351" s="10"/>
      <c r="F351" t="s">
        <v>1554</v>
      </c>
      <c r="G351" s="23">
        <v>600000</v>
      </c>
      <c r="H351" s="10" t="s">
        <v>246</v>
      </c>
      <c r="I351" s="10" t="s">
        <v>334</v>
      </c>
      <c r="J351" s="158">
        <v>3.2000000000000001E-2</v>
      </c>
      <c r="K351" s="99">
        <f t="shared" si="43"/>
        <v>19200</v>
      </c>
      <c r="L351" s="99">
        <f t="shared" si="44"/>
        <v>1600</v>
      </c>
      <c r="M351" s="67" t="s">
        <v>1595</v>
      </c>
    </row>
    <row r="352" spans="1:13" hidden="1">
      <c r="A352" s="9">
        <v>102</v>
      </c>
      <c r="B352" s="156" t="s">
        <v>1560</v>
      </c>
      <c r="C352" s="10" t="s">
        <v>1559</v>
      </c>
      <c r="D352" s="10" t="s">
        <v>1557</v>
      </c>
      <c r="E352" s="10">
        <v>60058407</v>
      </c>
      <c r="F352" t="s">
        <v>1558</v>
      </c>
      <c r="G352" s="23">
        <v>300100</v>
      </c>
      <c r="H352" s="10" t="s">
        <v>333</v>
      </c>
      <c r="I352" s="10" t="s">
        <v>334</v>
      </c>
      <c r="J352" s="158">
        <v>3.4000000000000002E-2</v>
      </c>
      <c r="K352" s="99">
        <f t="shared" si="43"/>
        <v>10203.400000000001</v>
      </c>
      <c r="L352" s="99">
        <f t="shared" si="44"/>
        <v>850.28333333333342</v>
      </c>
      <c r="M352" s="67" t="s">
        <v>1693</v>
      </c>
    </row>
    <row r="353" spans="1:13" hidden="1">
      <c r="A353" s="9">
        <v>102</v>
      </c>
      <c r="B353" s="156" t="s">
        <v>1560</v>
      </c>
      <c r="C353" s="10" t="s">
        <v>1564</v>
      </c>
      <c r="D353" s="10" t="s">
        <v>1561</v>
      </c>
      <c r="E353" s="10">
        <v>60058407</v>
      </c>
      <c r="F353" t="s">
        <v>1562</v>
      </c>
      <c r="G353" s="23">
        <v>300100</v>
      </c>
      <c r="H353" s="10" t="s">
        <v>1563</v>
      </c>
      <c r="I353" s="10" t="s">
        <v>334</v>
      </c>
      <c r="J353" s="158">
        <v>3.4000000000000002E-2</v>
      </c>
      <c r="K353" s="99">
        <f t="shared" si="43"/>
        <v>10203.400000000001</v>
      </c>
      <c r="L353" s="99">
        <f t="shared" si="44"/>
        <v>850.28333333333342</v>
      </c>
      <c r="M353" s="67" t="s">
        <v>1693</v>
      </c>
    </row>
    <row r="354" spans="1:13" hidden="1">
      <c r="A354" s="9">
        <v>192</v>
      </c>
      <c r="B354" s="156" t="s">
        <v>1763</v>
      </c>
      <c r="C354" s="10" t="s">
        <v>1565</v>
      </c>
      <c r="D354" s="10" t="s">
        <v>1764</v>
      </c>
      <c r="E354" s="10">
        <v>60039520</v>
      </c>
      <c r="F354" t="s">
        <v>1574</v>
      </c>
      <c r="G354" s="23">
        <v>475400</v>
      </c>
      <c r="H354" s="10" t="s">
        <v>364</v>
      </c>
      <c r="I354" s="10" t="s">
        <v>334</v>
      </c>
      <c r="J354" s="158">
        <v>0.03</v>
      </c>
      <c r="K354" s="99">
        <f t="shared" si="43"/>
        <v>14262</v>
      </c>
      <c r="L354" s="99">
        <f t="shared" si="44"/>
        <v>1188.5</v>
      </c>
      <c r="M354" s="67" t="s">
        <v>1762</v>
      </c>
    </row>
    <row r="355" spans="1:13" hidden="1">
      <c r="A355" s="9">
        <v>192</v>
      </c>
      <c r="B355" s="156" t="s">
        <v>1575</v>
      </c>
      <c r="C355" s="10"/>
      <c r="D355" s="10" t="s">
        <v>1566</v>
      </c>
      <c r="E355" s="10">
        <v>60039191</v>
      </c>
      <c r="F355" t="s">
        <v>1576</v>
      </c>
      <c r="G355" s="23">
        <v>402600</v>
      </c>
      <c r="H355" s="10" t="s">
        <v>364</v>
      </c>
      <c r="I355" s="10" t="s">
        <v>334</v>
      </c>
      <c r="J355" s="158">
        <v>0.03</v>
      </c>
      <c r="K355" s="99">
        <f t="shared" si="43"/>
        <v>12078</v>
      </c>
      <c r="L355" s="99">
        <f t="shared" si="44"/>
        <v>1006.5</v>
      </c>
      <c r="M355" s="67" t="s">
        <v>1693</v>
      </c>
    </row>
    <row r="356" spans="1:13" hidden="1">
      <c r="A356" s="9">
        <v>192</v>
      </c>
      <c r="B356" s="156" t="s">
        <v>1578</v>
      </c>
      <c r="C356" s="10" t="s">
        <v>1579</v>
      </c>
      <c r="D356" s="10" t="s">
        <v>1567</v>
      </c>
      <c r="E356" s="10">
        <v>60039191</v>
      </c>
      <c r="F356" t="s">
        <v>1577</v>
      </c>
      <c r="G356" s="23">
        <v>402600</v>
      </c>
      <c r="H356" s="10" t="s">
        <v>364</v>
      </c>
      <c r="I356" s="10" t="s">
        <v>334</v>
      </c>
      <c r="J356" s="158">
        <v>0.03</v>
      </c>
      <c r="K356" s="99">
        <f t="shared" si="43"/>
        <v>12078</v>
      </c>
      <c r="L356" s="99">
        <f t="shared" si="44"/>
        <v>1006.5</v>
      </c>
      <c r="M356" s="67" t="s">
        <v>1693</v>
      </c>
    </row>
    <row r="357" spans="1:13" hidden="1">
      <c r="A357" s="9">
        <v>192</v>
      </c>
      <c r="B357" s="156" t="s">
        <v>1581</v>
      </c>
      <c r="C357" s="10" t="s">
        <v>1582</v>
      </c>
      <c r="D357" s="10" t="s">
        <v>1568</v>
      </c>
      <c r="E357" s="10">
        <v>60039191</v>
      </c>
      <c r="F357" t="s">
        <v>1580</v>
      </c>
      <c r="G357" s="23">
        <v>402600</v>
      </c>
      <c r="H357" s="10" t="s">
        <v>364</v>
      </c>
      <c r="I357" s="10" t="s">
        <v>334</v>
      </c>
      <c r="J357" s="158">
        <v>0.03</v>
      </c>
      <c r="K357" s="99">
        <f t="shared" si="43"/>
        <v>12078</v>
      </c>
      <c r="L357" s="99">
        <f t="shared" si="44"/>
        <v>1006.5</v>
      </c>
      <c r="M357" s="67" t="s">
        <v>1693</v>
      </c>
    </row>
    <row r="358" spans="1:13" hidden="1">
      <c r="A358" s="9">
        <v>192</v>
      </c>
      <c r="B358" s="156" t="s">
        <v>1584</v>
      </c>
      <c r="C358" s="10"/>
      <c r="D358" s="10" t="s">
        <v>1569</v>
      </c>
      <c r="E358" s="10">
        <v>60039191</v>
      </c>
      <c r="F358" t="s">
        <v>1583</v>
      </c>
      <c r="G358" s="23">
        <v>402600</v>
      </c>
      <c r="H358" s="10" t="s">
        <v>364</v>
      </c>
      <c r="I358" s="10" t="s">
        <v>334</v>
      </c>
      <c r="J358" s="158">
        <v>0.03</v>
      </c>
      <c r="K358" s="99">
        <f t="shared" si="43"/>
        <v>12078</v>
      </c>
      <c r="L358" s="99">
        <f t="shared" si="44"/>
        <v>1006.5</v>
      </c>
      <c r="M358" s="67" t="s">
        <v>1693</v>
      </c>
    </row>
    <row r="359" spans="1:13" hidden="1">
      <c r="A359" s="9">
        <v>192</v>
      </c>
      <c r="B359" s="156" t="s">
        <v>1586</v>
      </c>
      <c r="C359" s="10"/>
      <c r="D359" s="10" t="s">
        <v>1570</v>
      </c>
      <c r="E359" s="10">
        <v>60039191</v>
      </c>
      <c r="F359" t="s">
        <v>1585</v>
      </c>
      <c r="G359" s="23">
        <v>402600</v>
      </c>
      <c r="H359" s="10" t="s">
        <v>364</v>
      </c>
      <c r="I359" s="10" t="s">
        <v>334</v>
      </c>
      <c r="J359" s="158">
        <v>0.03</v>
      </c>
      <c r="K359" s="99">
        <f t="shared" si="43"/>
        <v>12078</v>
      </c>
      <c r="L359" s="99">
        <f t="shared" si="44"/>
        <v>1006.5</v>
      </c>
      <c r="M359" s="67" t="s">
        <v>1693</v>
      </c>
    </row>
    <row r="360" spans="1:13" hidden="1">
      <c r="A360" s="9">
        <v>192</v>
      </c>
      <c r="B360" s="156" t="s">
        <v>1588</v>
      </c>
      <c r="C360" s="10"/>
      <c r="D360" s="10" t="s">
        <v>1571</v>
      </c>
      <c r="E360" s="10">
        <v>60039191</v>
      </c>
      <c r="F360" t="s">
        <v>1587</v>
      </c>
      <c r="G360" s="23">
        <v>402600</v>
      </c>
      <c r="H360" s="10" t="s">
        <v>364</v>
      </c>
      <c r="I360" s="10" t="s">
        <v>334</v>
      </c>
      <c r="J360" s="158">
        <v>0.03</v>
      </c>
      <c r="K360" s="99">
        <f t="shared" si="43"/>
        <v>12078</v>
      </c>
      <c r="L360" s="99">
        <f t="shared" si="44"/>
        <v>1006.5</v>
      </c>
      <c r="M360" s="67" t="s">
        <v>1693</v>
      </c>
    </row>
    <row r="361" spans="1:13" hidden="1">
      <c r="A361" s="9">
        <v>192</v>
      </c>
      <c r="B361" s="156" t="s">
        <v>1578</v>
      </c>
      <c r="C361" s="10"/>
      <c r="D361" s="10" t="s">
        <v>1572</v>
      </c>
      <c r="E361" s="10">
        <v>60039191</v>
      </c>
      <c r="F361" t="s">
        <v>1589</v>
      </c>
      <c r="G361" s="23">
        <v>402600</v>
      </c>
      <c r="H361" s="10" t="s">
        <v>364</v>
      </c>
      <c r="I361" s="10" t="s">
        <v>334</v>
      </c>
      <c r="J361" s="158">
        <v>0.03</v>
      </c>
      <c r="K361" s="99">
        <f t="shared" si="43"/>
        <v>12078</v>
      </c>
      <c r="L361" s="99">
        <f t="shared" si="44"/>
        <v>1006.5</v>
      </c>
      <c r="M361" s="67" t="s">
        <v>1693</v>
      </c>
    </row>
    <row r="362" spans="1:13" hidden="1">
      <c r="A362" s="9">
        <v>102</v>
      </c>
      <c r="B362" s="156" t="s">
        <v>1591</v>
      </c>
      <c r="C362" s="10"/>
      <c r="D362" s="10" t="s">
        <v>1706</v>
      </c>
      <c r="E362" s="10">
        <v>60058480</v>
      </c>
      <c r="F362" t="s">
        <v>1590</v>
      </c>
      <c r="G362" s="23">
        <v>492400</v>
      </c>
      <c r="H362" s="10" t="s">
        <v>333</v>
      </c>
      <c r="I362" s="10" t="s">
        <v>334</v>
      </c>
      <c r="J362" s="158">
        <v>3.4000000000000002E-2</v>
      </c>
      <c r="K362" s="99">
        <f t="shared" si="43"/>
        <v>16741.600000000002</v>
      </c>
      <c r="L362" s="99">
        <f t="shared" si="44"/>
        <v>1395.1333333333334</v>
      </c>
      <c r="M362" s="67" t="s">
        <v>1693</v>
      </c>
    </row>
    <row r="363" spans="1:13" hidden="1">
      <c r="A363" s="9">
        <v>142</v>
      </c>
      <c r="B363" s="156" t="s">
        <v>1573</v>
      </c>
      <c r="C363" s="10"/>
      <c r="D363" s="10" t="s">
        <v>1765</v>
      </c>
      <c r="E363" s="10"/>
      <c r="F363" t="s">
        <v>1766</v>
      </c>
      <c r="G363" s="23">
        <v>3538601</v>
      </c>
      <c r="H363" s="10" t="s">
        <v>8</v>
      </c>
      <c r="I363" s="10" t="s">
        <v>1392</v>
      </c>
      <c r="J363" s="158">
        <v>3.5000000000000001E-3</v>
      </c>
      <c r="K363" s="99">
        <f>L363*12</f>
        <v>12385.103500000001</v>
      </c>
      <c r="L363" s="99">
        <f t="shared" si="44"/>
        <v>1032.0919583333334</v>
      </c>
      <c r="M363" s="67" t="s">
        <v>1767</v>
      </c>
    </row>
    <row r="364" spans="1:13" hidden="1">
      <c r="A364" s="9">
        <v>142</v>
      </c>
      <c r="B364" s="156" t="s">
        <v>1597</v>
      </c>
      <c r="C364" s="10" t="s">
        <v>1598</v>
      </c>
      <c r="D364" s="10" t="s">
        <v>213</v>
      </c>
      <c r="E364" s="10"/>
      <c r="F364" t="s">
        <v>1596</v>
      </c>
      <c r="G364" s="23">
        <v>571276.72</v>
      </c>
      <c r="H364" s="10"/>
      <c r="I364" s="10" t="s">
        <v>1364</v>
      </c>
      <c r="J364" s="158"/>
      <c r="K364" s="99">
        <v>750</v>
      </c>
      <c r="L364" s="99">
        <v>62.5</v>
      </c>
      <c r="M364" s="67" t="s">
        <v>1537</v>
      </c>
    </row>
    <row r="365" spans="1:13" hidden="1">
      <c r="A365" s="9">
        <v>192</v>
      </c>
      <c r="B365" s="156" t="s">
        <v>1599</v>
      </c>
      <c r="C365" s="10" t="s">
        <v>1600</v>
      </c>
      <c r="D365" s="10" t="s">
        <v>1601</v>
      </c>
      <c r="E365" s="10"/>
      <c r="F365" t="s">
        <v>1602</v>
      </c>
      <c r="G365" s="23">
        <v>475000</v>
      </c>
      <c r="H365" s="10" t="s">
        <v>1603</v>
      </c>
      <c r="I365" s="10" t="s">
        <v>334</v>
      </c>
      <c r="J365" s="158">
        <v>0.03</v>
      </c>
      <c r="K365" s="99">
        <f t="shared" si="43"/>
        <v>14250</v>
      </c>
      <c r="L365" s="99">
        <f t="shared" si="44"/>
        <v>1187.5</v>
      </c>
      <c r="M365" s="67" t="s">
        <v>1537</v>
      </c>
    </row>
    <row r="366" spans="1:13" s="7" customFormat="1" hidden="1">
      <c r="A366" s="6">
        <v>142</v>
      </c>
      <c r="B366" s="159" t="s">
        <v>1597</v>
      </c>
      <c r="C366" s="7">
        <v>84766</v>
      </c>
      <c r="D366" s="7" t="s">
        <v>1495</v>
      </c>
      <c r="F366" s="7" t="s">
        <v>548</v>
      </c>
      <c r="G366" s="13">
        <v>1804612</v>
      </c>
      <c r="I366" s="7" t="s">
        <v>1364</v>
      </c>
      <c r="J366" s="145"/>
      <c r="K366" s="117"/>
      <c r="L366" s="117"/>
      <c r="M366" s="77" t="s">
        <v>1674</v>
      </c>
    </row>
    <row r="367" spans="1:13" hidden="1">
      <c r="A367" s="9">
        <v>143</v>
      </c>
      <c r="B367" s="156" t="s">
        <v>1481</v>
      </c>
      <c r="C367" s="10"/>
      <c r="D367" s="10" t="s">
        <v>1624</v>
      </c>
      <c r="E367" s="10"/>
      <c r="F367" t="s">
        <v>1622</v>
      </c>
      <c r="G367" s="23">
        <v>3439486</v>
      </c>
      <c r="H367" s="10"/>
      <c r="I367" s="10" t="s">
        <v>1364</v>
      </c>
      <c r="J367" s="158"/>
      <c r="K367" s="99">
        <v>750</v>
      </c>
      <c r="L367" s="99">
        <v>62.5</v>
      </c>
      <c r="M367" s="67" t="s">
        <v>1537</v>
      </c>
    </row>
    <row r="368" spans="1:13" hidden="1">
      <c r="A368" s="9">
        <v>144</v>
      </c>
      <c r="B368" s="157" t="s">
        <v>1483</v>
      </c>
      <c r="C368" s="10"/>
      <c r="D368" s="10" t="s">
        <v>1484</v>
      </c>
      <c r="E368" s="10"/>
      <c r="F368" s="10" t="s">
        <v>1627</v>
      </c>
      <c r="G368" s="23">
        <v>4907292.38</v>
      </c>
      <c r="H368" s="10"/>
      <c r="I368" s="10" t="s">
        <v>1364</v>
      </c>
      <c r="J368" s="158"/>
      <c r="K368" s="99">
        <v>750</v>
      </c>
      <c r="L368" s="99">
        <v>62.5</v>
      </c>
      <c r="M368" s="67" t="s">
        <v>1537</v>
      </c>
    </row>
    <row r="369" spans="1:13" hidden="1">
      <c r="A369" s="9">
        <v>145</v>
      </c>
      <c r="B369" s="157" t="s">
        <v>1483</v>
      </c>
      <c r="C369" s="10"/>
      <c r="D369" s="10" t="s">
        <v>1485</v>
      </c>
      <c r="E369" s="10"/>
      <c r="F369" s="10" t="s">
        <v>1628</v>
      </c>
      <c r="G369" s="23">
        <v>3566908</v>
      </c>
      <c r="H369" s="10"/>
      <c r="I369" s="10" t="s">
        <v>1364</v>
      </c>
      <c r="J369" s="158"/>
      <c r="K369" s="99">
        <v>750</v>
      </c>
      <c r="L369" s="99">
        <v>62.5</v>
      </c>
      <c r="M369" s="67" t="s">
        <v>1537</v>
      </c>
    </row>
    <row r="370" spans="1:13">
      <c r="A370" s="9">
        <v>146</v>
      </c>
      <c r="B370" s="157" t="s">
        <v>1486</v>
      </c>
      <c r="C370" s="10"/>
      <c r="D370" s="10" t="s">
        <v>1487</v>
      </c>
      <c r="E370" s="10"/>
      <c r="F370" s="10" t="s">
        <v>1629</v>
      </c>
      <c r="G370" s="23">
        <v>1000000</v>
      </c>
      <c r="H370" s="10"/>
      <c r="I370" s="10" t="s">
        <v>1364</v>
      </c>
      <c r="J370" s="158"/>
      <c r="K370" s="99">
        <v>750</v>
      </c>
      <c r="L370" s="99">
        <v>62.5</v>
      </c>
      <c r="M370" s="67" t="s">
        <v>1537</v>
      </c>
    </row>
    <row r="371" spans="1:13">
      <c r="A371" s="9">
        <v>147</v>
      </c>
      <c r="B371" s="157" t="s">
        <v>1486</v>
      </c>
      <c r="C371" s="10"/>
      <c r="D371" s="10" t="s">
        <v>1488</v>
      </c>
      <c r="E371" s="10"/>
      <c r="F371" s="10" t="s">
        <v>1630</v>
      </c>
      <c r="G371" s="23">
        <v>1000000</v>
      </c>
      <c r="H371" s="10"/>
      <c r="I371" s="10" t="s">
        <v>1364</v>
      </c>
      <c r="J371" s="158"/>
      <c r="K371" s="99">
        <v>750</v>
      </c>
      <c r="L371" s="99">
        <v>62.5</v>
      </c>
      <c r="M371" s="67" t="s">
        <v>1537</v>
      </c>
    </row>
    <row r="372" spans="1:13" hidden="1">
      <c r="A372" s="9">
        <v>148</v>
      </c>
      <c r="B372" s="157" t="s">
        <v>1489</v>
      </c>
      <c r="C372" s="10"/>
      <c r="D372" s="10" t="s">
        <v>1490</v>
      </c>
      <c r="E372" s="10"/>
      <c r="F372" s="10" t="s">
        <v>1631</v>
      </c>
      <c r="G372" s="23">
        <v>2139000</v>
      </c>
      <c r="H372" s="10"/>
      <c r="I372" s="10" t="s">
        <v>1364</v>
      </c>
      <c r="J372" s="158"/>
      <c r="K372" s="99">
        <v>750</v>
      </c>
      <c r="L372" s="99">
        <v>62.5</v>
      </c>
      <c r="M372" s="67" t="s">
        <v>1537</v>
      </c>
    </row>
    <row r="373" spans="1:13" hidden="1">
      <c r="A373" s="9">
        <v>149</v>
      </c>
      <c r="B373" s="157" t="s">
        <v>1491</v>
      </c>
      <c r="C373" s="10"/>
      <c r="D373" s="10" t="s">
        <v>1492</v>
      </c>
      <c r="E373" s="10"/>
      <c r="F373" s="10" t="s">
        <v>1633</v>
      </c>
      <c r="G373" s="23">
        <v>3376089</v>
      </c>
      <c r="H373" s="10"/>
      <c r="I373" s="10" t="s">
        <v>1364</v>
      </c>
      <c r="J373" s="158"/>
      <c r="K373" s="99">
        <v>750</v>
      </c>
      <c r="L373" s="99">
        <v>62.5</v>
      </c>
      <c r="M373" s="67" t="s">
        <v>1537</v>
      </c>
    </row>
    <row r="374" spans="1:13" hidden="1">
      <c r="A374" s="9">
        <v>149</v>
      </c>
      <c r="B374" t="s">
        <v>1721</v>
      </c>
      <c r="C374" s="10"/>
      <c r="D374" s="10" t="s">
        <v>1722</v>
      </c>
      <c r="E374" s="10"/>
      <c r="F374" s="160" t="s">
        <v>1723</v>
      </c>
      <c r="G374" s="23">
        <v>8395000</v>
      </c>
      <c r="H374" s="10"/>
      <c r="I374" s="10" t="s">
        <v>1364</v>
      </c>
      <c r="J374" s="158"/>
      <c r="K374" s="99">
        <v>750</v>
      </c>
      <c r="L374" s="99">
        <v>62.5</v>
      </c>
      <c r="M374" s="67" t="s">
        <v>1724</v>
      </c>
    </row>
    <row r="375" spans="1:13" hidden="1">
      <c r="A375" s="9">
        <v>150</v>
      </c>
      <c r="B375" s="156" t="s">
        <v>1494</v>
      </c>
      <c r="C375" s="10"/>
      <c r="D375" s="10" t="s">
        <v>1495</v>
      </c>
      <c r="E375" s="10"/>
      <c r="F375" s="10" t="s">
        <v>1630</v>
      </c>
      <c r="G375" s="23">
        <v>1804612</v>
      </c>
      <c r="H375" s="10"/>
      <c r="I375" s="10" t="s">
        <v>334</v>
      </c>
      <c r="J375" s="158">
        <v>3.4000000000000002E-2</v>
      </c>
      <c r="K375" s="99">
        <f>G375*J375</f>
        <v>61356.808000000005</v>
      </c>
      <c r="L375" s="99">
        <f>K375/12</f>
        <v>5113.0673333333334</v>
      </c>
      <c r="M375" s="67" t="s">
        <v>1638</v>
      </c>
    </row>
    <row r="376" spans="1:13" hidden="1">
      <c r="A376" s="9">
        <v>142</v>
      </c>
      <c r="B376" s="156" t="s">
        <v>1502</v>
      </c>
      <c r="C376" s="10"/>
      <c r="D376" t="s">
        <v>1503</v>
      </c>
      <c r="F376" s="10" t="s">
        <v>1504</v>
      </c>
      <c r="G376" s="23"/>
      <c r="H376" s="10"/>
      <c r="I376" s="10" t="s">
        <v>302</v>
      </c>
      <c r="J376" s="158"/>
      <c r="K376" s="10">
        <v>750</v>
      </c>
      <c r="L376" s="10">
        <f>K376/12</f>
        <v>62.5</v>
      </c>
      <c r="M376" s="67" t="s">
        <v>1638</v>
      </c>
    </row>
    <row r="377" spans="1:13">
      <c r="A377" s="9">
        <v>142</v>
      </c>
      <c r="B377" s="157" t="s">
        <v>1509</v>
      </c>
      <c r="C377" s="10"/>
      <c r="D377" s="10" t="s">
        <v>1509</v>
      </c>
      <c r="E377" s="10"/>
      <c r="F377" s="10" t="s">
        <v>1653</v>
      </c>
      <c r="G377" s="23"/>
      <c r="H377" s="10"/>
      <c r="I377" s="10" t="s">
        <v>302</v>
      </c>
      <c r="J377" s="158"/>
      <c r="K377" s="23">
        <f t="shared" ref="K377:K380" si="45">SUM(L377*12)</f>
        <v>750</v>
      </c>
      <c r="L377" s="23">
        <v>62.5</v>
      </c>
      <c r="M377" s="67" t="s">
        <v>1605</v>
      </c>
    </row>
    <row r="378" spans="1:13">
      <c r="A378" s="9">
        <v>142</v>
      </c>
      <c r="B378" s="157" t="s">
        <v>1510</v>
      </c>
      <c r="C378" s="10"/>
      <c r="D378" s="10" t="s">
        <v>1510</v>
      </c>
      <c r="E378" s="10"/>
      <c r="F378" s="10" t="s">
        <v>1654</v>
      </c>
      <c r="G378" s="23"/>
      <c r="H378" s="10"/>
      <c r="I378" s="10" t="s">
        <v>302</v>
      </c>
      <c r="J378" s="158"/>
      <c r="K378" s="23">
        <f t="shared" si="45"/>
        <v>750</v>
      </c>
      <c r="L378" s="23">
        <v>62.5</v>
      </c>
      <c r="M378" s="67" t="s">
        <v>1605</v>
      </c>
    </row>
    <row r="379" spans="1:13">
      <c r="A379" s="9">
        <v>142</v>
      </c>
      <c r="B379" s="157" t="s">
        <v>1511</v>
      </c>
      <c r="C379" s="10"/>
      <c r="D379" s="10" t="s">
        <v>1511</v>
      </c>
      <c r="E379" s="10"/>
      <c r="F379" s="10" t="s">
        <v>1655</v>
      </c>
      <c r="G379" s="23"/>
      <c r="H379" s="10"/>
      <c r="I379" s="10" t="s">
        <v>302</v>
      </c>
      <c r="J379" s="158"/>
      <c r="K379" s="23">
        <f t="shared" si="45"/>
        <v>750</v>
      </c>
      <c r="L379" s="23">
        <v>62.5</v>
      </c>
      <c r="M379" s="67" t="s">
        <v>1605</v>
      </c>
    </row>
    <row r="380" spans="1:13">
      <c r="A380" s="9">
        <v>142</v>
      </c>
      <c r="B380" s="157" t="s">
        <v>1512</v>
      </c>
      <c r="C380" s="10"/>
      <c r="D380" s="10" t="s">
        <v>1512</v>
      </c>
      <c r="E380" s="10"/>
      <c r="F380" t="s">
        <v>1656</v>
      </c>
      <c r="G380" s="23"/>
      <c r="H380" s="10"/>
      <c r="I380" s="10" t="s">
        <v>302</v>
      </c>
      <c r="J380" s="158"/>
      <c r="K380" s="23">
        <f t="shared" si="45"/>
        <v>750</v>
      </c>
      <c r="L380" s="23">
        <v>62.5</v>
      </c>
      <c r="M380" s="67" t="s">
        <v>1605</v>
      </c>
    </row>
    <row r="381" spans="1:13" hidden="1">
      <c r="A381" s="9"/>
      <c r="B381" s="156" t="s">
        <v>1515</v>
      </c>
      <c r="C381" s="10"/>
      <c r="D381" s="10" t="s">
        <v>1516</v>
      </c>
      <c r="E381" s="10"/>
      <c r="F381" s="10" t="s">
        <v>1659</v>
      </c>
      <c r="G381" s="23"/>
      <c r="H381" s="10"/>
      <c r="I381" s="10" t="s">
        <v>302</v>
      </c>
      <c r="J381" s="158"/>
      <c r="K381" s="23">
        <f t="shared" ref="K381" si="46">SUM(L381*12)</f>
        <v>750</v>
      </c>
      <c r="L381" s="23">
        <v>62.5</v>
      </c>
      <c r="M381" s="67" t="s">
        <v>1605</v>
      </c>
    </row>
    <row r="382" spans="1:13" hidden="1">
      <c r="A382" s="9"/>
      <c r="B382" s="156" t="s">
        <v>1514</v>
      </c>
      <c r="C382" s="10"/>
      <c r="D382" t="s">
        <v>1514</v>
      </c>
      <c r="F382" s="10" t="s">
        <v>1661</v>
      </c>
      <c r="G382" s="23"/>
      <c r="H382" s="10"/>
      <c r="I382" s="10" t="s">
        <v>302</v>
      </c>
      <c r="J382" s="158"/>
      <c r="K382" s="23">
        <v>750</v>
      </c>
      <c r="L382" s="23">
        <f>K382/12</f>
        <v>62.5</v>
      </c>
      <c r="M382" s="67" t="s">
        <v>1605</v>
      </c>
    </row>
    <row r="383" spans="1:13" hidden="1">
      <c r="A383" s="9"/>
      <c r="B383" s="156" t="s">
        <v>1518</v>
      </c>
      <c r="C383" s="10"/>
      <c r="D383" t="s">
        <v>1518</v>
      </c>
      <c r="F383" s="10" t="s">
        <v>1663</v>
      </c>
      <c r="G383" s="23"/>
      <c r="H383" s="10"/>
      <c r="I383" s="10" t="s">
        <v>302</v>
      </c>
      <c r="J383" s="158"/>
      <c r="K383" s="23">
        <v>750</v>
      </c>
      <c r="L383" s="23">
        <f>K383/12</f>
        <v>62.5</v>
      </c>
      <c r="M383" s="67" t="s">
        <v>1605</v>
      </c>
    </row>
    <row r="384" spans="1:13" hidden="1">
      <c r="A384" s="9"/>
      <c r="B384" s="157" t="s">
        <v>1519</v>
      </c>
      <c r="C384" s="10"/>
      <c r="D384" s="10" t="s">
        <v>1520</v>
      </c>
      <c r="E384" s="10"/>
      <c r="F384" s="10" t="s">
        <v>1665</v>
      </c>
      <c r="G384" s="23"/>
      <c r="H384" s="10"/>
      <c r="I384" s="10" t="s">
        <v>302</v>
      </c>
      <c r="J384" s="158"/>
      <c r="K384" s="23">
        <v>750</v>
      </c>
      <c r="L384" s="23">
        <f t="shared" ref="L384:L395" si="47">K384/12</f>
        <v>62.5</v>
      </c>
      <c r="M384" s="67" t="s">
        <v>1605</v>
      </c>
    </row>
    <row r="385" spans="1:13" hidden="1">
      <c r="A385" s="9"/>
      <c r="B385" s="157" t="s">
        <v>1519</v>
      </c>
      <c r="C385" s="10"/>
      <c r="D385" s="10" t="s">
        <v>1521</v>
      </c>
      <c r="E385" s="10"/>
      <c r="F385" t="s">
        <v>1666</v>
      </c>
      <c r="G385" s="23"/>
      <c r="H385" s="10"/>
      <c r="I385" s="10" t="s">
        <v>302</v>
      </c>
      <c r="J385" s="158"/>
      <c r="K385" s="23">
        <v>750</v>
      </c>
      <c r="L385" s="23">
        <f t="shared" si="47"/>
        <v>62.5</v>
      </c>
      <c r="M385" s="67" t="s">
        <v>1605</v>
      </c>
    </row>
    <row r="386" spans="1:13" hidden="1">
      <c r="A386" s="9"/>
      <c r="B386" s="157" t="s">
        <v>1523</v>
      </c>
      <c r="C386" s="10"/>
      <c r="D386" s="10" t="s">
        <v>1524</v>
      </c>
      <c r="E386" s="10"/>
      <c r="F386" s="10" t="s">
        <v>1525</v>
      </c>
      <c r="G386" s="23"/>
      <c r="H386" s="10"/>
      <c r="I386" s="10" t="s">
        <v>302</v>
      </c>
      <c r="J386" s="158"/>
      <c r="K386" s="23">
        <v>750</v>
      </c>
      <c r="L386" s="23">
        <f t="shared" si="47"/>
        <v>62.5</v>
      </c>
      <c r="M386" s="67" t="s">
        <v>1605</v>
      </c>
    </row>
    <row r="387" spans="1:13">
      <c r="A387" s="9">
        <v>142</v>
      </c>
      <c r="B387" s="157" t="s">
        <v>1526</v>
      </c>
      <c r="C387" s="10"/>
      <c r="D387" s="10" t="s">
        <v>1527</v>
      </c>
      <c r="E387" s="10"/>
      <c r="F387" s="10" t="s">
        <v>1667</v>
      </c>
      <c r="G387" s="23"/>
      <c r="H387" s="10"/>
      <c r="I387" s="10" t="s">
        <v>302</v>
      </c>
      <c r="J387" s="158"/>
      <c r="K387" s="23">
        <v>750</v>
      </c>
      <c r="L387" s="23">
        <f t="shared" si="47"/>
        <v>62.5</v>
      </c>
      <c r="M387" s="67" t="s">
        <v>1605</v>
      </c>
    </row>
    <row r="388" spans="1:13" hidden="1">
      <c r="A388" s="9"/>
      <c r="B388" s="157" t="s">
        <v>1530</v>
      </c>
      <c r="C388" s="10"/>
      <c r="D388" s="10" t="s">
        <v>1531</v>
      </c>
      <c r="E388" s="10"/>
      <c r="F388" t="s">
        <v>1669</v>
      </c>
      <c r="G388" s="23"/>
      <c r="H388" s="10"/>
      <c r="I388" s="10" t="s">
        <v>302</v>
      </c>
      <c r="J388" s="158"/>
      <c r="K388" s="23">
        <v>750</v>
      </c>
      <c r="L388" s="23">
        <f t="shared" si="47"/>
        <v>62.5</v>
      </c>
      <c r="M388" s="67" t="s">
        <v>1605</v>
      </c>
    </row>
    <row r="389" spans="1:13" hidden="1">
      <c r="A389" s="9"/>
      <c r="B389" s="157" t="s">
        <v>1530</v>
      </c>
      <c r="C389" s="10"/>
      <c r="D389" s="10" t="s">
        <v>1532</v>
      </c>
      <c r="E389" s="10"/>
      <c r="F389" t="s">
        <v>1670</v>
      </c>
      <c r="G389" s="23"/>
      <c r="H389" s="10"/>
      <c r="I389" s="10" t="s">
        <v>302</v>
      </c>
      <c r="J389" s="158"/>
      <c r="K389" s="23">
        <v>750</v>
      </c>
      <c r="L389" s="23">
        <f t="shared" si="47"/>
        <v>62.5</v>
      </c>
      <c r="M389" s="67" t="s">
        <v>1605</v>
      </c>
    </row>
    <row r="390" spans="1:13" hidden="1">
      <c r="A390" s="9"/>
      <c r="B390" s="157" t="s">
        <v>1453</v>
      </c>
      <c r="C390" s="10"/>
      <c r="D390" s="10" t="s">
        <v>1534</v>
      </c>
      <c r="E390" s="10"/>
      <c r="F390" t="s">
        <v>1671</v>
      </c>
      <c r="G390" s="23"/>
      <c r="H390" s="10"/>
      <c r="I390" s="10" t="s">
        <v>302</v>
      </c>
      <c r="J390" s="158"/>
      <c r="K390" s="23">
        <v>0</v>
      </c>
      <c r="L390" s="23">
        <f t="shared" si="47"/>
        <v>0</v>
      </c>
      <c r="M390" s="67" t="s">
        <v>1854</v>
      </c>
    </row>
    <row r="391" spans="1:13">
      <c r="A391" s="9">
        <v>142</v>
      </c>
      <c r="B391" t="s">
        <v>1680</v>
      </c>
      <c r="C391" s="10"/>
      <c r="D391" s="10" t="s">
        <v>1675</v>
      </c>
      <c r="E391" s="10"/>
      <c r="F391" s="160" t="s">
        <v>1677</v>
      </c>
      <c r="G391" s="23"/>
      <c r="H391" s="10"/>
      <c r="I391" s="10" t="s">
        <v>302</v>
      </c>
      <c r="J391" s="158"/>
      <c r="K391" s="23">
        <v>750</v>
      </c>
      <c r="L391" s="23">
        <f t="shared" si="47"/>
        <v>62.5</v>
      </c>
      <c r="M391" s="67" t="s">
        <v>1681</v>
      </c>
    </row>
    <row r="392" spans="1:13">
      <c r="A392" s="9">
        <v>142</v>
      </c>
      <c r="B392" t="s">
        <v>1680</v>
      </c>
      <c r="C392" s="10"/>
      <c r="D392" s="10" t="s">
        <v>1676</v>
      </c>
      <c r="E392" s="10"/>
      <c r="F392" s="10" t="s">
        <v>1678</v>
      </c>
      <c r="G392" s="23"/>
      <c r="H392" s="10"/>
      <c r="I392" s="10" t="s">
        <v>302</v>
      </c>
      <c r="J392" s="158"/>
      <c r="K392" s="23">
        <v>750</v>
      </c>
      <c r="L392" s="23">
        <f t="shared" si="47"/>
        <v>62.5</v>
      </c>
      <c r="M392" s="67" t="s">
        <v>1681</v>
      </c>
    </row>
    <row r="393" spans="1:13" hidden="1">
      <c r="A393" s="9">
        <v>192</v>
      </c>
      <c r="B393" s="157" t="s">
        <v>1682</v>
      </c>
      <c r="C393" s="10"/>
      <c r="D393" s="10" t="s">
        <v>1686</v>
      </c>
      <c r="E393" s="10"/>
      <c r="F393" t="s">
        <v>1683</v>
      </c>
      <c r="G393" s="23">
        <v>905446.28</v>
      </c>
      <c r="H393" s="10"/>
      <c r="I393" s="10" t="s">
        <v>334</v>
      </c>
      <c r="J393" s="158">
        <v>2.2499999999999999E-2</v>
      </c>
      <c r="K393" s="23">
        <f>G393*J393</f>
        <v>20372.541300000001</v>
      </c>
      <c r="L393" s="23">
        <f>K393/12</f>
        <v>1697.711775</v>
      </c>
      <c r="M393" s="67" t="s">
        <v>1684</v>
      </c>
    </row>
    <row r="394" spans="1:13">
      <c r="A394" s="9"/>
      <c r="B394" t="s">
        <v>1713</v>
      </c>
      <c r="C394" s="10"/>
      <c r="D394" s="10" t="s">
        <v>1709</v>
      </c>
      <c r="E394" s="10"/>
      <c r="F394" s="10" t="s">
        <v>1711</v>
      </c>
      <c r="G394" s="23"/>
      <c r="H394" s="10"/>
      <c r="I394" s="10" t="s">
        <v>302</v>
      </c>
      <c r="J394" s="158"/>
      <c r="K394" s="23">
        <v>750</v>
      </c>
      <c r="L394" s="23">
        <f t="shared" si="47"/>
        <v>62.5</v>
      </c>
      <c r="M394" s="67" t="s">
        <v>1714</v>
      </c>
    </row>
    <row r="395" spans="1:13">
      <c r="A395" s="9"/>
      <c r="B395" t="s">
        <v>1713</v>
      </c>
      <c r="C395" s="10"/>
      <c r="D395" s="10" t="s">
        <v>1710</v>
      </c>
      <c r="E395" s="10"/>
      <c r="F395" t="s">
        <v>1712</v>
      </c>
      <c r="G395" s="23"/>
      <c r="H395" s="10"/>
      <c r="I395" s="10" t="s">
        <v>302</v>
      </c>
      <c r="J395" s="158"/>
      <c r="K395" s="23">
        <v>750</v>
      </c>
      <c r="L395" s="23">
        <f t="shared" si="47"/>
        <v>62.5</v>
      </c>
      <c r="M395" s="67" t="s">
        <v>1714</v>
      </c>
    </row>
    <row r="396" spans="1:13" hidden="1">
      <c r="A396" s="9"/>
      <c r="B396" s="157" t="s">
        <v>1720</v>
      </c>
      <c r="C396" s="10"/>
      <c r="D396" t="s">
        <v>1716</v>
      </c>
      <c r="E396" s="10"/>
      <c r="F396" t="s">
        <v>1717</v>
      </c>
      <c r="G396" s="23"/>
      <c r="H396" s="10"/>
      <c r="I396" s="10" t="s">
        <v>302</v>
      </c>
      <c r="J396" s="158"/>
      <c r="K396" s="23">
        <v>750</v>
      </c>
      <c r="L396" s="23">
        <f t="shared" ref="L396" si="48">K396/12</f>
        <v>62.5</v>
      </c>
      <c r="M396" s="67" t="s">
        <v>1718</v>
      </c>
    </row>
    <row r="397" spans="1:13" hidden="1">
      <c r="A397" s="9">
        <v>102</v>
      </c>
      <c r="B397" s="157" t="s">
        <v>1730</v>
      </c>
      <c r="C397" s="10"/>
      <c r="E397" s="10"/>
      <c r="F397" t="s">
        <v>1731</v>
      </c>
      <c r="G397" s="23">
        <v>2808000</v>
      </c>
      <c r="H397" s="10" t="s">
        <v>1728</v>
      </c>
      <c r="I397" s="10"/>
      <c r="J397" s="158">
        <v>0.02</v>
      </c>
      <c r="K397" s="23">
        <f>G397*J397</f>
        <v>56160</v>
      </c>
      <c r="L397" s="23">
        <f>K397/12</f>
        <v>4680</v>
      </c>
      <c r="M397" s="67" t="s">
        <v>1729</v>
      </c>
    </row>
    <row r="398" spans="1:13" hidden="1">
      <c r="A398" s="9"/>
      <c r="B398" t="s">
        <v>1735</v>
      </c>
      <c r="C398" s="10"/>
      <c r="D398" s="10" t="s">
        <v>1732</v>
      </c>
      <c r="E398" s="10"/>
      <c r="F398" s="10" t="s">
        <v>1733</v>
      </c>
      <c r="G398" s="23">
        <v>3150954</v>
      </c>
      <c r="H398" s="10"/>
      <c r="I398" s="10" t="s">
        <v>1364</v>
      </c>
      <c r="J398" s="158"/>
      <c r="K398" s="23">
        <v>750</v>
      </c>
      <c r="L398" s="23">
        <v>62.5</v>
      </c>
      <c r="M398" s="67" t="s">
        <v>1734</v>
      </c>
    </row>
    <row r="399" spans="1:13" hidden="1">
      <c r="A399" s="9">
        <v>142</v>
      </c>
      <c r="B399" t="s">
        <v>1740</v>
      </c>
      <c r="C399" s="10"/>
      <c r="D399" t="s">
        <v>1741</v>
      </c>
      <c r="E399" s="10"/>
      <c r="F399" t="s">
        <v>1840</v>
      </c>
      <c r="G399" s="23">
        <v>12075000</v>
      </c>
      <c r="H399" s="10"/>
      <c r="I399" s="10"/>
      <c r="J399" s="158"/>
      <c r="K399" s="23">
        <v>750</v>
      </c>
      <c r="L399" s="23">
        <f>K399/12</f>
        <v>62.5</v>
      </c>
      <c r="M399" s="67" t="s">
        <v>1842</v>
      </c>
    </row>
    <row r="400" spans="1:13" hidden="1">
      <c r="A400" s="9">
        <v>192</v>
      </c>
      <c r="B400" s="157" t="s">
        <v>1744</v>
      </c>
      <c r="C400" s="10"/>
      <c r="D400" t="s">
        <v>1745</v>
      </c>
      <c r="E400" s="10"/>
      <c r="F400" t="s">
        <v>1746</v>
      </c>
      <c r="G400" s="23">
        <v>882863</v>
      </c>
      <c r="H400" s="10" t="s">
        <v>875</v>
      </c>
      <c r="I400" s="10" t="s">
        <v>334</v>
      </c>
      <c r="J400" s="158">
        <v>2.5000000000000001E-2</v>
      </c>
      <c r="K400" s="23">
        <f>G400*J400</f>
        <v>22071.575000000001</v>
      </c>
      <c r="L400" s="23">
        <f>K400/12</f>
        <v>1839.2979166666667</v>
      </c>
      <c r="M400" s="67" t="s">
        <v>1742</v>
      </c>
    </row>
    <row r="401" spans="1:13">
      <c r="B401" t="s">
        <v>1753</v>
      </c>
      <c r="C401" s="10"/>
      <c r="D401" s="10" t="s">
        <v>1754</v>
      </c>
      <c r="E401" s="10"/>
      <c r="F401" t="s">
        <v>1755</v>
      </c>
      <c r="G401" s="23"/>
      <c r="H401" s="10"/>
      <c r="I401" s="10" t="s">
        <v>1364</v>
      </c>
      <c r="J401" s="158"/>
      <c r="K401" s="23">
        <v>750</v>
      </c>
      <c r="L401" s="23">
        <f>K401/12</f>
        <v>62.5</v>
      </c>
      <c r="M401" s="67" t="s">
        <v>1768</v>
      </c>
    </row>
    <row r="402" spans="1:13">
      <c r="B402" t="s">
        <v>1778</v>
      </c>
      <c r="C402" s="10"/>
      <c r="D402" s="10" t="s">
        <v>1779</v>
      </c>
      <c r="E402" s="10"/>
      <c r="F402" s="160" t="s">
        <v>1782</v>
      </c>
      <c r="G402" s="23">
        <v>10005000</v>
      </c>
      <c r="H402" s="10"/>
      <c r="I402" s="10" t="s">
        <v>1364</v>
      </c>
      <c r="J402" s="158"/>
      <c r="K402" s="23">
        <v>750</v>
      </c>
      <c r="L402" s="23">
        <f>K402/12</f>
        <v>62.5</v>
      </c>
      <c r="M402" s="67" t="s">
        <v>1785</v>
      </c>
    </row>
    <row r="403" spans="1:13">
      <c r="B403" t="s">
        <v>1778</v>
      </c>
      <c r="C403" s="10"/>
      <c r="D403" s="10" t="s">
        <v>1780</v>
      </c>
      <c r="E403" s="10"/>
      <c r="F403" s="160" t="s">
        <v>1783</v>
      </c>
      <c r="G403" s="23">
        <v>10005000</v>
      </c>
      <c r="H403" s="10"/>
      <c r="I403" s="10" t="s">
        <v>1364</v>
      </c>
      <c r="J403" s="158"/>
      <c r="K403" s="23">
        <v>750</v>
      </c>
      <c r="L403" s="23">
        <f t="shared" ref="L403:L404" si="49">K403/12</f>
        <v>62.5</v>
      </c>
      <c r="M403" s="67" t="s">
        <v>1785</v>
      </c>
    </row>
    <row r="404" spans="1:13">
      <c r="B404" t="s">
        <v>1778</v>
      </c>
      <c r="C404" s="10"/>
      <c r="D404" s="10" t="s">
        <v>1781</v>
      </c>
      <c r="E404" s="10"/>
      <c r="F404" s="160" t="s">
        <v>1784</v>
      </c>
      <c r="G404" s="23">
        <v>10005000</v>
      </c>
      <c r="H404" s="10"/>
      <c r="I404" s="10" t="s">
        <v>1364</v>
      </c>
      <c r="J404" s="158"/>
      <c r="K404" s="23">
        <v>750</v>
      </c>
      <c r="L404" s="23">
        <f t="shared" si="49"/>
        <v>62.5</v>
      </c>
      <c r="M404" s="67" t="s">
        <v>1785</v>
      </c>
    </row>
    <row r="405" spans="1:13" hidden="1">
      <c r="B405" t="s">
        <v>1798</v>
      </c>
      <c r="C405" s="10"/>
      <c r="D405" s="10" t="s">
        <v>1799</v>
      </c>
      <c r="E405" s="10"/>
      <c r="F405" s="160" t="s">
        <v>1800</v>
      </c>
      <c r="G405" s="23">
        <v>558681</v>
      </c>
      <c r="H405" s="10"/>
      <c r="I405" s="10" t="s">
        <v>334</v>
      </c>
      <c r="J405" s="158">
        <v>3.4000000000000002E-2</v>
      </c>
      <c r="K405" s="23">
        <f>G405*J405</f>
        <v>18995.154000000002</v>
      </c>
      <c r="L405" s="23">
        <f>K405/12</f>
        <v>1582.9295000000002</v>
      </c>
      <c r="M405" s="10" t="s">
        <v>1801</v>
      </c>
    </row>
    <row r="406" spans="1:13" hidden="1">
      <c r="B406" t="s">
        <v>1803</v>
      </c>
      <c r="C406" s="10"/>
      <c r="D406" s="10" t="s">
        <v>474</v>
      </c>
      <c r="E406" s="10"/>
      <c r="F406" s="160" t="s">
        <v>1804</v>
      </c>
      <c r="G406" s="23">
        <v>881169</v>
      </c>
      <c r="H406" s="10"/>
      <c r="I406" s="10" t="s">
        <v>1805</v>
      </c>
      <c r="J406" s="158"/>
      <c r="K406" s="23">
        <v>750</v>
      </c>
      <c r="L406" s="23">
        <f>K406/12</f>
        <v>62.5</v>
      </c>
      <c r="M406" s="67" t="s">
        <v>1802</v>
      </c>
    </row>
    <row r="407" spans="1:13">
      <c r="B407" t="s">
        <v>1778</v>
      </c>
      <c r="C407" s="10"/>
      <c r="D407" s="10" t="s">
        <v>1806</v>
      </c>
      <c r="E407" s="10"/>
      <c r="F407" s="160" t="s">
        <v>1807</v>
      </c>
      <c r="G407" s="23">
        <v>10005000</v>
      </c>
      <c r="H407" s="10"/>
      <c r="I407" s="10" t="s">
        <v>1364</v>
      </c>
      <c r="J407" s="158"/>
      <c r="K407" s="23">
        <v>750</v>
      </c>
      <c r="L407" s="23">
        <f t="shared" ref="L407:L409" si="50">K407/12</f>
        <v>62.5</v>
      </c>
      <c r="M407" s="67" t="s">
        <v>1801</v>
      </c>
    </row>
    <row r="408" spans="1:13">
      <c r="B408" t="s">
        <v>1778</v>
      </c>
      <c r="C408" s="10"/>
      <c r="D408" s="10" t="s">
        <v>1808</v>
      </c>
      <c r="E408" s="10"/>
      <c r="F408" s="160" t="s">
        <v>1809</v>
      </c>
      <c r="G408" s="23">
        <v>10005000</v>
      </c>
      <c r="H408" s="10"/>
      <c r="I408" s="10" t="s">
        <v>1364</v>
      </c>
      <c r="J408" s="158"/>
      <c r="K408" s="23">
        <v>750</v>
      </c>
      <c r="L408" s="23">
        <f t="shared" si="50"/>
        <v>62.5</v>
      </c>
      <c r="M408" s="67" t="s">
        <v>1801</v>
      </c>
    </row>
    <row r="409" spans="1:13">
      <c r="B409" t="s">
        <v>1778</v>
      </c>
      <c r="C409" s="10"/>
      <c r="D409" s="10" t="s">
        <v>1810</v>
      </c>
      <c r="E409" s="10"/>
      <c r="F409" s="160" t="s">
        <v>1811</v>
      </c>
      <c r="G409" s="23">
        <v>10005000</v>
      </c>
      <c r="H409" s="10"/>
      <c r="I409" s="10" t="s">
        <v>1364</v>
      </c>
      <c r="J409" s="158"/>
      <c r="K409" s="23">
        <v>750</v>
      </c>
      <c r="L409" s="23">
        <f t="shared" si="50"/>
        <v>62.5</v>
      </c>
      <c r="M409" s="67" t="s">
        <v>1801</v>
      </c>
    </row>
    <row r="410" spans="1:13" hidden="1">
      <c r="A410" s="9">
        <v>192</v>
      </c>
      <c r="B410" s="151" t="s">
        <v>1812</v>
      </c>
      <c r="C410" s="151" t="s">
        <v>1818</v>
      </c>
      <c r="D410" s="151" t="s">
        <v>1813</v>
      </c>
      <c r="E410" s="150"/>
      <c r="F410" t="s">
        <v>1814</v>
      </c>
      <c r="G410" s="23">
        <v>517000</v>
      </c>
      <c r="H410" s="10" t="s">
        <v>875</v>
      </c>
      <c r="I410" s="10" t="s">
        <v>334</v>
      </c>
      <c r="J410" s="158">
        <v>2.5000000000000001E-2</v>
      </c>
      <c r="K410" s="23">
        <f>G410*J410</f>
        <v>12925</v>
      </c>
      <c r="L410" s="23">
        <f>K410/12</f>
        <v>1077.0833333333333</v>
      </c>
      <c r="M410" s="67" t="s">
        <v>1815</v>
      </c>
    </row>
    <row r="411" spans="1:13" hidden="1">
      <c r="A411" s="9">
        <v>192</v>
      </c>
      <c r="B411" s="151" t="s">
        <v>1812</v>
      </c>
      <c r="C411" s="151" t="s">
        <v>1819</v>
      </c>
      <c r="D411" s="151" t="s">
        <v>1816</v>
      </c>
      <c r="E411" s="150"/>
      <c r="F411" t="s">
        <v>1817</v>
      </c>
      <c r="G411" s="23">
        <v>560000</v>
      </c>
      <c r="H411" s="10" t="s">
        <v>875</v>
      </c>
      <c r="I411" s="10" t="s">
        <v>334</v>
      </c>
      <c r="J411" s="158">
        <v>2.5000000000000001E-2</v>
      </c>
      <c r="K411" s="23">
        <f>G411*J411</f>
        <v>14000</v>
      </c>
      <c r="L411" s="23">
        <f>K411/12</f>
        <v>1166.6666666666667</v>
      </c>
      <c r="M411" s="67" t="s">
        <v>1815</v>
      </c>
    </row>
    <row r="412" spans="1:13" hidden="1">
      <c r="A412" s="9">
        <v>192</v>
      </c>
      <c r="B412" s="10" t="s">
        <v>1829</v>
      </c>
      <c r="C412" s="10"/>
      <c r="D412" s="10" t="s">
        <v>1828</v>
      </c>
      <c r="E412" s="10"/>
      <c r="F412" s="10" t="s">
        <v>1830</v>
      </c>
      <c r="G412" s="23">
        <v>554900</v>
      </c>
      <c r="H412" s="10" t="s">
        <v>875</v>
      </c>
      <c r="I412" s="10" t="s">
        <v>334</v>
      </c>
      <c r="J412" s="158">
        <v>2.5000000000000001E-2</v>
      </c>
      <c r="K412" s="23">
        <f t="shared" ref="K412" si="51">G412*J412</f>
        <v>13872.5</v>
      </c>
      <c r="L412" s="23">
        <f t="shared" ref="L412" si="52">K412/12</f>
        <v>1156.0416666666667</v>
      </c>
      <c r="M412" s="10" t="s">
        <v>1831</v>
      </c>
    </row>
    <row r="413" spans="1:13" hidden="1">
      <c r="A413" s="9"/>
      <c r="B413" t="s">
        <v>1835</v>
      </c>
      <c r="C413" s="10"/>
      <c r="D413" s="172" t="s">
        <v>1832</v>
      </c>
      <c r="E413" s="160"/>
      <c r="F413" s="10" t="s">
        <v>1833</v>
      </c>
      <c r="G413" s="23">
        <v>7317286</v>
      </c>
      <c r="H413" s="10"/>
      <c r="I413" s="10" t="s">
        <v>1364</v>
      </c>
      <c r="J413" s="158"/>
      <c r="K413" s="23">
        <v>750</v>
      </c>
      <c r="L413" s="23">
        <v>62.5</v>
      </c>
      <c r="M413" s="67" t="s">
        <v>1834</v>
      </c>
    </row>
    <row r="414" spans="1:13" hidden="1">
      <c r="A414" s="9">
        <v>192</v>
      </c>
      <c r="B414" s="151" t="s">
        <v>1836</v>
      </c>
      <c r="C414" s="151" t="s">
        <v>1837</v>
      </c>
      <c r="D414" s="151" t="s">
        <v>1975</v>
      </c>
      <c r="E414" s="231"/>
      <c r="F414" t="s">
        <v>1838</v>
      </c>
      <c r="G414" s="23">
        <v>644500</v>
      </c>
      <c r="H414" s="10" t="s">
        <v>875</v>
      </c>
      <c r="I414" s="10" t="s">
        <v>334</v>
      </c>
      <c r="J414" s="158">
        <v>2.5000000000000001E-2</v>
      </c>
      <c r="K414" s="23">
        <f>G414*J414</f>
        <v>16112.5</v>
      </c>
      <c r="L414" s="23">
        <f>K414/12</f>
        <v>1342.7083333333333</v>
      </c>
      <c r="M414" s="10" t="s">
        <v>1839</v>
      </c>
    </row>
    <row r="415" spans="1:13" hidden="1">
      <c r="A415" s="9"/>
      <c r="B415" s="10" t="s">
        <v>1843</v>
      </c>
      <c r="C415" s="10"/>
      <c r="D415" s="10" t="s">
        <v>1844</v>
      </c>
      <c r="E415" s="10"/>
      <c r="F415" t="s">
        <v>1845</v>
      </c>
      <c r="G415" s="23">
        <v>8853500</v>
      </c>
      <c r="H415" s="10"/>
      <c r="I415" s="10" t="s">
        <v>1364</v>
      </c>
      <c r="J415" s="158"/>
      <c r="K415" s="23">
        <v>750</v>
      </c>
      <c r="L415" s="23">
        <v>62.5</v>
      </c>
      <c r="M415" s="67" t="s">
        <v>1872</v>
      </c>
    </row>
    <row r="416" spans="1:13" hidden="1">
      <c r="A416" s="9">
        <v>142</v>
      </c>
      <c r="B416" s="10" t="s">
        <v>1873</v>
      </c>
      <c r="C416" s="10"/>
      <c r="D416" s="10" t="s">
        <v>1874</v>
      </c>
      <c r="E416" s="10"/>
      <c r="F416" s="10" t="s">
        <v>1910</v>
      </c>
      <c r="G416" s="23">
        <v>22714342</v>
      </c>
      <c r="H416" s="10"/>
      <c r="I416" s="10" t="s">
        <v>1364</v>
      </c>
      <c r="J416" s="158"/>
      <c r="K416" s="23">
        <v>750</v>
      </c>
      <c r="L416" s="23">
        <f>K416/12</f>
        <v>62.5</v>
      </c>
      <c r="M416" s="67" t="s">
        <v>1912</v>
      </c>
    </row>
    <row r="417" spans="1:13" hidden="1">
      <c r="A417" s="9">
        <v>142</v>
      </c>
      <c r="B417" t="s">
        <v>1875</v>
      </c>
      <c r="C417" s="10"/>
      <c r="D417" s="10" t="s">
        <v>1913</v>
      </c>
      <c r="E417" s="10"/>
      <c r="F417" s="10" t="s">
        <v>1915</v>
      </c>
      <c r="G417" s="23">
        <v>22714342</v>
      </c>
      <c r="H417" s="10"/>
      <c r="I417" s="10" t="s">
        <v>1364</v>
      </c>
      <c r="J417" s="158"/>
      <c r="K417" s="23">
        <v>750</v>
      </c>
      <c r="L417" s="23">
        <v>62.5</v>
      </c>
      <c r="M417" s="67" t="s">
        <v>1916</v>
      </c>
    </row>
    <row r="418" spans="1:13" hidden="1">
      <c r="A418" s="9">
        <v>142</v>
      </c>
      <c r="B418" t="s">
        <v>1875</v>
      </c>
      <c r="C418" s="10"/>
      <c r="D418" s="10" t="s">
        <v>1914</v>
      </c>
      <c r="E418" s="10"/>
      <c r="F418" s="10" t="s">
        <v>1950</v>
      </c>
      <c r="G418" s="23">
        <v>22714342</v>
      </c>
      <c r="H418" s="10"/>
      <c r="I418" s="10" t="s">
        <v>1364</v>
      </c>
      <c r="J418" s="158"/>
      <c r="K418" s="23">
        <v>750</v>
      </c>
      <c r="L418" s="23">
        <v>62.5</v>
      </c>
      <c r="M418" s="67" t="s">
        <v>1952</v>
      </c>
    </row>
    <row r="419" spans="1:13">
      <c r="A419" s="9">
        <v>142</v>
      </c>
      <c r="B419" t="s">
        <v>1925</v>
      </c>
      <c r="C419" s="10"/>
      <c r="D419" s="10" t="s">
        <v>1918</v>
      </c>
      <c r="E419" s="10"/>
      <c r="F419" s="10" t="s">
        <v>1927</v>
      </c>
      <c r="G419" s="23">
        <v>12714902</v>
      </c>
      <c r="H419" s="10"/>
      <c r="I419" s="10" t="s">
        <v>1364</v>
      </c>
      <c r="J419" s="158"/>
      <c r="K419" s="23">
        <v>750</v>
      </c>
      <c r="L419" s="23">
        <v>62.5</v>
      </c>
      <c r="M419" s="67" t="s">
        <v>1916</v>
      </c>
    </row>
    <row r="420" spans="1:13">
      <c r="A420" s="9">
        <v>142</v>
      </c>
      <c r="B420" t="s">
        <v>1925</v>
      </c>
      <c r="C420" s="10"/>
      <c r="D420" s="10" t="s">
        <v>1919</v>
      </c>
      <c r="E420" s="10"/>
      <c r="F420" s="10" t="s">
        <v>1928</v>
      </c>
      <c r="G420" s="23">
        <v>12714902</v>
      </c>
      <c r="H420" s="10"/>
      <c r="I420" s="10" t="s">
        <v>1364</v>
      </c>
      <c r="J420" s="158"/>
      <c r="K420" s="23">
        <v>750</v>
      </c>
      <c r="L420" s="23">
        <v>62.5</v>
      </c>
      <c r="M420" s="67" t="s">
        <v>1916</v>
      </c>
    </row>
    <row r="421" spans="1:13">
      <c r="A421" s="9">
        <v>142</v>
      </c>
      <c r="B421" t="s">
        <v>1925</v>
      </c>
      <c r="C421" s="10"/>
      <c r="D421" s="10" t="s">
        <v>1920</v>
      </c>
      <c r="E421" s="10"/>
      <c r="F421" s="10" t="s">
        <v>1929</v>
      </c>
      <c r="G421" s="23">
        <v>12714902</v>
      </c>
      <c r="H421" s="10"/>
      <c r="I421" s="10" t="s">
        <v>1364</v>
      </c>
      <c r="J421" s="158"/>
      <c r="K421" s="23">
        <v>750</v>
      </c>
      <c r="L421" s="23">
        <v>62.5</v>
      </c>
      <c r="M421" s="67" t="s">
        <v>1916</v>
      </c>
    </row>
    <row r="422" spans="1:13">
      <c r="A422" s="9">
        <v>142</v>
      </c>
      <c r="B422" t="s">
        <v>1926</v>
      </c>
      <c r="C422" s="10"/>
      <c r="D422" s="10" t="s">
        <v>1921</v>
      </c>
      <c r="E422" s="10"/>
      <c r="F422" s="10" t="s">
        <v>1930</v>
      </c>
      <c r="G422" s="23">
        <v>12086500</v>
      </c>
      <c r="H422" s="10"/>
      <c r="I422" s="10" t="s">
        <v>1364</v>
      </c>
      <c r="J422" s="158"/>
      <c r="K422" s="23">
        <v>750</v>
      </c>
      <c r="L422" s="23">
        <v>62.5</v>
      </c>
      <c r="M422" s="67" t="s">
        <v>1937</v>
      </c>
    </row>
    <row r="423" spans="1:13">
      <c r="A423" s="9">
        <v>142</v>
      </c>
      <c r="B423" t="s">
        <v>1926</v>
      </c>
      <c r="C423" s="10"/>
      <c r="D423" s="10" t="s">
        <v>1922</v>
      </c>
      <c r="E423" s="10"/>
      <c r="F423" s="10" t="s">
        <v>1931</v>
      </c>
      <c r="G423" s="23">
        <v>12086500</v>
      </c>
      <c r="H423" s="10"/>
      <c r="I423" s="10" t="s">
        <v>1364</v>
      </c>
      <c r="J423" s="158"/>
      <c r="K423" s="23">
        <v>750</v>
      </c>
      <c r="L423" s="23">
        <v>62.5</v>
      </c>
      <c r="M423" s="67" t="s">
        <v>1937</v>
      </c>
    </row>
    <row r="424" spans="1:13">
      <c r="A424" s="9">
        <v>142</v>
      </c>
      <c r="B424" s="10" t="s">
        <v>1926</v>
      </c>
      <c r="C424" s="10"/>
      <c r="D424" s="10" t="s">
        <v>1923</v>
      </c>
      <c r="E424" s="10"/>
      <c r="F424" s="160" t="s">
        <v>1932</v>
      </c>
      <c r="G424" s="23">
        <v>12086500</v>
      </c>
      <c r="H424" s="10"/>
      <c r="I424" s="10" t="s">
        <v>1364</v>
      </c>
      <c r="J424" s="158"/>
      <c r="K424" s="23">
        <v>750</v>
      </c>
      <c r="L424" s="23">
        <v>62.5</v>
      </c>
      <c r="M424" s="67" t="s">
        <v>1937</v>
      </c>
    </row>
    <row r="425" spans="1:13">
      <c r="A425" s="9">
        <v>142</v>
      </c>
      <c r="B425" s="10" t="s">
        <v>1926</v>
      </c>
      <c r="C425" s="10"/>
      <c r="D425" s="10" t="s">
        <v>1924</v>
      </c>
      <c r="E425" s="10"/>
      <c r="F425" s="160" t="s">
        <v>1933</v>
      </c>
      <c r="G425" s="23">
        <v>12086500</v>
      </c>
      <c r="H425" s="10"/>
      <c r="I425" s="10" t="s">
        <v>1364</v>
      </c>
      <c r="J425" s="158"/>
      <c r="K425" s="23">
        <v>750</v>
      </c>
      <c r="L425" s="23">
        <v>62.5</v>
      </c>
      <c r="M425" s="67" t="s">
        <v>1937</v>
      </c>
    </row>
    <row r="426" spans="1:13" hidden="1">
      <c r="A426" s="9">
        <v>142</v>
      </c>
      <c r="B426" s="10" t="s">
        <v>1941</v>
      </c>
      <c r="C426" s="10"/>
      <c r="D426" s="10" t="s">
        <v>1943</v>
      </c>
      <c r="E426" s="10"/>
      <c r="F426" s="160" t="s">
        <v>1940</v>
      </c>
      <c r="G426" s="23">
        <v>16282468</v>
      </c>
      <c r="H426" s="10"/>
      <c r="I426" s="10" t="s">
        <v>1364</v>
      </c>
      <c r="J426" s="158"/>
      <c r="K426" s="23">
        <v>750</v>
      </c>
      <c r="L426" s="23">
        <v>62.5</v>
      </c>
      <c r="M426" s="67" t="s">
        <v>1942</v>
      </c>
    </row>
    <row r="427" spans="1:13">
      <c r="A427" s="9"/>
      <c r="B427" s="10" t="s">
        <v>1946</v>
      </c>
      <c r="C427" s="10"/>
      <c r="D427" s="10" t="s">
        <v>1944</v>
      </c>
      <c r="E427" s="10"/>
      <c r="F427" s="160" t="s">
        <v>1948</v>
      </c>
      <c r="G427" s="23">
        <v>10713400</v>
      </c>
      <c r="H427" s="10"/>
      <c r="I427" s="10" t="s">
        <v>1364</v>
      </c>
      <c r="J427" s="158"/>
      <c r="K427" s="23">
        <v>750</v>
      </c>
      <c r="L427" s="23">
        <v>62.5</v>
      </c>
      <c r="M427" s="67" t="s">
        <v>1949</v>
      </c>
    </row>
    <row r="428" spans="1:13">
      <c r="A428" s="9"/>
      <c r="B428" s="10" t="s">
        <v>1947</v>
      </c>
      <c r="C428" s="10"/>
      <c r="D428" s="10" t="s">
        <v>1945</v>
      </c>
      <c r="E428" s="10"/>
      <c r="F428" s="160" t="s">
        <v>1948</v>
      </c>
      <c r="G428" s="23">
        <v>10713400</v>
      </c>
      <c r="H428" s="10"/>
      <c r="I428" s="10" t="s">
        <v>1364</v>
      </c>
      <c r="J428" s="158"/>
      <c r="K428" s="23">
        <v>750</v>
      </c>
      <c r="L428" s="23">
        <v>62.5</v>
      </c>
      <c r="M428" s="67" t="s">
        <v>1949</v>
      </c>
    </row>
    <row r="429" spans="1:13" ht="14.25" hidden="1" customHeight="1">
      <c r="A429" s="9"/>
      <c r="B429" s="10" t="s">
        <v>1953</v>
      </c>
      <c r="C429" s="10"/>
      <c r="D429" s="10" t="s">
        <v>1954</v>
      </c>
      <c r="E429" s="10"/>
      <c r="F429" s="160" t="s">
        <v>1955</v>
      </c>
      <c r="G429" s="23">
        <v>5059000</v>
      </c>
      <c r="H429" s="10"/>
      <c r="I429" s="10" t="s">
        <v>1364</v>
      </c>
      <c r="J429" s="158"/>
      <c r="K429" s="23">
        <v>750</v>
      </c>
      <c r="L429" s="23">
        <v>62.5</v>
      </c>
      <c r="M429" s="67" t="s">
        <v>1956</v>
      </c>
    </row>
    <row r="430" spans="1:13" hidden="1">
      <c r="A430" s="1">
        <v>112</v>
      </c>
      <c r="B430" s="151" t="s">
        <v>1960</v>
      </c>
      <c r="C430" s="151"/>
      <c r="D430" s="151" t="s">
        <v>1961</v>
      </c>
      <c r="E430" s="151"/>
      <c r="F430" t="s">
        <v>1962</v>
      </c>
      <c r="G430" s="232">
        <v>3593500</v>
      </c>
      <c r="I430" s="10" t="s">
        <v>302</v>
      </c>
      <c r="J430" s="158"/>
      <c r="K430" s="23">
        <f>SUM(L430*12)</f>
        <v>750</v>
      </c>
      <c r="L430" s="23">
        <v>62.5</v>
      </c>
      <c r="M430" t="s">
        <v>1963</v>
      </c>
    </row>
    <row r="431" spans="1:13" hidden="1">
      <c r="A431" s="9">
        <v>112</v>
      </c>
      <c r="B431" s="10" t="s">
        <v>1960</v>
      </c>
      <c r="C431" s="10"/>
      <c r="D431" s="10" t="s">
        <v>1964</v>
      </c>
      <c r="E431" s="10"/>
      <c r="F431" s="10" t="s">
        <v>1965</v>
      </c>
      <c r="G431" s="23">
        <v>3593500</v>
      </c>
      <c r="I431" s="10" t="s">
        <v>302</v>
      </c>
      <c r="J431" s="158"/>
      <c r="K431" s="23">
        <f>SUM(L431*12)</f>
        <v>750</v>
      </c>
      <c r="L431" s="23">
        <v>62.5</v>
      </c>
      <c r="M431" s="10" t="s">
        <v>1963</v>
      </c>
    </row>
    <row r="432" spans="1:13" hidden="1">
      <c r="A432">
        <v>192</v>
      </c>
      <c r="B432" t="s">
        <v>1976</v>
      </c>
      <c r="D432" s="151" t="s">
        <v>1978</v>
      </c>
      <c r="F432" t="s">
        <v>1980</v>
      </c>
      <c r="G432" s="22">
        <v>550000</v>
      </c>
      <c r="H432" s="10" t="s">
        <v>875</v>
      </c>
      <c r="I432" s="10" t="s">
        <v>334</v>
      </c>
      <c r="J432" s="162">
        <v>2.5000000000000001E-2</v>
      </c>
      <c r="K432" s="23">
        <f t="shared" ref="K432:K433" si="53">G432*J432</f>
        <v>13750</v>
      </c>
      <c r="L432" s="23">
        <f t="shared" ref="L432:L433" si="54">K432/12</f>
        <v>1145.8333333333333</v>
      </c>
      <c r="M432" s="42" t="s">
        <v>1982</v>
      </c>
    </row>
    <row r="433" spans="1:14" hidden="1">
      <c r="A433">
        <v>192</v>
      </c>
      <c r="B433" t="s">
        <v>1977</v>
      </c>
      <c r="D433" s="151" t="s">
        <v>1979</v>
      </c>
      <c r="F433" t="s">
        <v>1981</v>
      </c>
      <c r="G433" s="22">
        <v>592760</v>
      </c>
      <c r="H433" s="10" t="s">
        <v>875</v>
      </c>
      <c r="I433" s="10" t="s">
        <v>334</v>
      </c>
      <c r="J433" s="162">
        <v>2.5000000000000001E-2</v>
      </c>
      <c r="K433" s="23">
        <f t="shared" si="53"/>
        <v>14819</v>
      </c>
      <c r="L433" s="23">
        <f t="shared" si="54"/>
        <v>1234.9166666666667</v>
      </c>
      <c r="M433" s="42" t="s">
        <v>1982</v>
      </c>
    </row>
    <row r="434" spans="1:14" s="292" customFormat="1">
      <c r="A434" s="286">
        <v>142</v>
      </c>
      <c r="B434" s="287" t="s">
        <v>1926</v>
      </c>
      <c r="C434" s="287"/>
      <c r="D434" s="287" t="s">
        <v>1987</v>
      </c>
      <c r="E434" s="287"/>
      <c r="F434" s="288" t="s">
        <v>1991</v>
      </c>
      <c r="G434" s="289">
        <v>13086501</v>
      </c>
      <c r="H434" s="287"/>
      <c r="I434" s="287" t="s">
        <v>1364</v>
      </c>
      <c r="J434" s="290"/>
      <c r="K434" s="289">
        <v>750</v>
      </c>
      <c r="L434" s="289">
        <v>62.5</v>
      </c>
      <c r="M434" s="291" t="s">
        <v>1995</v>
      </c>
    </row>
    <row r="435" spans="1:14" s="292" customFormat="1">
      <c r="A435" s="286">
        <v>142</v>
      </c>
      <c r="B435" s="287" t="s">
        <v>1926</v>
      </c>
      <c r="C435" s="287"/>
      <c r="D435" s="287" t="s">
        <v>1988</v>
      </c>
      <c r="E435" s="287"/>
      <c r="F435" s="288" t="s">
        <v>1992</v>
      </c>
      <c r="G435" s="289">
        <v>13086501</v>
      </c>
      <c r="H435" s="287"/>
      <c r="I435" s="287" t="s">
        <v>1364</v>
      </c>
      <c r="J435" s="290"/>
      <c r="K435" s="289">
        <v>750</v>
      </c>
      <c r="L435" s="289">
        <v>62.5</v>
      </c>
      <c r="M435" s="291" t="s">
        <v>1995</v>
      </c>
    </row>
    <row r="436" spans="1:14" s="292" customFormat="1">
      <c r="A436" s="286">
        <v>142</v>
      </c>
      <c r="B436" s="287" t="s">
        <v>1926</v>
      </c>
      <c r="C436" s="287"/>
      <c r="D436" s="287" t="s">
        <v>1989</v>
      </c>
      <c r="E436" s="287"/>
      <c r="F436" s="288" t="s">
        <v>1993</v>
      </c>
      <c r="G436" s="289">
        <v>13086501</v>
      </c>
      <c r="H436" s="287"/>
      <c r="I436" s="287" t="s">
        <v>1364</v>
      </c>
      <c r="J436" s="290"/>
      <c r="K436" s="289">
        <v>750</v>
      </c>
      <c r="L436" s="289">
        <v>62.5</v>
      </c>
      <c r="M436" s="291" t="s">
        <v>1995</v>
      </c>
    </row>
    <row r="437" spans="1:14" s="292" customFormat="1">
      <c r="A437" s="286">
        <v>142</v>
      </c>
      <c r="B437" s="287" t="s">
        <v>1926</v>
      </c>
      <c r="C437" s="287"/>
      <c r="D437" s="287" t="s">
        <v>1990</v>
      </c>
      <c r="E437" s="287"/>
      <c r="F437" s="288" t="s">
        <v>1994</v>
      </c>
      <c r="G437" s="289">
        <v>13086501</v>
      </c>
      <c r="H437" s="287"/>
      <c r="I437" s="287" t="s">
        <v>1364</v>
      </c>
      <c r="J437" s="290"/>
      <c r="K437" s="289">
        <v>750</v>
      </c>
      <c r="L437" s="289">
        <v>62.5</v>
      </c>
      <c r="M437" s="291" t="s">
        <v>1995</v>
      </c>
    </row>
    <row r="438" spans="1:14" hidden="1">
      <c r="A438" s="9"/>
      <c r="B438" s="10"/>
      <c r="C438" s="10"/>
      <c r="D438" s="10"/>
      <c r="E438" s="10"/>
      <c r="F438" s="10"/>
      <c r="G438" s="23"/>
      <c r="H438" s="10"/>
      <c r="I438" s="10"/>
      <c r="J438" s="158"/>
      <c r="K438" s="23"/>
      <c r="L438" s="23"/>
      <c r="M438" s="10"/>
    </row>
    <row r="439" spans="1:14" hidden="1">
      <c r="A439" s="9"/>
      <c r="B439" s="77" t="s">
        <v>1253</v>
      </c>
      <c r="C439" s="77"/>
      <c r="D439" s="77"/>
      <c r="E439" s="77"/>
      <c r="F439" s="10"/>
      <c r="G439" s="23"/>
      <c r="H439" s="10"/>
      <c r="I439" s="10"/>
      <c r="J439" s="158"/>
      <c r="K439" s="23"/>
      <c r="L439" s="23"/>
      <c r="M439" s="10"/>
    </row>
    <row r="440" spans="1:14" hidden="1">
      <c r="A440" s="9"/>
      <c r="B440" s="256" t="s">
        <v>1254</v>
      </c>
      <c r="C440" s="256"/>
      <c r="D440" s="256"/>
      <c r="E440" s="150"/>
      <c r="F440" s="10"/>
      <c r="G440" s="23"/>
      <c r="H440" s="10"/>
      <c r="I440" s="10"/>
      <c r="J440" s="158"/>
      <c r="K440" s="99"/>
      <c r="L440" s="99"/>
      <c r="M440" s="10"/>
    </row>
    <row r="441" spans="1:14" hidden="1">
      <c r="A441" s="9"/>
      <c r="B441" s="256"/>
      <c r="C441" s="256"/>
      <c r="D441" s="256"/>
      <c r="E441" s="150"/>
      <c r="F441" s="10"/>
      <c r="G441" s="23"/>
      <c r="H441" s="10"/>
      <c r="I441" s="10"/>
      <c r="J441" s="158"/>
      <c r="K441" s="99"/>
      <c r="L441" s="99"/>
      <c r="M441" s="10"/>
    </row>
    <row r="442" spans="1:14" hidden="1"/>
    <row r="443" spans="1:14" hidden="1"/>
    <row r="444" spans="1:14" hidden="1"/>
    <row r="446" spans="1:14">
      <c r="A446" s="9"/>
      <c r="B446" s="10"/>
      <c r="C446" s="10"/>
      <c r="D446" s="10"/>
      <c r="E446" s="10"/>
      <c r="F446" s="10"/>
      <c r="G446" s="23"/>
      <c r="H446" s="10"/>
      <c r="I446" s="10"/>
      <c r="J446" s="158"/>
      <c r="K446" s="99"/>
      <c r="L446" s="99"/>
      <c r="M446" s="10"/>
    </row>
    <row r="447" spans="1:14">
      <c r="A447" s="234" t="s">
        <v>314</v>
      </c>
      <c r="B447" s="234" t="s">
        <v>1135</v>
      </c>
      <c r="C447" s="234"/>
      <c r="D447" s="234"/>
      <c r="E447" s="234"/>
      <c r="F447" s="234"/>
      <c r="G447" s="235" t="s">
        <v>2</v>
      </c>
      <c r="H447" s="234"/>
      <c r="I447" s="234"/>
      <c r="J447" s="236" t="s">
        <v>9</v>
      </c>
      <c r="K447" s="237" t="s">
        <v>10</v>
      </c>
      <c r="L447" s="237" t="s">
        <v>299</v>
      </c>
      <c r="M447" s="234" t="s">
        <v>1134</v>
      </c>
    </row>
    <row r="448" spans="1:14">
      <c r="A448" s="6"/>
      <c r="B448" s="7"/>
      <c r="C448" s="7"/>
      <c r="D448" s="7"/>
      <c r="E448" s="7"/>
      <c r="F448" s="7"/>
      <c r="G448" s="8"/>
      <c r="H448" s="8"/>
      <c r="I448" s="7"/>
      <c r="J448" s="165"/>
      <c r="K448" s="34"/>
      <c r="L448" s="30"/>
      <c r="M448" s="238"/>
      <c r="N448" s="238"/>
    </row>
    <row r="449" spans="1:15">
      <c r="A449" s="260" t="s">
        <v>957</v>
      </c>
      <c r="B449" s="260"/>
      <c r="C449" s="260"/>
      <c r="D449" s="260"/>
      <c r="E449" s="260"/>
      <c r="F449" s="260"/>
      <c r="G449" s="260"/>
      <c r="H449" s="260"/>
      <c r="I449" s="260"/>
      <c r="J449" s="260"/>
      <c r="K449" s="260"/>
      <c r="L449" s="260"/>
      <c r="M449" s="260"/>
      <c r="N449" s="123"/>
      <c r="O449" s="123"/>
    </row>
    <row r="450" spans="1:15">
      <c r="G450" s="4"/>
      <c r="H450" s="4"/>
      <c r="K450" s="30"/>
      <c r="L450" s="4"/>
      <c r="M450" s="4"/>
    </row>
    <row r="451" spans="1:15">
      <c r="A451" s="26">
        <v>370</v>
      </c>
      <c r="B451" s="42" t="s">
        <v>956</v>
      </c>
      <c r="G451" s="4">
        <v>6000000</v>
      </c>
      <c r="H451" s="4"/>
      <c r="J451" s="166">
        <v>3.3332000000000001E-4</v>
      </c>
      <c r="K451" s="4">
        <f t="shared" ref="K451:K462" si="55">G451*J451</f>
        <v>1999.92</v>
      </c>
      <c r="L451" s="22">
        <f t="shared" ref="L451:L462" si="56">G451*J451/12</f>
        <v>166.66</v>
      </c>
      <c r="M451" t="s">
        <v>326</v>
      </c>
    </row>
    <row r="452" spans="1:15" s="7" customFormat="1">
      <c r="A452" s="27">
        <v>362</v>
      </c>
      <c r="B452" s="7" t="s">
        <v>1608</v>
      </c>
      <c r="G452" s="13"/>
      <c r="H452" s="13"/>
      <c r="J452" s="145">
        <v>0.04</v>
      </c>
      <c r="K452" s="13">
        <f t="shared" si="55"/>
        <v>0</v>
      </c>
      <c r="L452" s="13">
        <f t="shared" si="56"/>
        <v>0</v>
      </c>
      <c r="M452" s="7" t="s">
        <v>1609</v>
      </c>
    </row>
    <row r="453" spans="1:15" s="7" customFormat="1">
      <c r="A453" s="27">
        <v>362</v>
      </c>
      <c r="B453" s="7" t="s">
        <v>1610</v>
      </c>
      <c r="G453" s="13"/>
      <c r="H453" s="13"/>
      <c r="J453" s="145">
        <v>0.04</v>
      </c>
      <c r="K453" s="13">
        <f t="shared" si="55"/>
        <v>0</v>
      </c>
      <c r="L453" s="13">
        <f t="shared" si="56"/>
        <v>0</v>
      </c>
      <c r="M453" s="7" t="s">
        <v>1611</v>
      </c>
    </row>
    <row r="454" spans="1:15">
      <c r="A454" s="26">
        <v>362</v>
      </c>
      <c r="B454" t="s">
        <v>1036</v>
      </c>
      <c r="G454" s="4">
        <v>39900</v>
      </c>
      <c r="H454" s="4"/>
      <c r="J454" s="166">
        <v>0.08</v>
      </c>
      <c r="K454" s="4">
        <f t="shared" si="55"/>
        <v>3192</v>
      </c>
      <c r="L454" s="22">
        <f t="shared" si="56"/>
        <v>266</v>
      </c>
      <c r="M454" t="s">
        <v>981</v>
      </c>
    </row>
    <row r="455" spans="1:15">
      <c r="A455" s="26"/>
      <c r="B455" t="s">
        <v>1037</v>
      </c>
      <c r="G455" s="4">
        <v>37000</v>
      </c>
      <c r="H455" s="4"/>
      <c r="J455" s="166">
        <v>0.1</v>
      </c>
      <c r="K455" s="4">
        <f t="shared" si="55"/>
        <v>3700</v>
      </c>
      <c r="L455" s="22">
        <f t="shared" si="56"/>
        <v>308.33333333333331</v>
      </c>
      <c r="M455" t="s">
        <v>1030</v>
      </c>
    </row>
    <row r="456" spans="1:15">
      <c r="A456" s="26"/>
      <c r="B456" t="s">
        <v>1038</v>
      </c>
      <c r="G456" s="4">
        <v>47996</v>
      </c>
      <c r="H456" s="4"/>
      <c r="J456" s="166">
        <v>0.1</v>
      </c>
      <c r="K456" s="4">
        <f t="shared" si="55"/>
        <v>4799.6000000000004</v>
      </c>
      <c r="L456" s="22">
        <f t="shared" si="56"/>
        <v>399.9666666666667</v>
      </c>
      <c r="M456" t="s">
        <v>1044</v>
      </c>
    </row>
    <row r="457" spans="1:15">
      <c r="A457" s="26"/>
      <c r="B457" t="s">
        <v>1039</v>
      </c>
      <c r="G457" s="4">
        <v>10389</v>
      </c>
      <c r="H457" s="4"/>
      <c r="J457" s="166">
        <v>0.1</v>
      </c>
      <c r="K457" s="4">
        <f t="shared" si="55"/>
        <v>1038.9000000000001</v>
      </c>
      <c r="L457" s="22">
        <f t="shared" si="56"/>
        <v>86.575000000000003</v>
      </c>
      <c r="M457" t="s">
        <v>1044</v>
      </c>
    </row>
    <row r="458" spans="1:15">
      <c r="A458" s="26"/>
      <c r="B458" t="s">
        <v>1040</v>
      </c>
      <c r="G458" s="4">
        <v>10389</v>
      </c>
      <c r="H458" s="4"/>
      <c r="J458" s="166">
        <v>0.1</v>
      </c>
      <c r="K458" s="4">
        <f t="shared" si="55"/>
        <v>1038.9000000000001</v>
      </c>
      <c r="L458" s="22">
        <f t="shared" si="56"/>
        <v>86.575000000000003</v>
      </c>
      <c r="M458" t="s">
        <v>1394</v>
      </c>
    </row>
    <row r="459" spans="1:15">
      <c r="A459" s="26"/>
      <c r="B459" t="s">
        <v>1041</v>
      </c>
      <c r="G459" s="4">
        <v>15145</v>
      </c>
      <c r="H459" s="4"/>
      <c r="J459" s="166">
        <v>0.1</v>
      </c>
      <c r="K459" s="4">
        <f t="shared" si="55"/>
        <v>1514.5</v>
      </c>
      <c r="L459" s="22">
        <f t="shared" si="56"/>
        <v>126.20833333333333</v>
      </c>
      <c r="M459" t="s">
        <v>1044</v>
      </c>
    </row>
    <row r="460" spans="1:15">
      <c r="A460" s="26"/>
      <c r="B460" t="s">
        <v>1042</v>
      </c>
      <c r="G460" s="4">
        <v>4299</v>
      </c>
      <c r="H460" s="4"/>
      <c r="J460" s="166">
        <v>1.7999999999999999E-2</v>
      </c>
      <c r="K460" s="4">
        <f t="shared" si="55"/>
        <v>77.381999999999991</v>
      </c>
      <c r="L460" s="22">
        <f t="shared" si="56"/>
        <v>6.4484999999999992</v>
      </c>
      <c r="M460" t="s">
        <v>1044</v>
      </c>
    </row>
    <row r="461" spans="1:15">
      <c r="A461" s="26"/>
      <c r="B461" t="s">
        <v>1043</v>
      </c>
      <c r="G461" s="4">
        <v>21530</v>
      </c>
      <c r="H461" s="4"/>
      <c r="J461" s="166">
        <v>0.1</v>
      </c>
      <c r="K461" s="4">
        <f t="shared" si="55"/>
        <v>2153</v>
      </c>
      <c r="L461" s="22">
        <f t="shared" si="56"/>
        <v>179.41666666666666</v>
      </c>
      <c r="M461" t="s">
        <v>1044</v>
      </c>
    </row>
    <row r="462" spans="1:15">
      <c r="B462" t="s">
        <v>1604</v>
      </c>
      <c r="G462" s="22">
        <v>15503</v>
      </c>
      <c r="H462" s="22"/>
      <c r="J462" s="162">
        <v>0.1</v>
      </c>
      <c r="K462" s="22">
        <f t="shared" si="55"/>
        <v>1550.3000000000002</v>
      </c>
      <c r="L462" s="22">
        <f t="shared" si="56"/>
        <v>129.19166666666669</v>
      </c>
      <c r="M462" s="110" t="s">
        <v>1605</v>
      </c>
    </row>
    <row r="463" spans="1:15">
      <c r="A463" s="253" t="s">
        <v>958</v>
      </c>
      <c r="B463" s="253"/>
      <c r="C463" s="253"/>
      <c r="D463" s="253"/>
      <c r="E463" s="253"/>
      <c r="F463" s="253"/>
      <c r="G463" s="253"/>
      <c r="H463" s="253"/>
      <c r="I463" s="253"/>
      <c r="J463" s="253"/>
      <c r="K463" s="253"/>
      <c r="L463" s="253"/>
      <c r="M463" s="253"/>
      <c r="N463" s="126"/>
      <c r="O463" s="126"/>
    </row>
    <row r="464" spans="1:15">
      <c r="G464" s="22"/>
      <c r="H464" s="22"/>
      <c r="J464" s="162"/>
      <c r="K464" s="30"/>
      <c r="L464" s="22"/>
      <c r="M464" s="22"/>
    </row>
    <row r="465" spans="1:15">
      <c r="A465" s="36">
        <v>50</v>
      </c>
      <c r="B465" t="s">
        <v>1321</v>
      </c>
      <c r="G465" s="22">
        <v>11979000</v>
      </c>
      <c r="H465" s="22"/>
      <c r="J465" s="162">
        <v>1.1999999999999999E-3</v>
      </c>
      <c r="K465" s="22">
        <f>G465*J465</f>
        <v>14374.8</v>
      </c>
      <c r="L465" s="22">
        <f>G465*J465/12</f>
        <v>1197.8999999999999</v>
      </c>
      <c r="M465" t="s">
        <v>960</v>
      </c>
    </row>
    <row r="466" spans="1:15">
      <c r="A466" s="36"/>
      <c r="B466" t="s">
        <v>1132</v>
      </c>
      <c r="G466" s="22">
        <v>12100000</v>
      </c>
      <c r="H466" s="22"/>
      <c r="J466" s="162">
        <v>1.1999999999999999E-3</v>
      </c>
      <c r="K466" s="22">
        <f>G466*J466</f>
        <v>14519.999999999998</v>
      </c>
      <c r="L466" s="22">
        <f>G466*J466/12</f>
        <v>1209.9999999999998</v>
      </c>
    </row>
    <row r="467" spans="1:15">
      <c r="A467" s="36"/>
      <c r="B467" t="s">
        <v>1136</v>
      </c>
      <c r="G467" s="22">
        <v>100000</v>
      </c>
      <c r="H467" s="22"/>
      <c r="J467" s="162">
        <v>4.9991999999999997E-3</v>
      </c>
      <c r="K467" s="22">
        <f>G467*J467</f>
        <v>499.91999999999996</v>
      </c>
      <c r="L467" s="22">
        <f>G467*J467/12</f>
        <v>41.66</v>
      </c>
    </row>
    <row r="468" spans="1:15">
      <c r="A468" s="36"/>
      <c r="B468" t="s">
        <v>1137</v>
      </c>
      <c r="G468" s="22">
        <v>10000</v>
      </c>
      <c r="H468" s="22"/>
      <c r="J468" s="162">
        <v>0.03</v>
      </c>
      <c r="K468" s="22">
        <f>G468*J468</f>
        <v>300</v>
      </c>
      <c r="L468" s="22">
        <f>G468*J468/12</f>
        <v>25</v>
      </c>
    </row>
    <row r="469" spans="1:15">
      <c r="A469" s="26">
        <v>340</v>
      </c>
      <c r="B469" t="s">
        <v>961</v>
      </c>
      <c r="G469" s="22">
        <v>150000</v>
      </c>
      <c r="H469" s="22"/>
      <c r="J469" s="162">
        <v>0.03</v>
      </c>
      <c r="K469" s="22">
        <f>G469*J469</f>
        <v>4500</v>
      </c>
      <c r="L469" s="22">
        <f>G469*J469/12</f>
        <v>375</v>
      </c>
      <c r="M469" t="s">
        <v>327</v>
      </c>
    </row>
    <row r="470" spans="1:15">
      <c r="G470" s="4"/>
      <c r="H470" s="4"/>
      <c r="K470" s="30"/>
      <c r="L470" s="4"/>
      <c r="M470" s="4"/>
    </row>
    <row r="471" spans="1:15">
      <c r="A471" s="253" t="s">
        <v>962</v>
      </c>
      <c r="B471" s="253"/>
      <c r="C471" s="253"/>
      <c r="D471" s="253"/>
      <c r="E471" s="253"/>
      <c r="F471" s="253"/>
      <c r="G471" s="253"/>
      <c r="H471" s="253"/>
      <c r="I471" s="253"/>
      <c r="J471" s="253"/>
      <c r="K471" s="253"/>
      <c r="L471" s="253"/>
      <c r="M471" s="253"/>
      <c r="N471" s="126"/>
      <c r="O471" s="126"/>
    </row>
    <row r="472" spans="1:15">
      <c r="G472" s="4"/>
      <c r="H472" s="4"/>
      <c r="K472" s="30"/>
      <c r="L472" s="4"/>
      <c r="M472" s="4"/>
    </row>
    <row r="473" spans="1:15">
      <c r="A473" s="36">
        <v>50</v>
      </c>
      <c r="B473" t="s">
        <v>959</v>
      </c>
      <c r="G473" s="22">
        <v>9117350</v>
      </c>
      <c r="H473" s="22"/>
      <c r="J473" s="162">
        <v>1.1999999999999999E-3</v>
      </c>
      <c r="K473" s="22">
        <f>G473*J473</f>
        <v>10940.82</v>
      </c>
      <c r="L473" s="22">
        <f>G473*J473/12</f>
        <v>911.73500000000001</v>
      </c>
      <c r="M473" t="s">
        <v>960</v>
      </c>
    </row>
    <row r="474" spans="1:15">
      <c r="A474" s="36"/>
      <c r="B474" t="s">
        <v>1137</v>
      </c>
      <c r="G474" s="4">
        <v>10000</v>
      </c>
      <c r="H474" s="4"/>
      <c r="J474" s="166">
        <v>0.03</v>
      </c>
      <c r="K474" s="4">
        <f>G474*J474</f>
        <v>300</v>
      </c>
      <c r="L474" s="22">
        <f>G474*J474/12</f>
        <v>25</v>
      </c>
    </row>
    <row r="475" spans="1:15">
      <c r="G475" s="4"/>
      <c r="H475" s="4"/>
      <c r="K475" s="30"/>
      <c r="L475" s="4"/>
      <c r="M475" s="4"/>
    </row>
    <row r="476" spans="1:15">
      <c r="A476" s="253" t="s">
        <v>963</v>
      </c>
      <c r="B476" s="253"/>
      <c r="C476" s="253"/>
      <c r="D476" s="253"/>
      <c r="E476" s="253"/>
      <c r="F476" s="253"/>
      <c r="G476" s="253"/>
      <c r="H476" s="253"/>
      <c r="I476" s="253"/>
      <c r="J476" s="253"/>
      <c r="K476" s="253"/>
      <c r="L476" s="253"/>
      <c r="M476" s="253"/>
      <c r="N476" s="126"/>
      <c r="O476" s="126"/>
    </row>
    <row r="477" spans="1:15">
      <c r="G477" s="4"/>
      <c r="H477" s="4"/>
      <c r="K477" s="30"/>
      <c r="L477" s="4"/>
      <c r="M477" s="4"/>
    </row>
    <row r="478" spans="1:15">
      <c r="A478" s="26">
        <v>50</v>
      </c>
      <c r="B478" t="s">
        <v>959</v>
      </c>
      <c r="G478" s="22">
        <v>2874960</v>
      </c>
      <c r="H478" s="22"/>
      <c r="J478" s="162">
        <v>1.1999999999999999E-3</v>
      </c>
      <c r="K478" s="22">
        <f>G478*J478</f>
        <v>3449.9519999999998</v>
      </c>
      <c r="L478" s="22">
        <f>G478*J478/12</f>
        <v>287.49599999999998</v>
      </c>
      <c r="M478" t="s">
        <v>960</v>
      </c>
    </row>
    <row r="479" spans="1:15">
      <c r="A479" s="26"/>
      <c r="B479" t="s">
        <v>1137</v>
      </c>
      <c r="G479" s="4">
        <v>10000</v>
      </c>
      <c r="H479" s="4"/>
      <c r="J479" s="166">
        <v>0.03</v>
      </c>
      <c r="K479" s="4">
        <f>G479*J479</f>
        <v>300</v>
      </c>
      <c r="L479" s="22">
        <f>G479*J479/12</f>
        <v>25</v>
      </c>
    </row>
    <row r="480" spans="1:15">
      <c r="A480" s="27">
        <v>340</v>
      </c>
      <c r="B480" s="7" t="s">
        <v>961</v>
      </c>
      <c r="C480" s="7"/>
      <c r="D480" s="7"/>
      <c r="E480" s="7"/>
      <c r="F480" s="7"/>
      <c r="G480" s="8">
        <v>100000</v>
      </c>
      <c r="H480" s="8"/>
      <c r="I480" s="7"/>
      <c r="J480" s="165"/>
      <c r="K480" s="14"/>
      <c r="L480" s="8">
        <v>0</v>
      </c>
      <c r="M480" s="8">
        <v>0</v>
      </c>
      <c r="N480" s="7" t="s">
        <v>327</v>
      </c>
    </row>
    <row r="481" spans="1:15">
      <c r="G481" s="4"/>
      <c r="H481" s="4"/>
      <c r="K481" s="30"/>
      <c r="L481" s="4"/>
      <c r="M481" s="4"/>
    </row>
    <row r="482" spans="1:15">
      <c r="A482" s="253" t="s">
        <v>964</v>
      </c>
      <c r="B482" s="253"/>
      <c r="C482" s="253"/>
      <c r="D482" s="253"/>
      <c r="E482" s="253"/>
      <c r="F482" s="253"/>
      <c r="G482" s="253"/>
      <c r="H482" s="253"/>
      <c r="I482" s="253"/>
      <c r="J482" s="253"/>
      <c r="K482" s="253"/>
      <c r="L482" s="253"/>
      <c r="M482" s="253"/>
      <c r="N482" s="126"/>
      <c r="O482" s="126"/>
    </row>
    <row r="483" spans="1:15">
      <c r="G483" s="4"/>
      <c r="H483" s="4"/>
      <c r="K483" s="30"/>
      <c r="L483" s="4"/>
      <c r="M483" s="4"/>
    </row>
    <row r="484" spans="1:15">
      <c r="A484" s="26">
        <v>302</v>
      </c>
      <c r="B484" t="s">
        <v>965</v>
      </c>
      <c r="G484" s="22">
        <v>3993000</v>
      </c>
      <c r="H484" s="22"/>
      <c r="J484" s="162">
        <v>1.92E-3</v>
      </c>
      <c r="K484" s="22">
        <f>G484*J484</f>
        <v>7666.56</v>
      </c>
      <c r="L484" s="22">
        <f>G484*J484/12</f>
        <v>638.88</v>
      </c>
      <c r="M484" t="s">
        <v>728</v>
      </c>
    </row>
    <row r="485" spans="1:15">
      <c r="G485" s="4"/>
      <c r="H485" s="4"/>
      <c r="K485" s="30"/>
      <c r="L485" s="4"/>
      <c r="M485" s="4"/>
    </row>
    <row r="486" spans="1:15">
      <c r="A486" s="253" t="s">
        <v>966</v>
      </c>
      <c r="B486" s="253"/>
      <c r="C486" s="253"/>
      <c r="D486" s="253"/>
      <c r="E486" s="253"/>
      <c r="F486" s="253"/>
      <c r="G486" s="253"/>
      <c r="H486" s="253"/>
      <c r="I486" s="253"/>
      <c r="J486" s="253"/>
      <c r="K486" s="253"/>
      <c r="L486" s="253"/>
      <c r="M486" s="253"/>
      <c r="N486" s="126"/>
      <c r="O486" s="126"/>
    </row>
    <row r="487" spans="1:15">
      <c r="G487" s="4"/>
      <c r="H487" s="4"/>
      <c r="K487" s="30"/>
      <c r="L487" s="4"/>
      <c r="M487" s="4"/>
    </row>
    <row r="488" spans="1:15">
      <c r="A488" s="26">
        <v>50</v>
      </c>
      <c r="B488" t="s">
        <v>959</v>
      </c>
      <c r="G488" s="22"/>
      <c r="H488" s="22"/>
      <c r="J488" s="162">
        <v>1.1999999999999999E-3</v>
      </c>
      <c r="K488" s="22">
        <f>G488*J488</f>
        <v>0</v>
      </c>
      <c r="L488" s="22">
        <f>G488*J488/12</f>
        <v>0</v>
      </c>
      <c r="M488" t="s">
        <v>1743</v>
      </c>
    </row>
    <row r="489" spans="1:15">
      <c r="A489" s="26"/>
      <c r="B489" t="s">
        <v>1137</v>
      </c>
      <c r="G489" s="22"/>
      <c r="H489" s="22"/>
      <c r="J489" s="162">
        <v>0.03</v>
      </c>
      <c r="K489" s="22">
        <f>G489*J489</f>
        <v>0</v>
      </c>
      <c r="L489" s="22">
        <f>G489*J489/12</f>
        <v>0</v>
      </c>
      <c r="M489" t="s">
        <v>1743</v>
      </c>
    </row>
    <row r="490" spans="1:15">
      <c r="G490" s="4"/>
      <c r="H490" s="4"/>
      <c r="K490" s="30"/>
      <c r="L490" s="4"/>
      <c r="M490" s="4"/>
    </row>
    <row r="491" spans="1:15">
      <c r="A491" s="253" t="s">
        <v>968</v>
      </c>
      <c r="B491" s="253"/>
      <c r="C491" s="253"/>
      <c r="D491" s="253"/>
      <c r="E491" s="253"/>
      <c r="F491" s="253"/>
      <c r="G491" s="253"/>
      <c r="H491" s="253"/>
      <c r="I491" s="253"/>
      <c r="J491" s="253"/>
      <c r="K491" s="253"/>
      <c r="L491" s="253"/>
      <c r="M491" s="253"/>
      <c r="N491" s="126"/>
      <c r="O491" s="126"/>
    </row>
    <row r="492" spans="1:15">
      <c r="G492" s="4"/>
      <c r="H492" s="4"/>
      <c r="K492" s="30"/>
      <c r="L492" s="4"/>
      <c r="M492" s="4"/>
    </row>
    <row r="493" spans="1:15">
      <c r="A493" s="26">
        <v>231</v>
      </c>
      <c r="B493" t="s">
        <v>969</v>
      </c>
      <c r="G493" s="4">
        <v>10000000</v>
      </c>
      <c r="H493" s="4"/>
      <c r="K493" s="22">
        <v>5988</v>
      </c>
      <c r="L493" s="22">
        <f>K493/12</f>
        <v>499</v>
      </c>
      <c r="M493" t="s">
        <v>327</v>
      </c>
    </row>
    <row r="494" spans="1:15">
      <c r="A494" s="26"/>
      <c r="B494" t="s">
        <v>1006</v>
      </c>
      <c r="G494" s="4">
        <v>2000000</v>
      </c>
      <c r="H494" s="4"/>
      <c r="K494" s="22">
        <v>12</v>
      </c>
      <c r="L494" s="22">
        <f>K494/12</f>
        <v>1</v>
      </c>
      <c r="M494" t="s">
        <v>1005</v>
      </c>
    </row>
    <row r="495" spans="1:15">
      <c r="G495" s="4"/>
      <c r="H495" s="4"/>
      <c r="K495" s="30"/>
      <c r="L495" s="4"/>
      <c r="M495" s="4"/>
    </row>
    <row r="496" spans="1:15">
      <c r="A496" s="253" t="s">
        <v>970</v>
      </c>
      <c r="B496" s="253"/>
      <c r="C496" s="253"/>
      <c r="D496" s="253"/>
      <c r="E496" s="253"/>
      <c r="F496" s="253"/>
      <c r="G496" s="253"/>
      <c r="H496" s="253"/>
      <c r="I496" s="253"/>
      <c r="J496" s="253"/>
      <c r="K496" s="253"/>
      <c r="L496" s="253"/>
      <c r="M496" s="253"/>
      <c r="N496" s="126"/>
      <c r="O496" s="126"/>
    </row>
    <row r="497" spans="1:15">
      <c r="G497" s="4"/>
      <c r="H497" s="4"/>
      <c r="K497" s="30"/>
      <c r="L497" s="4"/>
      <c r="M497" s="4"/>
    </row>
    <row r="498" spans="1:15">
      <c r="A498" s="26">
        <v>50</v>
      </c>
      <c r="B498" t="s">
        <v>959</v>
      </c>
      <c r="G498" s="22">
        <v>19366050</v>
      </c>
      <c r="H498" s="22"/>
      <c r="J498" s="162">
        <v>9.9303058700000001E-5</v>
      </c>
      <c r="K498" s="22">
        <f>G498*J498</f>
        <v>1923.107999937135</v>
      </c>
      <c r="L498" s="22">
        <f>G498*J498/12</f>
        <v>160.25899999476124</v>
      </c>
      <c r="M498" t="s">
        <v>973</v>
      </c>
    </row>
    <row r="499" spans="1:15">
      <c r="A499" s="26"/>
      <c r="B499" t="s">
        <v>1137</v>
      </c>
      <c r="G499" s="4">
        <v>10000</v>
      </c>
      <c r="H499" s="4"/>
      <c r="J499" s="166">
        <v>0.03</v>
      </c>
      <c r="K499" s="22">
        <f>G499*J499</f>
        <v>300</v>
      </c>
      <c r="L499" s="22">
        <f>G499*J499/12</f>
        <v>25</v>
      </c>
    </row>
    <row r="500" spans="1:15">
      <c r="G500" s="4"/>
      <c r="H500" s="4"/>
      <c r="K500" s="30"/>
      <c r="L500" s="4"/>
      <c r="M500" s="4"/>
    </row>
    <row r="501" spans="1:15">
      <c r="A501" s="253" t="s">
        <v>971</v>
      </c>
      <c r="B501" s="253"/>
      <c r="C501" s="253"/>
      <c r="D501" s="253"/>
      <c r="E501" s="253"/>
      <c r="F501" s="253"/>
      <c r="G501" s="253"/>
      <c r="H501" s="253"/>
      <c r="I501" s="253"/>
      <c r="J501" s="253"/>
      <c r="K501" s="253"/>
      <c r="L501" s="253"/>
      <c r="M501" s="253"/>
      <c r="N501" s="126"/>
      <c r="O501" s="126"/>
    </row>
    <row r="502" spans="1:15">
      <c r="G502" s="4"/>
      <c r="H502" s="4"/>
      <c r="K502" s="30"/>
      <c r="L502" s="4"/>
      <c r="M502" s="4"/>
    </row>
    <row r="503" spans="1:15" s="7" customFormat="1">
      <c r="A503" s="27">
        <v>340</v>
      </c>
      <c r="B503" s="7" t="s">
        <v>961</v>
      </c>
      <c r="G503" s="8">
        <v>0</v>
      </c>
      <c r="H503" s="8"/>
      <c r="J503" s="165">
        <v>0.03</v>
      </c>
      <c r="K503" s="8">
        <f>G503*J503</f>
        <v>0</v>
      </c>
      <c r="L503" s="13">
        <f>G503*J503/12</f>
        <v>0</v>
      </c>
      <c r="M503" s="7" t="s">
        <v>1480</v>
      </c>
    </row>
    <row r="504" spans="1:15">
      <c r="G504" s="4"/>
      <c r="H504" s="4"/>
      <c r="K504" s="30"/>
      <c r="L504" s="4"/>
      <c r="M504" s="4"/>
    </row>
    <row r="505" spans="1:15">
      <c r="A505" s="253" t="s">
        <v>974</v>
      </c>
      <c r="B505" s="253"/>
      <c r="C505" s="253"/>
      <c r="D505" s="253"/>
      <c r="E505" s="253"/>
      <c r="F505" s="253"/>
      <c r="G505" s="253"/>
      <c r="H505" s="253"/>
      <c r="I505" s="253"/>
      <c r="J505" s="253"/>
      <c r="K505" s="253"/>
      <c r="L505" s="253"/>
      <c r="M505" s="253"/>
      <c r="N505" s="126"/>
      <c r="O505" s="126"/>
    </row>
    <row r="506" spans="1:15">
      <c r="G506" s="4"/>
      <c r="H506" s="4"/>
      <c r="K506" s="30"/>
      <c r="L506" s="4"/>
      <c r="M506" s="4"/>
    </row>
    <row r="507" spans="1:15" s="7" customFormat="1">
      <c r="A507" s="27">
        <v>340</v>
      </c>
      <c r="B507" s="7" t="s">
        <v>961</v>
      </c>
      <c r="G507" s="8">
        <v>0</v>
      </c>
      <c r="H507" s="8"/>
      <c r="J507" s="165">
        <v>0.03</v>
      </c>
      <c r="K507" s="8">
        <f>G507*J507</f>
        <v>0</v>
      </c>
      <c r="L507" s="13">
        <f>G507*J507/12</f>
        <v>0</v>
      </c>
      <c r="M507" s="7" t="s">
        <v>1479</v>
      </c>
    </row>
    <row r="508" spans="1:15">
      <c r="G508" s="4"/>
      <c r="H508" s="4"/>
      <c r="K508" s="30"/>
      <c r="L508" s="4"/>
      <c r="M508" s="4"/>
    </row>
    <row r="509" spans="1:15">
      <c r="A509" s="253" t="s">
        <v>975</v>
      </c>
      <c r="B509" s="253"/>
      <c r="C509" s="253"/>
      <c r="D509" s="253"/>
      <c r="E509" s="253"/>
      <c r="F509" s="253"/>
      <c r="G509" s="253"/>
      <c r="H509" s="253"/>
      <c r="I509" s="253"/>
      <c r="J509" s="253"/>
      <c r="K509" s="253"/>
      <c r="L509" s="253"/>
      <c r="M509" s="253"/>
      <c r="N509" s="126"/>
      <c r="O509" s="126"/>
    </row>
    <row r="510" spans="1:15">
      <c r="G510" s="4"/>
      <c r="H510" s="4"/>
      <c r="K510" s="30"/>
      <c r="L510" s="4"/>
      <c r="M510" s="4"/>
    </row>
    <row r="511" spans="1:15" s="7" customFormat="1">
      <c r="A511" s="27">
        <v>340</v>
      </c>
      <c r="B511" s="7" t="s">
        <v>961</v>
      </c>
      <c r="G511" s="8">
        <v>0</v>
      </c>
      <c r="H511" s="8"/>
      <c r="J511" s="165">
        <v>0.03</v>
      </c>
      <c r="K511" s="8">
        <f>G511*J511</f>
        <v>0</v>
      </c>
      <c r="L511" s="13">
        <f>G511*J511/12</f>
        <v>0</v>
      </c>
      <c r="M511" s="7" t="s">
        <v>1478</v>
      </c>
    </row>
    <row r="512" spans="1:15">
      <c r="G512" s="4"/>
      <c r="H512" s="4"/>
      <c r="K512" s="30"/>
      <c r="L512" s="4"/>
      <c r="M512" s="4"/>
    </row>
    <row r="513" spans="1:15">
      <c r="A513" s="253" t="s">
        <v>1476</v>
      </c>
      <c r="B513" s="253"/>
      <c r="C513" s="253"/>
      <c r="D513" s="253"/>
      <c r="E513" s="253"/>
      <c r="F513" s="253"/>
      <c r="G513" s="253"/>
      <c r="H513" s="253"/>
      <c r="I513" s="253"/>
      <c r="J513" s="253"/>
      <c r="K513" s="253"/>
      <c r="L513" s="253"/>
      <c r="M513" s="253"/>
      <c r="N513" s="126"/>
      <c r="O513" s="126"/>
    </row>
    <row r="514" spans="1:15">
      <c r="G514" s="4"/>
      <c r="H514" s="4"/>
      <c r="K514" s="30"/>
      <c r="L514" s="4"/>
      <c r="M514" s="4"/>
    </row>
    <row r="515" spans="1:15">
      <c r="A515" s="26">
        <v>340</v>
      </c>
      <c r="B515" t="s">
        <v>961</v>
      </c>
      <c r="G515" s="4">
        <v>150000</v>
      </c>
      <c r="H515" s="4"/>
      <c r="J515" s="166">
        <v>0.03</v>
      </c>
      <c r="K515" s="4">
        <f>G515*J515</f>
        <v>4500</v>
      </c>
      <c r="L515" s="22">
        <f>G515*J515/12</f>
        <v>375</v>
      </c>
      <c r="M515" t="s">
        <v>947</v>
      </c>
    </row>
    <row r="516" spans="1:15">
      <c r="F516" s="123"/>
      <c r="G516" s="4"/>
      <c r="H516" s="4"/>
      <c r="K516" s="30"/>
      <c r="L516" s="4"/>
      <c r="M516" s="4"/>
    </row>
    <row r="517" spans="1:15">
      <c r="A517" s="253" t="s">
        <v>1004</v>
      </c>
      <c r="B517" s="253"/>
      <c r="C517" s="253"/>
      <c r="D517" s="253"/>
      <c r="E517" s="253"/>
      <c r="F517" s="253"/>
      <c r="G517" s="253"/>
      <c r="H517" s="253"/>
      <c r="I517" s="253"/>
      <c r="J517" s="253"/>
      <c r="K517" s="253"/>
      <c r="L517" s="253"/>
      <c r="M517" s="253"/>
      <c r="N517" s="126"/>
      <c r="O517" s="126"/>
    </row>
    <row r="518" spans="1:15">
      <c r="G518" s="4"/>
      <c r="H518" s="4"/>
      <c r="K518" s="30"/>
      <c r="L518" s="4"/>
      <c r="M518" s="4"/>
    </row>
    <row r="519" spans="1:15" s="7" customFormat="1">
      <c r="A519" s="27">
        <v>340</v>
      </c>
      <c r="B519" s="7" t="s">
        <v>1003</v>
      </c>
      <c r="G519" s="8">
        <v>0</v>
      </c>
      <c r="H519" s="8"/>
      <c r="J519" s="165">
        <v>0.03</v>
      </c>
      <c r="K519" s="8">
        <f>G519*J519</f>
        <v>0</v>
      </c>
      <c r="L519" s="13">
        <f>G519*J519/12</f>
        <v>0</v>
      </c>
      <c r="M519" s="32" t="s">
        <v>1477</v>
      </c>
    </row>
    <row r="520" spans="1:15">
      <c r="G520" s="4"/>
      <c r="H520" s="4"/>
      <c r="K520" s="30"/>
      <c r="L520" s="30"/>
      <c r="M520" s="4"/>
      <c r="N520" s="4"/>
    </row>
    <row r="521" spans="1:15">
      <c r="G521" s="4"/>
      <c r="H521" s="4"/>
      <c r="K521" s="30"/>
      <c r="L521" s="30"/>
      <c r="M521" s="4"/>
      <c r="N521" s="4"/>
    </row>
    <row r="522" spans="1:15">
      <c r="A522" s="253" t="s">
        <v>1870</v>
      </c>
      <c r="B522" s="253"/>
      <c r="C522" s="253"/>
      <c r="D522" s="253"/>
      <c r="E522" s="253"/>
      <c r="F522" s="253"/>
      <c r="G522" s="253"/>
      <c r="H522" s="253"/>
      <c r="I522" s="253"/>
      <c r="J522" s="253"/>
      <c r="K522" s="253"/>
      <c r="L522" s="253"/>
      <c r="M522" s="253"/>
      <c r="N522" s="4"/>
    </row>
    <row r="523" spans="1:15">
      <c r="G523" s="4"/>
      <c r="H523" s="4"/>
      <c r="K523" s="30"/>
      <c r="L523" s="4"/>
      <c r="M523" s="4"/>
      <c r="N523" s="4"/>
    </row>
    <row r="524" spans="1:15" s="10" customFormat="1">
      <c r="A524" s="171">
        <v>340</v>
      </c>
      <c r="B524" s="10" t="s">
        <v>1003</v>
      </c>
      <c r="G524" s="23">
        <v>100000</v>
      </c>
      <c r="H524" s="23"/>
      <c r="J524" s="158">
        <v>0.03</v>
      </c>
      <c r="K524" s="23">
        <f>G524*J524</f>
        <v>3000</v>
      </c>
      <c r="L524" s="23">
        <f>G524*J524/12</f>
        <v>250</v>
      </c>
      <c r="M524" s="198" t="s">
        <v>1871</v>
      </c>
      <c r="N524" s="23"/>
    </row>
    <row r="525" spans="1:15">
      <c r="G525" s="4"/>
      <c r="H525" s="4"/>
      <c r="K525" s="30"/>
      <c r="L525" s="30"/>
      <c r="M525" s="4"/>
      <c r="N525" s="4"/>
    </row>
    <row r="526" spans="1:15">
      <c r="G526" s="4"/>
      <c r="H526" s="4"/>
      <c r="K526" s="30"/>
      <c r="L526" s="30"/>
      <c r="M526" s="4"/>
      <c r="N526" s="4"/>
    </row>
    <row r="527" spans="1:15">
      <c r="G527" s="4"/>
      <c r="H527" s="4"/>
      <c r="K527" s="30"/>
      <c r="L527" s="30"/>
      <c r="M527" s="4"/>
      <c r="N527" s="4"/>
    </row>
    <row r="528" spans="1:15">
      <c r="G528" s="4"/>
      <c r="H528" s="4"/>
      <c r="K528" s="30"/>
      <c r="L528" s="30"/>
      <c r="M528" s="4"/>
      <c r="N528" s="4"/>
    </row>
    <row r="529" spans="2:17">
      <c r="G529" s="4"/>
      <c r="H529" s="4"/>
      <c r="K529" s="30"/>
      <c r="L529" s="30"/>
      <c r="M529" s="4"/>
      <c r="N529" s="4"/>
    </row>
    <row r="530" spans="2:17">
      <c r="G530" s="4"/>
      <c r="H530" s="4"/>
      <c r="K530" s="30"/>
      <c r="L530" s="30"/>
      <c r="M530" s="4"/>
      <c r="N530" s="4"/>
    </row>
    <row r="531" spans="2:17">
      <c r="G531" s="4"/>
      <c r="H531" s="4"/>
      <c r="K531" s="30"/>
      <c r="L531" s="30"/>
      <c r="M531" s="4"/>
      <c r="N531" s="4"/>
    </row>
    <row r="532" spans="2:17">
      <c r="G532" s="4"/>
      <c r="H532" s="4"/>
      <c r="K532" s="30"/>
      <c r="L532" s="30"/>
      <c r="M532" s="4"/>
      <c r="N532" s="4"/>
    </row>
    <row r="533" spans="2:17">
      <c r="G533" s="4"/>
      <c r="H533" s="4"/>
      <c r="K533" s="30"/>
      <c r="L533" s="30"/>
      <c r="M533" s="4"/>
      <c r="N533" s="4"/>
      <c r="P533" s="65"/>
      <c r="Q533" s="65"/>
    </row>
    <row r="534" spans="2:17">
      <c r="B534" s="259" t="s">
        <v>1100</v>
      </c>
      <c r="G534" s="4"/>
      <c r="H534" s="4"/>
      <c r="I534" s="254" t="s">
        <v>1138</v>
      </c>
      <c r="J534" s="167" t="s">
        <v>286</v>
      </c>
      <c r="K534" s="109">
        <f>SUM(K10:K531)</f>
        <v>2048951.5002399364</v>
      </c>
      <c r="L534" s="109">
        <f>SUM(L10:L530)</f>
        <v>170745.95835332811</v>
      </c>
    </row>
    <row r="535" spans="2:17" ht="15" customHeight="1">
      <c r="B535" s="259"/>
      <c r="G535" s="4"/>
      <c r="H535" s="4"/>
      <c r="I535" s="254"/>
      <c r="J535" s="167" t="s">
        <v>287</v>
      </c>
      <c r="K535" s="69">
        <v>250</v>
      </c>
      <c r="L535" s="68">
        <v>250</v>
      </c>
    </row>
    <row r="536" spans="2:17">
      <c r="B536" s="259"/>
      <c r="G536" s="4"/>
      <c r="H536" s="4"/>
      <c r="I536" s="254"/>
      <c r="J536" s="167" t="s">
        <v>288</v>
      </c>
      <c r="K536" s="70">
        <f>L536*12</f>
        <v>17816.969567303804</v>
      </c>
      <c r="L536" s="68">
        <f>L534/1.15*1%</f>
        <v>1484.7474639419836</v>
      </c>
    </row>
    <row r="537" spans="2:17" ht="15.75" thickBot="1">
      <c r="B537" s="259"/>
      <c r="G537" s="4"/>
      <c r="H537" s="4"/>
      <c r="I537" s="254"/>
      <c r="J537" s="168" t="s">
        <v>289</v>
      </c>
      <c r="K537" s="72">
        <f>L537*12</f>
        <v>2069768.4698072411</v>
      </c>
      <c r="L537" s="73">
        <f>SUM(L534:L536)</f>
        <v>172480.70581727009</v>
      </c>
    </row>
    <row r="538" spans="2:17" ht="15.75" thickTop="1">
      <c r="B538" s="259"/>
      <c r="G538" s="4"/>
      <c r="H538" s="4"/>
      <c r="I538" s="254"/>
      <c r="J538" s="167" t="s">
        <v>290</v>
      </c>
      <c r="K538" s="70">
        <f>L538*12</f>
        <v>267254.54350955703</v>
      </c>
      <c r="L538" s="68">
        <f>L534/1.15*15%</f>
        <v>22271.211959129752</v>
      </c>
    </row>
    <row r="539" spans="2:17">
      <c r="B539" s="259"/>
      <c r="G539" s="4"/>
      <c r="H539" s="4"/>
      <c r="K539" s="4"/>
      <c r="L539" s="4"/>
      <c r="M539" s="4"/>
    </row>
    <row r="540" spans="2:17">
      <c r="F540" s="43"/>
      <c r="G540" s="4"/>
      <c r="H540" s="4"/>
      <c r="K540" s="30"/>
      <c r="L540" s="30"/>
      <c r="M540" s="4"/>
      <c r="N540" s="4"/>
    </row>
    <row r="541" spans="2:17">
      <c r="G541" s="4"/>
      <c r="H541" s="4"/>
      <c r="I541" s="255" t="s">
        <v>1139</v>
      </c>
      <c r="J541" s="169" t="s">
        <v>286</v>
      </c>
      <c r="K541" s="130">
        <f>SUM(K11:K307)</f>
        <v>1264020.3064999997</v>
      </c>
      <c r="L541" s="130">
        <f>SUM(L11:L307)</f>
        <v>105335.02554166663</v>
      </c>
      <c r="M541" s="4"/>
      <c r="N541" s="4"/>
    </row>
    <row r="542" spans="2:17">
      <c r="I542" s="255"/>
      <c r="J542" s="169" t="s">
        <v>287</v>
      </c>
      <c r="K542" s="130">
        <v>250</v>
      </c>
      <c r="L542" s="130">
        <v>250</v>
      </c>
    </row>
    <row r="543" spans="2:17">
      <c r="I543" s="255"/>
      <c r="J543" s="169" t="s">
        <v>288</v>
      </c>
      <c r="K543" s="68">
        <f>K541/1.15*1%</f>
        <v>10991.480926086953</v>
      </c>
      <c r="L543" s="68">
        <f>L541/1.15*1%</f>
        <v>915.95674384057941</v>
      </c>
    </row>
    <row r="544" spans="2:17" ht="15.75" thickBot="1">
      <c r="I544" s="255"/>
      <c r="J544" s="170" t="s">
        <v>289</v>
      </c>
      <c r="K544" s="131">
        <f>SUM(K541:K543)</f>
        <v>1275261.7874260866</v>
      </c>
      <c r="L544" s="131">
        <f>SUM(L541:L543)</f>
        <v>106500.98228550721</v>
      </c>
    </row>
    <row r="545" spans="9:12" ht="15.75" thickTop="1">
      <c r="I545" s="255"/>
      <c r="J545" s="169" t="s">
        <v>290</v>
      </c>
      <c r="K545" s="68">
        <f>K541/1.15*15%</f>
        <v>164872.2138913043</v>
      </c>
      <c r="L545" s="68">
        <f>L541/1.15*15%</f>
        <v>13739.351157608691</v>
      </c>
    </row>
  </sheetData>
  <autoFilter ref="A8:Q444" xr:uid="{00000000-0001-0000-0400-000000000000}">
    <filterColumn colId="3">
      <filters>
        <filter val="ADT001"/>
        <filter val="ADT003"/>
        <filter val="ADT005"/>
        <filter val="ADT006"/>
        <filter val="ADT007"/>
        <filter val="ADT008"/>
        <filter val="ADT009"/>
        <filter val="ADT010"/>
        <filter val="ADT011"/>
        <filter val="ADT012"/>
        <filter val="ADT013"/>
        <filter val="ADT014"/>
        <filter val="ADT015"/>
        <filter val="ADT016"/>
        <filter val="ADT017"/>
        <filter val="ADT018"/>
        <filter val="ADT019"/>
        <filter val="ADT020"/>
        <filter val="ADT021"/>
        <filter val="ADT022"/>
        <filter val="ADT023"/>
        <filter val="ADT024"/>
        <filter val="ADT025"/>
        <filter val="ADT026"/>
        <filter val="ADT027"/>
        <filter val="ADT028"/>
        <filter val="ADT029"/>
        <filter val="ADT030"/>
        <filter val="ADT031"/>
        <filter val="ADT032 / ADT029"/>
        <filter val="ADT033"/>
        <filter val="ADT034"/>
        <filter val="ADT035"/>
        <filter val="ADT036"/>
        <filter val="ADT037"/>
        <filter val="ADT038"/>
        <filter val="ADT039"/>
        <filter val="ADT040"/>
        <filter val="ADT041"/>
        <filter val="ADT042"/>
        <filter val="ADT043"/>
        <filter val="ADT044"/>
        <filter val="ADT045"/>
        <filter val="ADT046"/>
        <filter val="ADT047"/>
        <filter val="ADT048"/>
        <filter val="ADT049"/>
        <filter val="ADT050"/>
        <filter val="ADT051"/>
        <filter val="ADT052"/>
        <filter val="ADT053"/>
        <filter val="ADT054"/>
        <filter val="ADT055"/>
        <filter val="ADT056"/>
        <filter val="ADT057"/>
        <filter val="ADT058"/>
        <filter val="ADT059"/>
        <filter val="ADT060"/>
        <filter val="ADT061"/>
        <filter val="ADT062"/>
        <filter val="ADT063"/>
        <filter val="ADT064"/>
        <filter val="ADT065"/>
        <filter val="ADT066"/>
        <filter val="ADT067"/>
        <filter val="ADT068"/>
        <filter val="ADT069"/>
        <filter val="ADT070"/>
        <filter val="ADT071"/>
        <filter val="ADT072"/>
        <filter val="ADT073"/>
        <filter val="ADT074"/>
        <filter val="ADT075"/>
        <filter val="ADT076"/>
        <filter val="ADT077"/>
        <filter val="ADT078"/>
        <filter val="ADT079"/>
        <filter val="ADT080"/>
        <filter val="ADT081"/>
        <filter val="ADT082"/>
        <filter val="ADT083"/>
        <filter val="ADT084"/>
        <filter val="ADT085"/>
        <filter val="ADT086"/>
        <filter val="ADT087"/>
      </filters>
    </filterColumn>
  </autoFilter>
  <mergeCells count="25">
    <mergeCell ref="B440:D441"/>
    <mergeCell ref="A2:M2"/>
    <mergeCell ref="A5:M5"/>
    <mergeCell ref="A6:M6"/>
    <mergeCell ref="B534:B539"/>
    <mergeCell ref="A180:A181"/>
    <mergeCell ref="B180:B181"/>
    <mergeCell ref="A222:A223"/>
    <mergeCell ref="B222:B223"/>
    <mergeCell ref="A449:M449"/>
    <mergeCell ref="A463:M463"/>
    <mergeCell ref="A471:M471"/>
    <mergeCell ref="A501:M501"/>
    <mergeCell ref="A505:M505"/>
    <mergeCell ref="A509:M509"/>
    <mergeCell ref="A513:M513"/>
    <mergeCell ref="A517:M517"/>
    <mergeCell ref="I534:I538"/>
    <mergeCell ref="I541:I545"/>
    <mergeCell ref="A476:M476"/>
    <mergeCell ref="A482:M482"/>
    <mergeCell ref="A486:M486"/>
    <mergeCell ref="A491:M491"/>
    <mergeCell ref="A496:M496"/>
    <mergeCell ref="A522:M522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2:M1048424"/>
  <sheetViews>
    <sheetView zoomScale="80" zoomScaleNormal="80" workbookViewId="0">
      <pane ySplit="5" topLeftCell="A251" activePane="bottomLeft" state="frozen"/>
      <selection pane="bottomLeft" activeCell="F258" sqref="F258"/>
    </sheetView>
  </sheetViews>
  <sheetFormatPr defaultRowHeight="15"/>
  <cols>
    <col min="1" max="1" width="13.28515625" bestFit="1" customWidth="1"/>
    <col min="2" max="2" width="59.7109375" bestFit="1" customWidth="1"/>
    <col min="3" max="3" width="20" bestFit="1" customWidth="1"/>
    <col min="5" max="5" width="31" bestFit="1" customWidth="1"/>
    <col min="6" max="6" width="51.28515625" customWidth="1"/>
    <col min="7" max="7" width="19.5703125" bestFit="1" customWidth="1"/>
    <col min="8" max="8" width="14.7109375" customWidth="1"/>
    <col min="9" max="9" width="15.28515625" customWidth="1"/>
    <col min="10" max="10" width="12.140625" hidden="1" customWidth="1"/>
    <col min="11" max="11" width="12.28515625" hidden="1" customWidth="1"/>
    <col min="12" max="12" width="65.42578125" customWidth="1"/>
    <col min="13" max="13" width="12.140625" hidden="1" customWidth="1"/>
  </cols>
  <sheetData>
    <row r="2" spans="1:13" ht="15.75">
      <c r="A2" s="262" t="s">
        <v>1128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</row>
    <row r="3" spans="1:13">
      <c r="A3" s="37"/>
      <c r="B3" s="37"/>
      <c r="C3" s="37"/>
      <c r="D3" s="37"/>
      <c r="E3" s="37"/>
      <c r="F3" s="37"/>
      <c r="G3" s="37"/>
      <c r="K3" s="4"/>
    </row>
    <row r="4" spans="1:13">
      <c r="A4" s="37"/>
      <c r="B4" s="37"/>
      <c r="C4" s="37"/>
      <c r="D4" s="37"/>
      <c r="E4" s="37"/>
      <c r="F4" s="37"/>
      <c r="G4" s="37"/>
      <c r="H4" s="264"/>
      <c r="I4" s="264"/>
      <c r="J4" s="111"/>
      <c r="K4" s="111"/>
    </row>
    <row r="5" spans="1:13" ht="17.25">
      <c r="A5" s="114" t="s">
        <v>0</v>
      </c>
      <c r="B5" s="114" t="s">
        <v>1</v>
      </c>
      <c r="C5" s="115" t="s">
        <v>1094</v>
      </c>
      <c r="D5" s="114" t="s">
        <v>3</v>
      </c>
      <c r="E5" s="114" t="s">
        <v>4</v>
      </c>
      <c r="F5" s="114"/>
      <c r="G5" s="114" t="s">
        <v>5</v>
      </c>
      <c r="H5" s="265" t="s">
        <v>1129</v>
      </c>
      <c r="I5" s="265"/>
      <c r="J5" s="266" t="s">
        <v>1103</v>
      </c>
      <c r="K5" s="266"/>
      <c r="L5" s="114" t="s">
        <v>1131</v>
      </c>
    </row>
    <row r="6" spans="1:13">
      <c r="A6" s="1"/>
      <c r="B6" s="1"/>
      <c r="C6" s="129"/>
      <c r="D6" s="1"/>
      <c r="E6" s="1"/>
      <c r="F6" s="1"/>
      <c r="G6" s="1"/>
      <c r="K6" s="22"/>
    </row>
    <row r="7" spans="1:13">
      <c r="A7" s="6">
        <v>1</v>
      </c>
      <c r="B7" s="7" t="s">
        <v>6</v>
      </c>
      <c r="C7" s="153"/>
      <c r="D7" s="7" t="s">
        <v>292</v>
      </c>
      <c r="E7" s="7" t="s">
        <v>7</v>
      </c>
      <c r="F7" s="145">
        <v>8.9999999999999993E-3</v>
      </c>
      <c r="G7" s="7"/>
      <c r="H7" s="43">
        <f>F7*C7</f>
        <v>0</v>
      </c>
      <c r="I7" s="143">
        <f>H7/12</f>
        <v>0</v>
      </c>
      <c r="K7" s="116"/>
    </row>
    <row r="8" spans="1:13">
      <c r="A8" s="1">
        <v>2</v>
      </c>
      <c r="B8" t="s">
        <v>32</v>
      </c>
      <c r="C8" s="23">
        <v>3378421</v>
      </c>
      <c r="D8" t="s">
        <v>1194</v>
      </c>
      <c r="E8" t="s">
        <v>12</v>
      </c>
      <c r="F8" s="145">
        <v>8.9999999999999993E-3</v>
      </c>
      <c r="H8" s="43">
        <f t="shared" ref="H8:H71" si="0">F8*C8</f>
        <v>30405.788999999997</v>
      </c>
      <c r="I8" s="143">
        <f t="shared" ref="I8:I71" si="1">H8/12</f>
        <v>2533.8157499999998</v>
      </c>
      <c r="J8" s="43">
        <f>K8*12</f>
        <v>0</v>
      </c>
      <c r="K8" s="116">
        <v>0</v>
      </c>
      <c r="L8" t="s">
        <v>1176</v>
      </c>
      <c r="M8" s="43">
        <f>I8-K8</f>
        <v>2533.8157499999998</v>
      </c>
    </row>
    <row r="9" spans="1:13">
      <c r="A9" s="1">
        <v>3</v>
      </c>
      <c r="B9" t="s">
        <v>33</v>
      </c>
      <c r="C9" s="23">
        <v>4548040</v>
      </c>
      <c r="D9" t="s">
        <v>294</v>
      </c>
      <c r="E9" t="s">
        <v>13</v>
      </c>
      <c r="F9" s="145">
        <v>8.9999999999999993E-3</v>
      </c>
      <c r="H9" s="43">
        <f t="shared" si="0"/>
        <v>40932.359999999993</v>
      </c>
      <c r="I9" s="143">
        <f t="shared" si="1"/>
        <v>3411.0299999999993</v>
      </c>
      <c r="J9" s="43">
        <f t="shared" ref="J9:J72" si="2">K9*12</f>
        <v>0</v>
      </c>
      <c r="K9" s="116">
        <v>0</v>
      </c>
      <c r="L9" t="s">
        <v>1176</v>
      </c>
      <c r="M9" s="43">
        <f>I9-K9</f>
        <v>3411.0299999999993</v>
      </c>
    </row>
    <row r="10" spans="1:13">
      <c r="A10" s="1">
        <v>4</v>
      </c>
      <c r="B10" t="s">
        <v>34</v>
      </c>
      <c r="C10" s="23">
        <v>2410014</v>
      </c>
      <c r="D10" t="s">
        <v>295</v>
      </c>
      <c r="E10" t="s">
        <v>14</v>
      </c>
      <c r="F10" s="145">
        <v>8.9999999999999993E-3</v>
      </c>
      <c r="H10" s="43">
        <f t="shared" si="0"/>
        <v>21690.125999999997</v>
      </c>
      <c r="I10" s="143">
        <f t="shared" si="1"/>
        <v>1807.5104999999996</v>
      </c>
      <c r="J10" s="43">
        <f t="shared" si="2"/>
        <v>0</v>
      </c>
      <c r="K10" s="116">
        <v>0</v>
      </c>
      <c r="L10" t="s">
        <v>1176</v>
      </c>
      <c r="M10" s="43">
        <f>I10-K10</f>
        <v>1807.5104999999996</v>
      </c>
    </row>
    <row r="11" spans="1:13">
      <c r="A11" s="6">
        <v>5</v>
      </c>
      <c r="B11" s="7" t="s">
        <v>15</v>
      </c>
      <c r="C11" s="23"/>
      <c r="D11" s="7"/>
      <c r="E11" s="7" t="s">
        <v>16</v>
      </c>
      <c r="F11" s="145">
        <v>8.9999999999999993E-3</v>
      </c>
      <c r="G11" s="7"/>
      <c r="H11" s="43">
        <f t="shared" si="0"/>
        <v>0</v>
      </c>
      <c r="I11" s="143">
        <f t="shared" si="1"/>
        <v>0</v>
      </c>
      <c r="J11" s="43">
        <f t="shared" si="2"/>
        <v>0</v>
      </c>
      <c r="K11" s="116"/>
    </row>
    <row r="12" spans="1:13">
      <c r="A12" s="1">
        <v>6</v>
      </c>
      <c r="B12" t="s">
        <v>35</v>
      </c>
      <c r="C12" s="23">
        <v>6063780</v>
      </c>
      <c r="D12" t="s">
        <v>19</v>
      </c>
      <c r="E12" t="s">
        <v>20</v>
      </c>
      <c r="F12" s="145">
        <v>8.9999999999999993E-3</v>
      </c>
      <c r="H12" s="43">
        <f t="shared" si="0"/>
        <v>54574.02</v>
      </c>
      <c r="I12" s="143">
        <f t="shared" si="1"/>
        <v>4547.835</v>
      </c>
      <c r="J12" s="43">
        <f t="shared" si="2"/>
        <v>22923.96</v>
      </c>
      <c r="K12" s="116">
        <v>1910.33</v>
      </c>
      <c r="L12" t="s">
        <v>1381</v>
      </c>
      <c r="M12" s="43">
        <f>I12-K12</f>
        <v>2637.5050000000001</v>
      </c>
    </row>
    <row r="13" spans="1:13">
      <c r="A13" s="6">
        <v>7</v>
      </c>
      <c r="B13" s="7" t="s">
        <v>21</v>
      </c>
      <c r="C13" s="23"/>
      <c r="D13" s="7"/>
      <c r="E13" s="7"/>
      <c r="F13" s="145">
        <v>8.9999999999999993E-3</v>
      </c>
      <c r="G13" s="7"/>
      <c r="H13" s="43">
        <f t="shared" si="0"/>
        <v>0</v>
      </c>
      <c r="I13" s="143">
        <f t="shared" si="1"/>
        <v>0</v>
      </c>
      <c r="J13" s="43">
        <f t="shared" si="2"/>
        <v>0</v>
      </c>
      <c r="K13" s="116"/>
    </row>
    <row r="14" spans="1:13">
      <c r="A14" s="6">
        <v>8</v>
      </c>
      <c r="B14" s="7" t="s">
        <v>22</v>
      </c>
      <c r="C14" s="23"/>
      <c r="D14" s="7"/>
      <c r="E14" s="7"/>
      <c r="F14" s="145">
        <v>8.9999999999999993E-3</v>
      </c>
      <c r="G14" s="7"/>
      <c r="H14" s="43">
        <f t="shared" si="0"/>
        <v>0</v>
      </c>
      <c r="I14" s="143">
        <f t="shared" si="1"/>
        <v>0</v>
      </c>
      <c r="J14" s="43">
        <f t="shared" si="2"/>
        <v>0</v>
      </c>
      <c r="K14" s="116"/>
    </row>
    <row r="15" spans="1:13">
      <c r="A15" s="6">
        <v>9</v>
      </c>
      <c r="B15" s="7" t="s">
        <v>23</v>
      </c>
      <c r="C15" s="23"/>
      <c r="D15" s="7"/>
      <c r="E15" s="7"/>
      <c r="F15" s="145">
        <v>8.9999999999999993E-3</v>
      </c>
      <c r="G15" s="7"/>
      <c r="H15" s="43">
        <f t="shared" si="0"/>
        <v>0</v>
      </c>
      <c r="I15" s="143">
        <f t="shared" si="1"/>
        <v>0</v>
      </c>
      <c r="J15" s="43">
        <f t="shared" si="2"/>
        <v>0</v>
      </c>
      <c r="K15" s="116"/>
    </row>
    <row r="16" spans="1:13">
      <c r="A16" s="9">
        <v>10</v>
      </c>
      <c r="B16" s="10" t="s">
        <v>36</v>
      </c>
      <c r="C16" s="154">
        <v>2718370</v>
      </c>
      <c r="D16" s="10" t="s">
        <v>24</v>
      </c>
      <c r="E16" s="10" t="s">
        <v>25</v>
      </c>
      <c r="F16" s="145">
        <v>8.9999999999999993E-3</v>
      </c>
      <c r="G16" s="10"/>
      <c r="H16" s="43">
        <f t="shared" si="0"/>
        <v>24465.329999999998</v>
      </c>
      <c r="I16" s="143">
        <f t="shared" si="1"/>
        <v>2038.7774999999999</v>
      </c>
      <c r="J16" s="99">
        <f t="shared" si="2"/>
        <v>0</v>
      </c>
      <c r="K16" s="132"/>
      <c r="L16" s="67" t="s">
        <v>1199</v>
      </c>
    </row>
    <row r="17" spans="1:13" s="10" customFormat="1">
      <c r="A17" s="9">
        <v>11</v>
      </c>
      <c r="B17" s="10" t="s">
        <v>319</v>
      </c>
      <c r="C17" s="23">
        <v>2444095</v>
      </c>
      <c r="D17" s="10" t="s">
        <v>26</v>
      </c>
      <c r="E17" s="10" t="s">
        <v>1473</v>
      </c>
      <c r="F17" s="145">
        <v>8.9999999999999993E-3</v>
      </c>
      <c r="H17" s="99">
        <f t="shared" si="0"/>
        <v>21996.855</v>
      </c>
      <c r="I17" s="186">
        <f>H17/12</f>
        <v>1833.07125</v>
      </c>
      <c r="J17" s="117">
        <f t="shared" si="2"/>
        <v>0</v>
      </c>
      <c r="K17" s="133"/>
      <c r="L17" s="67" t="s">
        <v>1869</v>
      </c>
      <c r="M17" s="7"/>
    </row>
    <row r="18" spans="1:13">
      <c r="A18" s="9">
        <v>12</v>
      </c>
      <c r="B18" s="10" t="s">
        <v>36</v>
      </c>
      <c r="C18" s="23">
        <v>1476255</v>
      </c>
      <c r="D18" s="10" t="s">
        <v>28</v>
      </c>
      <c r="E18" s="10" t="s">
        <v>29</v>
      </c>
      <c r="F18" s="145">
        <v>8.9999999999999993E-3</v>
      </c>
      <c r="G18" s="10"/>
      <c r="H18" s="43">
        <f t="shared" si="0"/>
        <v>13286.294999999998</v>
      </c>
      <c r="I18" s="143">
        <f t="shared" si="1"/>
        <v>1107.1912499999999</v>
      </c>
      <c r="J18" s="99">
        <f t="shared" si="2"/>
        <v>0</v>
      </c>
      <c r="K18" s="132"/>
      <c r="L18" s="67" t="s">
        <v>1199</v>
      </c>
    </row>
    <row r="19" spans="1:13">
      <c r="A19" s="1">
        <v>13</v>
      </c>
      <c r="B19" t="s">
        <v>37</v>
      </c>
      <c r="C19" s="23">
        <v>0</v>
      </c>
      <c r="D19" t="s">
        <v>30</v>
      </c>
      <c r="E19" t="s">
        <v>31</v>
      </c>
      <c r="F19" s="145">
        <v>8.9999999999999993E-3</v>
      </c>
      <c r="H19" s="43">
        <f t="shared" si="0"/>
        <v>0</v>
      </c>
      <c r="I19" s="143">
        <f t="shared" si="1"/>
        <v>0</v>
      </c>
      <c r="J19" s="43">
        <f t="shared" si="2"/>
        <v>0</v>
      </c>
      <c r="K19" s="116">
        <v>0</v>
      </c>
      <c r="L19" s="42" t="s">
        <v>1174</v>
      </c>
      <c r="M19" s="43">
        <f>I19-K19</f>
        <v>0</v>
      </c>
    </row>
    <row r="20" spans="1:13">
      <c r="A20" s="1">
        <v>14</v>
      </c>
      <c r="B20" t="s">
        <v>39</v>
      </c>
      <c r="C20" s="23">
        <v>683686</v>
      </c>
      <c r="D20" t="s">
        <v>38</v>
      </c>
      <c r="E20" t="s">
        <v>40</v>
      </c>
      <c r="F20" s="145">
        <v>8.9999999999999993E-3</v>
      </c>
      <c r="H20" s="43">
        <f t="shared" si="0"/>
        <v>6153.174</v>
      </c>
      <c r="I20" s="143">
        <f t="shared" si="1"/>
        <v>512.7645</v>
      </c>
      <c r="J20" s="43">
        <f t="shared" si="2"/>
        <v>0</v>
      </c>
      <c r="K20" s="116">
        <v>0</v>
      </c>
      <c r="L20" t="s">
        <v>1187</v>
      </c>
      <c r="M20" s="43">
        <f>I20-K20</f>
        <v>512.7645</v>
      </c>
    </row>
    <row r="21" spans="1:13">
      <c r="A21" s="9">
        <v>15</v>
      </c>
      <c r="B21" s="10" t="s">
        <v>43</v>
      </c>
      <c r="C21" s="23">
        <v>3395022</v>
      </c>
      <c r="D21" s="10" t="s">
        <v>42</v>
      </c>
      <c r="E21" s="10" t="s">
        <v>44</v>
      </c>
      <c r="F21" s="145">
        <v>8.9999999999999993E-3</v>
      </c>
      <c r="G21" s="10"/>
      <c r="H21" s="43">
        <f t="shared" si="0"/>
        <v>30555.197999999997</v>
      </c>
      <c r="I21" s="143">
        <f t="shared" si="1"/>
        <v>2546.2664999999997</v>
      </c>
      <c r="J21" s="99">
        <f t="shared" si="2"/>
        <v>0</v>
      </c>
      <c r="K21" s="132">
        <v>0</v>
      </c>
      <c r="L21" s="10" t="s">
        <v>1382</v>
      </c>
      <c r="M21" s="43">
        <f>I21-K21</f>
        <v>2546.2664999999997</v>
      </c>
    </row>
    <row r="22" spans="1:13">
      <c r="A22" s="1">
        <v>16</v>
      </c>
      <c r="B22" t="s">
        <v>47</v>
      </c>
      <c r="C22" s="23">
        <v>4485741</v>
      </c>
      <c r="D22" t="s">
        <v>46</v>
      </c>
      <c r="E22" t="s">
        <v>48</v>
      </c>
      <c r="F22" s="145">
        <v>8.9999999999999993E-3</v>
      </c>
      <c r="H22" s="43">
        <f t="shared" si="0"/>
        <v>40371.668999999994</v>
      </c>
      <c r="I22" s="143">
        <f t="shared" si="1"/>
        <v>3364.3057499999995</v>
      </c>
      <c r="J22" s="43">
        <f t="shared" si="2"/>
        <v>0</v>
      </c>
      <c r="K22" s="116">
        <v>0</v>
      </c>
      <c r="L22" t="s">
        <v>1185</v>
      </c>
      <c r="M22" s="43">
        <f>I22-K22</f>
        <v>3364.3057499999995</v>
      </c>
    </row>
    <row r="23" spans="1:13">
      <c r="A23" s="6">
        <v>17</v>
      </c>
      <c r="B23" s="7" t="s">
        <v>49</v>
      </c>
      <c r="C23" s="23"/>
      <c r="D23" s="7"/>
      <c r="E23" s="7"/>
      <c r="F23" s="145">
        <v>8.9999999999999993E-3</v>
      </c>
      <c r="G23" s="7"/>
      <c r="H23" s="43">
        <f t="shared" si="0"/>
        <v>0</v>
      </c>
      <c r="I23" s="143">
        <f t="shared" si="1"/>
        <v>0</v>
      </c>
      <c r="J23" s="43">
        <f t="shared" si="2"/>
        <v>0</v>
      </c>
      <c r="K23" s="116"/>
    </row>
    <row r="24" spans="1:13">
      <c r="A24" s="6">
        <v>18</v>
      </c>
      <c r="B24" s="7" t="s">
        <v>51</v>
      </c>
      <c r="C24" s="23"/>
      <c r="D24" s="7"/>
      <c r="E24" s="7"/>
      <c r="F24" s="145">
        <v>8.9999999999999993E-3</v>
      </c>
      <c r="G24" s="7"/>
      <c r="H24" s="43">
        <f t="shared" si="0"/>
        <v>0</v>
      </c>
      <c r="I24" s="143">
        <f t="shared" si="1"/>
        <v>0</v>
      </c>
      <c r="J24" s="43">
        <f t="shared" si="2"/>
        <v>0</v>
      </c>
      <c r="K24" s="116"/>
    </row>
    <row r="25" spans="1:13">
      <c r="A25" s="1">
        <v>19</v>
      </c>
      <c r="B25" s="10" t="s">
        <v>51</v>
      </c>
      <c r="C25" s="23">
        <v>2674728</v>
      </c>
      <c r="D25" s="10" t="s">
        <v>52</v>
      </c>
      <c r="E25" s="10" t="s">
        <v>53</v>
      </c>
      <c r="F25" s="145">
        <v>8.9999999999999993E-3</v>
      </c>
      <c r="G25" s="10"/>
      <c r="H25" s="43">
        <f t="shared" si="0"/>
        <v>24072.552</v>
      </c>
      <c r="I25" s="143">
        <f t="shared" si="1"/>
        <v>2006.046</v>
      </c>
      <c r="J25" s="43">
        <f t="shared" si="2"/>
        <v>0</v>
      </c>
      <c r="K25" s="116">
        <v>0</v>
      </c>
      <c r="L25" s="42" t="s">
        <v>1707</v>
      </c>
      <c r="M25" s="43">
        <f>I25-K25</f>
        <v>2006.046</v>
      </c>
    </row>
    <row r="26" spans="1:13">
      <c r="A26" s="9">
        <v>20</v>
      </c>
      <c r="B26" s="7" t="s">
        <v>55</v>
      </c>
      <c r="C26" s="23"/>
      <c r="D26" s="7" t="s">
        <v>54</v>
      </c>
      <c r="E26" s="27">
        <v>3742206</v>
      </c>
      <c r="F26" s="145">
        <v>8.9999999999999993E-3</v>
      </c>
      <c r="G26" s="7"/>
      <c r="H26" s="43">
        <f t="shared" si="0"/>
        <v>0</v>
      </c>
      <c r="I26" s="143">
        <f t="shared" si="1"/>
        <v>0</v>
      </c>
      <c r="J26" s="43">
        <f t="shared" si="2"/>
        <v>0</v>
      </c>
      <c r="K26" s="116">
        <v>0</v>
      </c>
      <c r="L26" s="7" t="s">
        <v>1338</v>
      </c>
      <c r="M26" s="43">
        <f>I26-K26</f>
        <v>0</v>
      </c>
    </row>
    <row r="27" spans="1:13">
      <c r="A27" s="1">
        <v>21</v>
      </c>
      <c r="B27" s="10" t="s">
        <v>58</v>
      </c>
      <c r="C27" s="23">
        <v>2682099</v>
      </c>
      <c r="D27" s="10" t="s">
        <v>57</v>
      </c>
      <c r="E27" s="10" t="s">
        <v>59</v>
      </c>
      <c r="F27" s="145">
        <v>8.9999999999999993E-3</v>
      </c>
      <c r="G27" s="10"/>
      <c r="H27" s="43">
        <f t="shared" si="0"/>
        <v>24138.891</v>
      </c>
      <c r="I27" s="143">
        <f t="shared" si="1"/>
        <v>2011.5742499999999</v>
      </c>
      <c r="J27" s="43">
        <f t="shared" si="2"/>
        <v>0</v>
      </c>
      <c r="K27" s="116">
        <v>0</v>
      </c>
      <c r="L27" t="s">
        <v>1612</v>
      </c>
      <c r="M27" s="43">
        <f>I27-K27</f>
        <v>2011.5742499999999</v>
      </c>
    </row>
    <row r="28" spans="1:13">
      <c r="A28" s="6">
        <v>22</v>
      </c>
      <c r="B28" s="7" t="s">
        <v>60</v>
      </c>
      <c r="C28" s="23"/>
      <c r="D28" s="7"/>
      <c r="E28" s="7" t="s">
        <v>61</v>
      </c>
      <c r="F28" s="145">
        <v>8.9999999999999993E-3</v>
      </c>
      <c r="G28" s="7"/>
      <c r="H28" s="43">
        <f t="shared" si="0"/>
        <v>0</v>
      </c>
      <c r="I28" s="143">
        <f t="shared" si="1"/>
        <v>0</v>
      </c>
      <c r="J28" s="43">
        <f t="shared" si="2"/>
        <v>0</v>
      </c>
      <c r="K28" s="116"/>
    </row>
    <row r="29" spans="1:13">
      <c r="A29" s="6">
        <v>23</v>
      </c>
      <c r="B29" s="7" t="s">
        <v>62</v>
      </c>
      <c r="C29" s="23"/>
      <c r="D29" s="7"/>
      <c r="E29" s="7" t="s">
        <v>63</v>
      </c>
      <c r="F29" s="145">
        <v>8.9999999999999993E-3</v>
      </c>
      <c r="G29" s="7"/>
      <c r="H29" s="43">
        <f t="shared" si="0"/>
        <v>0</v>
      </c>
      <c r="I29" s="143">
        <f t="shared" si="1"/>
        <v>0</v>
      </c>
      <c r="J29" s="43">
        <f t="shared" si="2"/>
        <v>0</v>
      </c>
      <c r="K29" s="116"/>
    </row>
    <row r="30" spans="1:13">
      <c r="A30" s="6">
        <v>24</v>
      </c>
      <c r="B30" s="7" t="s">
        <v>64</v>
      </c>
      <c r="C30" s="23"/>
      <c r="D30" s="7"/>
      <c r="E30" s="7" t="s">
        <v>65</v>
      </c>
      <c r="F30" s="145">
        <v>8.9999999999999993E-3</v>
      </c>
      <c r="G30" s="7"/>
      <c r="H30" s="43">
        <f t="shared" si="0"/>
        <v>0</v>
      </c>
      <c r="I30" s="143">
        <f t="shared" si="1"/>
        <v>0</v>
      </c>
      <c r="J30" s="43">
        <f t="shared" si="2"/>
        <v>0</v>
      </c>
      <c r="K30" s="116"/>
    </row>
    <row r="31" spans="1:13">
      <c r="A31" s="6">
        <v>25</v>
      </c>
      <c r="B31" s="7" t="s">
        <v>66</v>
      </c>
      <c r="C31" s="23"/>
      <c r="D31" s="7"/>
      <c r="E31" s="7" t="s">
        <v>67</v>
      </c>
      <c r="F31" s="145">
        <v>8.9999999999999993E-3</v>
      </c>
      <c r="G31" s="7"/>
      <c r="H31" s="43">
        <f t="shared" si="0"/>
        <v>0</v>
      </c>
      <c r="I31" s="143">
        <f t="shared" si="1"/>
        <v>0</v>
      </c>
      <c r="J31" s="43">
        <f t="shared" si="2"/>
        <v>0</v>
      </c>
      <c r="K31" s="116"/>
    </row>
    <row r="32" spans="1:13">
      <c r="A32" s="9">
        <v>26</v>
      </c>
      <c r="B32" s="10" t="s">
        <v>69</v>
      </c>
      <c r="C32" s="23">
        <v>6483309</v>
      </c>
      <c r="D32" s="10" t="s">
        <v>68</v>
      </c>
      <c r="E32" s="10" t="s">
        <v>70</v>
      </c>
      <c r="F32" s="145">
        <v>8.9999999999999993E-3</v>
      </c>
      <c r="G32" s="10"/>
      <c r="H32" s="43">
        <f t="shared" si="0"/>
        <v>58349.780999999995</v>
      </c>
      <c r="I32" s="143">
        <f t="shared" si="1"/>
        <v>4862.4817499999999</v>
      </c>
      <c r="J32" s="43">
        <f t="shared" si="2"/>
        <v>0</v>
      </c>
      <c r="K32" s="116">
        <v>0</v>
      </c>
      <c r="L32" t="s">
        <v>1176</v>
      </c>
      <c r="M32" s="43">
        <f t="shared" ref="M32:M39" si="3">I32-K32</f>
        <v>4862.4817499999999</v>
      </c>
    </row>
    <row r="33" spans="1:13">
      <c r="A33" s="6">
        <v>27</v>
      </c>
      <c r="B33" s="7" t="s">
        <v>72</v>
      </c>
      <c r="C33" s="23">
        <v>0</v>
      </c>
      <c r="D33" s="7" t="s">
        <v>71</v>
      </c>
      <c r="E33" s="7" t="s">
        <v>73</v>
      </c>
      <c r="F33" s="145">
        <v>8.9999999999999993E-3</v>
      </c>
      <c r="G33" s="7"/>
      <c r="H33" s="43">
        <f t="shared" si="0"/>
        <v>0</v>
      </c>
      <c r="I33" s="143">
        <f t="shared" si="1"/>
        <v>0</v>
      </c>
      <c r="J33" s="117">
        <f t="shared" si="2"/>
        <v>0</v>
      </c>
      <c r="K33" s="133">
        <v>0</v>
      </c>
      <c r="L33" s="7" t="s">
        <v>1308</v>
      </c>
      <c r="M33" s="43">
        <f t="shared" si="3"/>
        <v>0</v>
      </c>
    </row>
    <row r="34" spans="1:13">
      <c r="A34" s="1">
        <v>28</v>
      </c>
      <c r="B34" s="10" t="s">
        <v>75</v>
      </c>
      <c r="C34" s="23">
        <v>449920.67</v>
      </c>
      <c r="D34" s="10" t="s">
        <v>74</v>
      </c>
      <c r="E34" s="10" t="s">
        <v>76</v>
      </c>
      <c r="F34" s="145">
        <v>8.9999999999999993E-3</v>
      </c>
      <c r="G34" s="10"/>
      <c r="H34" s="43">
        <f t="shared" si="0"/>
        <v>4049.2860299999998</v>
      </c>
      <c r="I34" s="143">
        <f t="shared" si="1"/>
        <v>337.44050249999998</v>
      </c>
      <c r="J34" s="43">
        <f t="shared" si="2"/>
        <v>0</v>
      </c>
      <c r="K34" s="116">
        <v>0</v>
      </c>
      <c r="L34" t="s">
        <v>1715</v>
      </c>
      <c r="M34" s="43">
        <f t="shared" si="3"/>
        <v>337.44050249999998</v>
      </c>
    </row>
    <row r="35" spans="1:13">
      <c r="A35" s="6">
        <v>29</v>
      </c>
      <c r="B35" s="7" t="s">
        <v>78</v>
      </c>
      <c r="C35" s="23">
        <v>0</v>
      </c>
      <c r="D35" s="7" t="s">
        <v>77</v>
      </c>
      <c r="E35" s="7" t="s">
        <v>79</v>
      </c>
      <c r="F35" s="145">
        <v>8.9999999999999993E-3</v>
      </c>
      <c r="G35" s="7"/>
      <c r="H35" s="43">
        <f t="shared" si="0"/>
        <v>0</v>
      </c>
      <c r="I35" s="143">
        <f t="shared" si="1"/>
        <v>0</v>
      </c>
      <c r="J35" s="117">
        <f t="shared" si="2"/>
        <v>0</v>
      </c>
      <c r="K35" s="133">
        <v>0</v>
      </c>
      <c r="L35" s="7" t="s">
        <v>1309</v>
      </c>
      <c r="M35" s="43">
        <f t="shared" si="3"/>
        <v>0</v>
      </c>
    </row>
    <row r="36" spans="1:13">
      <c r="A36" s="6">
        <v>30</v>
      </c>
      <c r="B36" s="7" t="s">
        <v>81</v>
      </c>
      <c r="C36" s="23">
        <v>0</v>
      </c>
      <c r="D36" s="7" t="s">
        <v>80</v>
      </c>
      <c r="E36" s="7" t="s">
        <v>82</v>
      </c>
      <c r="F36" s="145">
        <v>8.9999999999999993E-3</v>
      </c>
      <c r="G36" s="7"/>
      <c r="H36" s="43">
        <f t="shared" si="0"/>
        <v>0</v>
      </c>
      <c r="I36" s="143">
        <f t="shared" si="1"/>
        <v>0</v>
      </c>
      <c r="J36" s="117">
        <f t="shared" si="2"/>
        <v>0</v>
      </c>
      <c r="K36" s="133">
        <v>0</v>
      </c>
      <c r="L36" s="7" t="s">
        <v>1311</v>
      </c>
      <c r="M36" s="43">
        <f t="shared" si="3"/>
        <v>0</v>
      </c>
    </row>
    <row r="37" spans="1:13">
      <c r="A37" s="6">
        <v>31</v>
      </c>
      <c r="B37" s="7" t="s">
        <v>81</v>
      </c>
      <c r="C37" s="23">
        <v>0</v>
      </c>
      <c r="D37" s="7" t="s">
        <v>83</v>
      </c>
      <c r="E37" s="7" t="s">
        <v>84</v>
      </c>
      <c r="F37" s="145">
        <v>8.9999999999999993E-3</v>
      </c>
      <c r="G37" s="7"/>
      <c r="H37" s="43">
        <f t="shared" si="0"/>
        <v>0</v>
      </c>
      <c r="I37" s="143">
        <f t="shared" si="1"/>
        <v>0</v>
      </c>
      <c r="J37" s="117">
        <f t="shared" si="2"/>
        <v>0</v>
      </c>
      <c r="K37" s="133">
        <v>0</v>
      </c>
      <c r="L37" s="7" t="s">
        <v>1311</v>
      </c>
      <c r="M37" s="43">
        <f t="shared" si="3"/>
        <v>0</v>
      </c>
    </row>
    <row r="38" spans="1:13">
      <c r="A38" s="1">
        <v>32</v>
      </c>
      <c r="B38" s="10" t="s">
        <v>86</v>
      </c>
      <c r="C38" s="23">
        <v>1256263</v>
      </c>
      <c r="D38" s="10" t="s">
        <v>85</v>
      </c>
      <c r="E38" t="s">
        <v>87</v>
      </c>
      <c r="F38" s="145">
        <v>8.9999999999999993E-3</v>
      </c>
      <c r="G38" s="10"/>
      <c r="H38" s="43">
        <f t="shared" si="0"/>
        <v>11306.366999999998</v>
      </c>
      <c r="I38" s="143">
        <f t="shared" si="1"/>
        <v>942.19724999999983</v>
      </c>
      <c r="J38" s="43">
        <f t="shared" si="2"/>
        <v>0</v>
      </c>
      <c r="K38" s="116">
        <v>0</v>
      </c>
      <c r="L38" t="s">
        <v>1176</v>
      </c>
      <c r="M38" s="43">
        <f t="shared" si="3"/>
        <v>942.19724999999983</v>
      </c>
    </row>
    <row r="39" spans="1:13">
      <c r="A39" s="6">
        <v>33</v>
      </c>
      <c r="B39" s="7" t="s">
        <v>89</v>
      </c>
      <c r="C39" s="23">
        <v>0</v>
      </c>
      <c r="D39" s="7" t="s">
        <v>88</v>
      </c>
      <c r="E39" s="7" t="s">
        <v>90</v>
      </c>
      <c r="F39" s="145">
        <v>8.9999999999999993E-3</v>
      </c>
      <c r="G39" s="7"/>
      <c r="H39" s="43">
        <f t="shared" si="0"/>
        <v>0</v>
      </c>
      <c r="I39" s="143">
        <f t="shared" si="1"/>
        <v>0</v>
      </c>
      <c r="J39" s="43">
        <f t="shared" si="2"/>
        <v>0</v>
      </c>
      <c r="K39" s="116">
        <v>0</v>
      </c>
      <c r="L39" s="42" t="s">
        <v>1278</v>
      </c>
      <c r="M39" s="43">
        <f t="shared" si="3"/>
        <v>0</v>
      </c>
    </row>
    <row r="40" spans="1:13">
      <c r="A40" s="6">
        <v>34</v>
      </c>
      <c r="B40" s="7" t="s">
        <v>92</v>
      </c>
      <c r="C40" s="23"/>
      <c r="D40" s="7" t="s">
        <v>91</v>
      </c>
      <c r="E40" s="7"/>
      <c r="F40" s="145">
        <v>8.9999999999999993E-3</v>
      </c>
      <c r="G40" s="7"/>
      <c r="H40" s="43">
        <f t="shared" si="0"/>
        <v>0</v>
      </c>
      <c r="I40" s="143">
        <f t="shared" si="1"/>
        <v>0</v>
      </c>
      <c r="J40" s="43">
        <f t="shared" si="2"/>
        <v>0</v>
      </c>
      <c r="K40" s="116"/>
    </row>
    <row r="41" spans="1:13">
      <c r="A41" s="9">
        <v>35</v>
      </c>
      <c r="B41" s="10" t="s">
        <v>94</v>
      </c>
      <c r="C41" s="23">
        <v>0</v>
      </c>
      <c r="D41" s="10" t="s">
        <v>93</v>
      </c>
      <c r="E41" s="10" t="s">
        <v>95</v>
      </c>
      <c r="F41" s="145">
        <v>8.9999999999999993E-3</v>
      </c>
      <c r="G41" s="10"/>
      <c r="H41" s="43">
        <f t="shared" si="0"/>
        <v>0</v>
      </c>
      <c r="I41" s="143">
        <f t="shared" si="1"/>
        <v>0</v>
      </c>
      <c r="J41" s="43">
        <f t="shared" si="2"/>
        <v>0</v>
      </c>
      <c r="K41" s="116">
        <v>0</v>
      </c>
      <c r="L41" s="42" t="s">
        <v>1855</v>
      </c>
      <c r="M41" s="43">
        <f>I41-K41</f>
        <v>0</v>
      </c>
    </row>
    <row r="42" spans="1:13">
      <c r="A42" s="6">
        <v>36</v>
      </c>
      <c r="B42" s="7" t="s">
        <v>94</v>
      </c>
      <c r="C42" s="23"/>
      <c r="D42" s="7" t="s">
        <v>96</v>
      </c>
      <c r="E42" s="7"/>
      <c r="F42" s="145">
        <v>8.9999999999999993E-3</v>
      </c>
      <c r="G42" s="7"/>
      <c r="H42" s="43">
        <f t="shared" si="0"/>
        <v>0</v>
      </c>
      <c r="I42" s="143">
        <f t="shared" si="1"/>
        <v>0</v>
      </c>
      <c r="J42" s="43">
        <f t="shared" si="2"/>
        <v>0</v>
      </c>
      <c r="K42" s="116"/>
    </row>
    <row r="43" spans="1:13" ht="18" customHeight="1">
      <c r="A43" s="6">
        <v>37</v>
      </c>
      <c r="B43" s="7" t="s">
        <v>97</v>
      </c>
      <c r="C43" s="23"/>
      <c r="D43" s="7"/>
      <c r="E43" s="7"/>
      <c r="F43" s="145">
        <v>8.9999999999999993E-3</v>
      </c>
      <c r="G43" s="7"/>
      <c r="H43" s="43">
        <f t="shared" si="0"/>
        <v>0</v>
      </c>
      <c r="I43" s="143">
        <f t="shared" si="1"/>
        <v>0</v>
      </c>
      <c r="J43" s="43">
        <f t="shared" si="2"/>
        <v>0</v>
      </c>
      <c r="K43" s="116"/>
    </row>
    <row r="44" spans="1:13">
      <c r="A44" s="6">
        <v>38</v>
      </c>
      <c r="B44" s="7" t="s">
        <v>98</v>
      </c>
      <c r="C44" s="23"/>
      <c r="D44" s="7" t="s">
        <v>99</v>
      </c>
      <c r="E44" s="7" t="s">
        <v>100</v>
      </c>
      <c r="F44" s="145">
        <v>8.9999999999999993E-3</v>
      </c>
      <c r="G44" s="7"/>
      <c r="H44" s="117">
        <f t="shared" si="0"/>
        <v>0</v>
      </c>
      <c r="I44" s="185">
        <f t="shared" si="1"/>
        <v>0</v>
      </c>
      <c r="J44" s="43">
        <f t="shared" si="2"/>
        <v>0</v>
      </c>
      <c r="K44" s="116">
        <v>0</v>
      </c>
      <c r="L44" s="7" t="s">
        <v>1391</v>
      </c>
      <c r="M44" s="43">
        <f>I44-K44</f>
        <v>0</v>
      </c>
    </row>
    <row r="45" spans="1:13">
      <c r="A45" s="1">
        <v>39</v>
      </c>
      <c r="B45" s="10" t="s">
        <v>1413</v>
      </c>
      <c r="C45" s="23">
        <v>5248471.2</v>
      </c>
      <c r="D45" s="10" t="s">
        <v>102</v>
      </c>
      <c r="E45" s="10" t="s">
        <v>1412</v>
      </c>
      <c r="F45" s="145">
        <v>8.9999999999999993E-3</v>
      </c>
      <c r="G45" s="10"/>
      <c r="H45" s="43">
        <f t="shared" si="0"/>
        <v>47236.2408</v>
      </c>
      <c r="I45" s="143">
        <f t="shared" si="1"/>
        <v>3936.3534</v>
      </c>
      <c r="J45" s="43">
        <f t="shared" si="2"/>
        <v>0</v>
      </c>
      <c r="K45" s="116">
        <v>0</v>
      </c>
      <c r="L45" t="s">
        <v>1414</v>
      </c>
      <c r="M45" s="43">
        <f>I45-K45</f>
        <v>3936.3534</v>
      </c>
    </row>
    <row r="46" spans="1:13">
      <c r="A46" s="9">
        <v>40</v>
      </c>
      <c r="B46" s="10" t="s">
        <v>104</v>
      </c>
      <c r="C46" s="23">
        <v>2298497</v>
      </c>
      <c r="D46" s="10" t="s">
        <v>105</v>
      </c>
      <c r="E46" s="10" t="s">
        <v>106</v>
      </c>
      <c r="F46" s="145">
        <v>8.9999999999999993E-3</v>
      </c>
      <c r="G46" s="10"/>
      <c r="H46" s="43">
        <f t="shared" si="0"/>
        <v>20686.472999999998</v>
      </c>
      <c r="I46" s="143">
        <f t="shared" si="1"/>
        <v>1723.8727499999998</v>
      </c>
      <c r="J46" s="43">
        <f t="shared" si="2"/>
        <v>0</v>
      </c>
      <c r="K46" s="116">
        <v>0</v>
      </c>
      <c r="L46" t="s">
        <v>1176</v>
      </c>
      <c r="M46" s="43">
        <f>I46-K46</f>
        <v>1723.8727499999998</v>
      </c>
    </row>
    <row r="47" spans="1:13">
      <c r="A47" s="1">
        <v>41</v>
      </c>
      <c r="B47" s="10" t="s">
        <v>107</v>
      </c>
      <c r="C47" s="23">
        <v>1798749</v>
      </c>
      <c r="D47" s="10" t="s">
        <v>108</v>
      </c>
      <c r="E47" t="s">
        <v>109</v>
      </c>
      <c r="F47" s="145">
        <v>8.9999999999999993E-3</v>
      </c>
      <c r="G47" s="10"/>
      <c r="H47" s="43">
        <f t="shared" si="0"/>
        <v>16188.740999999998</v>
      </c>
      <c r="I47" s="143">
        <f t="shared" si="1"/>
        <v>1349.0617499999998</v>
      </c>
      <c r="J47" s="43">
        <f t="shared" si="2"/>
        <v>0</v>
      </c>
      <c r="K47" s="116">
        <v>0</v>
      </c>
      <c r="L47" t="s">
        <v>1176</v>
      </c>
      <c r="M47" s="43">
        <f>I47-K47</f>
        <v>1349.0617499999998</v>
      </c>
    </row>
    <row r="48" spans="1:13">
      <c r="A48" s="1">
        <v>42</v>
      </c>
      <c r="B48" s="10" t="s">
        <v>110</v>
      </c>
      <c r="C48" s="23">
        <v>1596840</v>
      </c>
      <c r="D48" s="10" t="s">
        <v>111</v>
      </c>
      <c r="E48" s="26">
        <v>77582</v>
      </c>
      <c r="F48" s="145">
        <v>8.9999999999999993E-3</v>
      </c>
      <c r="G48" s="10"/>
      <c r="H48" s="43">
        <f t="shared" si="0"/>
        <v>14371.56</v>
      </c>
      <c r="I48" s="143">
        <f t="shared" si="1"/>
        <v>1197.6299999999999</v>
      </c>
      <c r="J48" s="43">
        <f t="shared" si="2"/>
        <v>0</v>
      </c>
      <c r="K48" s="116">
        <v>0</v>
      </c>
      <c r="L48" t="s">
        <v>1176</v>
      </c>
      <c r="M48" s="43">
        <f>I48-K48</f>
        <v>1197.6299999999999</v>
      </c>
    </row>
    <row r="49" spans="1:13">
      <c r="A49" s="6">
        <v>43</v>
      </c>
      <c r="B49" s="7" t="s">
        <v>110</v>
      </c>
      <c r="C49" s="23"/>
      <c r="D49" s="7" t="s">
        <v>112</v>
      </c>
      <c r="E49" s="7"/>
      <c r="F49" s="145">
        <v>8.9999999999999993E-3</v>
      </c>
      <c r="G49" s="7"/>
      <c r="H49" s="43">
        <f t="shared" si="0"/>
        <v>0</v>
      </c>
      <c r="I49" s="143">
        <f t="shared" si="1"/>
        <v>0</v>
      </c>
      <c r="J49" s="43">
        <f t="shared" si="2"/>
        <v>0</v>
      </c>
      <c r="K49" s="116"/>
    </row>
    <row r="50" spans="1:13">
      <c r="A50" s="1">
        <v>44</v>
      </c>
      <c r="B50" s="10" t="s">
        <v>114</v>
      </c>
      <c r="C50" s="23">
        <v>5877080</v>
      </c>
      <c r="D50" s="10" t="s">
        <v>113</v>
      </c>
      <c r="E50" s="26">
        <v>78173</v>
      </c>
      <c r="F50" s="145">
        <v>8.9999999999999993E-3</v>
      </c>
      <c r="G50" s="10"/>
      <c r="H50" s="43">
        <f t="shared" si="0"/>
        <v>52893.719999999994</v>
      </c>
      <c r="I50" s="143">
        <f t="shared" si="1"/>
        <v>4407.8099999999995</v>
      </c>
      <c r="J50" s="43">
        <f t="shared" si="2"/>
        <v>0</v>
      </c>
      <c r="K50" s="116">
        <v>0</v>
      </c>
      <c r="L50" t="s">
        <v>1860</v>
      </c>
      <c r="M50" s="43">
        <f>I50-K50</f>
        <v>4407.8099999999995</v>
      </c>
    </row>
    <row r="51" spans="1:13">
      <c r="A51" s="6">
        <v>45</v>
      </c>
      <c r="B51" s="7" t="s">
        <v>115</v>
      </c>
      <c r="C51" s="23"/>
      <c r="D51" s="7"/>
      <c r="E51" s="27">
        <v>90091</v>
      </c>
      <c r="F51" s="145">
        <v>8.9999999999999993E-3</v>
      </c>
      <c r="G51" s="7"/>
      <c r="H51" s="43">
        <f t="shared" si="0"/>
        <v>0</v>
      </c>
      <c r="I51" s="143">
        <f t="shared" si="1"/>
        <v>0</v>
      </c>
      <c r="J51" s="43">
        <f t="shared" si="2"/>
        <v>0</v>
      </c>
      <c r="K51" s="116"/>
    </row>
    <row r="52" spans="1:13">
      <c r="A52" s="6">
        <v>46</v>
      </c>
      <c r="B52" s="7" t="s">
        <v>116</v>
      </c>
      <c r="C52" s="23"/>
      <c r="D52" s="7"/>
      <c r="E52" s="27">
        <v>78215</v>
      </c>
      <c r="F52" s="145">
        <v>8.9999999999999993E-3</v>
      </c>
      <c r="G52" s="7"/>
      <c r="H52" s="43">
        <f t="shared" si="0"/>
        <v>0</v>
      </c>
      <c r="I52" s="143">
        <f t="shared" si="1"/>
        <v>0</v>
      </c>
      <c r="J52" s="43">
        <f t="shared" si="2"/>
        <v>0</v>
      </c>
      <c r="K52" s="116"/>
    </row>
    <row r="53" spans="1:13">
      <c r="A53" s="6">
        <v>47</v>
      </c>
      <c r="B53" s="7" t="s">
        <v>118</v>
      </c>
      <c r="C53" s="23"/>
      <c r="D53" s="7" t="s">
        <v>117</v>
      </c>
      <c r="E53" s="7" t="s">
        <v>119</v>
      </c>
      <c r="F53" s="145">
        <v>8.9999999999999993E-3</v>
      </c>
      <c r="G53" s="7"/>
      <c r="H53" s="43">
        <f t="shared" si="0"/>
        <v>0</v>
      </c>
      <c r="I53" s="143">
        <f t="shared" si="1"/>
        <v>0</v>
      </c>
      <c r="J53" s="43">
        <f t="shared" si="2"/>
        <v>0</v>
      </c>
      <c r="K53" s="116"/>
    </row>
    <row r="54" spans="1:13">
      <c r="A54" s="9">
        <v>48</v>
      </c>
      <c r="B54" s="10" t="s">
        <v>122</v>
      </c>
      <c r="C54" s="23">
        <v>3427766.67</v>
      </c>
      <c r="D54" s="10" t="s">
        <v>121</v>
      </c>
      <c r="E54" s="10" t="s">
        <v>123</v>
      </c>
      <c r="F54" s="145">
        <v>8.9999999999999993E-3</v>
      </c>
      <c r="G54" s="10"/>
      <c r="H54" s="43">
        <f t="shared" si="0"/>
        <v>30849.900029999997</v>
      </c>
      <c r="I54" s="143">
        <f t="shared" si="1"/>
        <v>2570.8250024999998</v>
      </c>
      <c r="J54" s="43">
        <f t="shared" si="2"/>
        <v>0</v>
      </c>
      <c r="K54" s="116">
        <v>0</v>
      </c>
      <c r="L54" t="s">
        <v>1466</v>
      </c>
      <c r="M54" s="43">
        <f>I54-K54</f>
        <v>2570.8250024999998</v>
      </c>
    </row>
    <row r="55" spans="1:13">
      <c r="A55" s="1">
        <v>49</v>
      </c>
      <c r="B55" t="s">
        <v>124</v>
      </c>
      <c r="C55" s="23">
        <v>6257805</v>
      </c>
      <c r="D55" s="10" t="s">
        <v>291</v>
      </c>
      <c r="E55" t="s">
        <v>1298</v>
      </c>
      <c r="F55" s="145">
        <v>8.9999999999999993E-3</v>
      </c>
      <c r="G55" s="10"/>
      <c r="H55" s="43">
        <f t="shared" si="0"/>
        <v>56320.244999999995</v>
      </c>
      <c r="I55" s="143">
        <f t="shared" si="1"/>
        <v>4693.3537499999993</v>
      </c>
      <c r="J55" s="43">
        <f t="shared" si="2"/>
        <v>0</v>
      </c>
      <c r="K55" s="116">
        <v>0</v>
      </c>
      <c r="L55" t="s">
        <v>1195</v>
      </c>
      <c r="M55" s="43">
        <f>I55-K55</f>
        <v>4693.3537499999993</v>
      </c>
    </row>
    <row r="56" spans="1:13" s="7" customFormat="1">
      <c r="A56" s="6">
        <v>50</v>
      </c>
      <c r="B56" s="7" t="s">
        <v>128</v>
      </c>
      <c r="C56" s="13"/>
      <c r="D56" s="7" t="s">
        <v>126</v>
      </c>
      <c r="E56" s="7" t="s">
        <v>599</v>
      </c>
      <c r="F56" s="145">
        <v>8.9999999999999993E-3</v>
      </c>
      <c r="H56" s="117">
        <f t="shared" si="0"/>
        <v>0</v>
      </c>
      <c r="I56" s="185">
        <f t="shared" si="1"/>
        <v>0</v>
      </c>
      <c r="J56" s="99">
        <f t="shared" si="2"/>
        <v>22544.880000000001</v>
      </c>
      <c r="K56" s="132">
        <v>1878.74</v>
      </c>
      <c r="L56" s="7" t="s">
        <v>1790</v>
      </c>
      <c r="M56" s="43">
        <f>I56-K56</f>
        <v>-1878.74</v>
      </c>
    </row>
    <row r="57" spans="1:13">
      <c r="A57" s="6">
        <v>51</v>
      </c>
      <c r="B57" s="7" t="s">
        <v>128</v>
      </c>
      <c r="C57" s="23"/>
      <c r="D57" s="7" t="s">
        <v>127</v>
      </c>
      <c r="E57" s="7"/>
      <c r="F57" s="145">
        <v>8.9999999999999993E-3</v>
      </c>
      <c r="G57" s="7"/>
      <c r="H57" s="43">
        <f t="shared" si="0"/>
        <v>0</v>
      </c>
      <c r="I57" s="143">
        <f t="shared" si="1"/>
        <v>0</v>
      </c>
      <c r="J57" s="43">
        <f t="shared" si="2"/>
        <v>0</v>
      </c>
      <c r="K57" s="116"/>
    </row>
    <row r="58" spans="1:13">
      <c r="A58" s="6">
        <v>52</v>
      </c>
      <c r="B58" s="7" t="s">
        <v>129</v>
      </c>
      <c r="C58" s="23"/>
      <c r="D58" s="7" t="s">
        <v>130</v>
      </c>
      <c r="E58" s="7" t="s">
        <v>131</v>
      </c>
      <c r="F58" s="145">
        <v>8.9999999999999993E-3</v>
      </c>
      <c r="G58" s="7"/>
      <c r="H58" s="43">
        <f t="shared" si="0"/>
        <v>0</v>
      </c>
      <c r="I58" s="143">
        <f t="shared" si="1"/>
        <v>0</v>
      </c>
      <c r="J58" s="117">
        <f t="shared" si="2"/>
        <v>0</v>
      </c>
      <c r="K58" s="133">
        <v>0</v>
      </c>
      <c r="L58" s="7" t="s">
        <v>1213</v>
      </c>
      <c r="M58" s="43">
        <f>I58-K58</f>
        <v>0</v>
      </c>
    </row>
    <row r="59" spans="1:13">
      <c r="A59" s="1">
        <v>53</v>
      </c>
      <c r="B59" t="s">
        <v>132</v>
      </c>
      <c r="C59" s="23">
        <v>4848561</v>
      </c>
      <c r="D59" s="10" t="s">
        <v>133</v>
      </c>
      <c r="E59" t="s">
        <v>1299</v>
      </c>
      <c r="F59" s="145">
        <v>8.9999999999999993E-3</v>
      </c>
      <c r="G59" s="10"/>
      <c r="H59" s="43">
        <f t="shared" si="0"/>
        <v>43637.048999999999</v>
      </c>
      <c r="I59" s="143">
        <f t="shared" si="1"/>
        <v>3636.4207499999998</v>
      </c>
      <c r="J59" s="43">
        <f t="shared" si="2"/>
        <v>52295.520000000004</v>
      </c>
      <c r="K59" s="116">
        <v>4357.96</v>
      </c>
      <c r="L59" t="s">
        <v>1176</v>
      </c>
      <c r="M59" s="43">
        <f>I59-K59</f>
        <v>-721.53925000000027</v>
      </c>
    </row>
    <row r="60" spans="1:13">
      <c r="A60" s="6">
        <v>54</v>
      </c>
      <c r="B60" s="7" t="s">
        <v>135</v>
      </c>
      <c r="C60" s="13">
        <v>0</v>
      </c>
      <c r="D60" s="7" t="s">
        <v>136</v>
      </c>
      <c r="E60" s="7" t="s">
        <v>137</v>
      </c>
      <c r="F60" s="145">
        <v>8.9999999999999993E-3</v>
      </c>
      <c r="G60" s="7"/>
      <c r="H60" s="43">
        <f t="shared" si="0"/>
        <v>0</v>
      </c>
      <c r="I60" s="143">
        <f t="shared" si="1"/>
        <v>0</v>
      </c>
      <c r="J60" s="117">
        <f t="shared" si="2"/>
        <v>0</v>
      </c>
      <c r="K60" s="133">
        <v>0</v>
      </c>
      <c r="L60" s="7" t="s">
        <v>1312</v>
      </c>
      <c r="M60" s="43">
        <f>I60-K60</f>
        <v>0</v>
      </c>
    </row>
    <row r="61" spans="1:13" s="7" customFormat="1">
      <c r="A61" s="6">
        <v>55</v>
      </c>
      <c r="B61" s="7" t="s">
        <v>138</v>
      </c>
      <c r="C61" s="13">
        <v>1516487.82</v>
      </c>
      <c r="D61" s="7" t="s">
        <v>139</v>
      </c>
      <c r="E61" s="27">
        <v>90071509</v>
      </c>
      <c r="F61" s="145"/>
      <c r="H61" s="117">
        <f>C61*F61</f>
        <v>0</v>
      </c>
      <c r="I61" s="185">
        <f>H61/12</f>
        <v>0</v>
      </c>
      <c r="J61" s="117">
        <f t="shared" si="2"/>
        <v>0</v>
      </c>
      <c r="K61" s="133"/>
      <c r="L61" s="77" t="s">
        <v>1936</v>
      </c>
      <c r="M61"/>
    </row>
    <row r="62" spans="1:13">
      <c r="A62" s="6">
        <v>56</v>
      </c>
      <c r="B62" s="7" t="s">
        <v>140</v>
      </c>
      <c r="C62" s="23">
        <v>0</v>
      </c>
      <c r="D62" s="7" t="s">
        <v>141</v>
      </c>
      <c r="E62" s="7" t="s">
        <v>142</v>
      </c>
      <c r="F62" s="145">
        <v>8.9999999999999993E-3</v>
      </c>
      <c r="G62" s="7"/>
      <c r="H62" s="43">
        <f t="shared" si="0"/>
        <v>0</v>
      </c>
      <c r="I62" s="143">
        <f t="shared" si="1"/>
        <v>0</v>
      </c>
      <c r="J62" s="117">
        <f t="shared" si="2"/>
        <v>0</v>
      </c>
      <c r="K62" s="133">
        <v>0</v>
      </c>
      <c r="L62" s="7" t="s">
        <v>1313</v>
      </c>
      <c r="M62" s="43">
        <f>I62-K62</f>
        <v>0</v>
      </c>
    </row>
    <row r="63" spans="1:13">
      <c r="A63" s="6">
        <v>57</v>
      </c>
      <c r="B63" s="7" t="s">
        <v>143</v>
      </c>
      <c r="C63" s="23">
        <v>0</v>
      </c>
      <c r="D63" s="7" t="s">
        <v>144</v>
      </c>
      <c r="E63" s="7" t="s">
        <v>145</v>
      </c>
      <c r="F63" s="145">
        <v>8.9999999999999993E-3</v>
      </c>
      <c r="G63" s="7"/>
      <c r="H63" s="43">
        <f t="shared" si="0"/>
        <v>0</v>
      </c>
      <c r="I63" s="143">
        <f t="shared" si="1"/>
        <v>0</v>
      </c>
      <c r="J63" s="117">
        <f t="shared" si="2"/>
        <v>0</v>
      </c>
      <c r="K63" s="133">
        <v>0</v>
      </c>
      <c r="L63" s="7" t="s">
        <v>1311</v>
      </c>
      <c r="M63" s="43">
        <f>I63-K63</f>
        <v>0</v>
      </c>
    </row>
    <row r="64" spans="1:13" s="10" customFormat="1">
      <c r="A64" s="9">
        <v>58</v>
      </c>
      <c r="B64" s="10" t="s">
        <v>146</v>
      </c>
      <c r="C64" s="23">
        <v>3665472.63</v>
      </c>
      <c r="D64" s="10" t="s">
        <v>147</v>
      </c>
      <c r="E64" s="10" t="s">
        <v>1286</v>
      </c>
      <c r="F64" s="145">
        <v>8.9999999999999993E-3</v>
      </c>
      <c r="H64" s="99">
        <f t="shared" si="0"/>
        <v>32989.253669999998</v>
      </c>
      <c r="I64" s="186">
        <f>H64/12</f>
        <v>2749.1044724999997</v>
      </c>
      <c r="J64" s="43">
        <f t="shared" si="2"/>
        <v>0</v>
      </c>
      <c r="K64" s="116">
        <v>0</v>
      </c>
      <c r="L64" s="10" t="s">
        <v>1672</v>
      </c>
      <c r="M64" s="43">
        <f>I64-K64</f>
        <v>2749.1044724999997</v>
      </c>
    </row>
    <row r="65" spans="1:13">
      <c r="A65" s="6">
        <v>59</v>
      </c>
      <c r="B65" s="7" t="s">
        <v>149</v>
      </c>
      <c r="C65" s="23"/>
      <c r="D65" s="7"/>
      <c r="E65" s="7" t="s">
        <v>150</v>
      </c>
      <c r="F65" s="145">
        <v>8.9999999999999993E-3</v>
      </c>
      <c r="G65" s="7"/>
      <c r="H65" s="43">
        <f t="shared" si="0"/>
        <v>0</v>
      </c>
      <c r="I65" s="143">
        <f t="shared" si="1"/>
        <v>0</v>
      </c>
      <c r="J65" s="43">
        <f t="shared" si="2"/>
        <v>0</v>
      </c>
      <c r="K65" s="116"/>
    </row>
    <row r="66" spans="1:13">
      <c r="A66" s="6">
        <v>60</v>
      </c>
      <c r="B66" s="7" t="s">
        <v>149</v>
      </c>
      <c r="C66" s="23"/>
      <c r="D66" s="7"/>
      <c r="E66" s="7" t="s">
        <v>151</v>
      </c>
      <c r="F66" s="145">
        <v>8.9999999999999993E-3</v>
      </c>
      <c r="G66" s="7"/>
      <c r="H66" s="43">
        <f t="shared" si="0"/>
        <v>0</v>
      </c>
      <c r="I66" s="143">
        <f t="shared" si="1"/>
        <v>0</v>
      </c>
      <c r="J66" s="43">
        <f t="shared" si="2"/>
        <v>0</v>
      </c>
      <c r="K66" s="116"/>
    </row>
    <row r="67" spans="1:13">
      <c r="A67" s="6">
        <v>61</v>
      </c>
      <c r="B67" s="7" t="s">
        <v>149</v>
      </c>
      <c r="C67" s="23"/>
      <c r="D67" s="7"/>
      <c r="E67" s="7" t="s">
        <v>152</v>
      </c>
      <c r="F67" s="145">
        <v>8.9999999999999993E-3</v>
      </c>
      <c r="G67" s="7"/>
      <c r="H67" s="43">
        <f t="shared" si="0"/>
        <v>0</v>
      </c>
      <c r="I67" s="143">
        <f t="shared" si="1"/>
        <v>0</v>
      </c>
      <c r="J67" s="43">
        <f t="shared" si="2"/>
        <v>0</v>
      </c>
      <c r="K67" s="116"/>
    </row>
    <row r="68" spans="1:13">
      <c r="A68" s="6">
        <v>62</v>
      </c>
      <c r="B68" s="7" t="s">
        <v>149</v>
      </c>
      <c r="C68" s="23"/>
      <c r="D68" s="7"/>
      <c r="E68" s="7" t="s">
        <v>153</v>
      </c>
      <c r="F68" s="145">
        <v>8.9999999999999993E-3</v>
      </c>
      <c r="G68" s="7"/>
      <c r="H68" s="43">
        <f t="shared" si="0"/>
        <v>0</v>
      </c>
      <c r="I68" s="143">
        <f t="shared" si="1"/>
        <v>0</v>
      </c>
      <c r="J68" s="43">
        <f t="shared" si="2"/>
        <v>0</v>
      </c>
      <c r="K68" s="116"/>
    </row>
    <row r="69" spans="1:13">
      <c r="A69" s="6">
        <v>63</v>
      </c>
      <c r="B69" s="7" t="s">
        <v>149</v>
      </c>
      <c r="C69" s="23"/>
      <c r="D69" s="7"/>
      <c r="E69" s="7" t="s">
        <v>154</v>
      </c>
      <c r="F69" s="145">
        <v>8.9999999999999993E-3</v>
      </c>
      <c r="G69" s="7"/>
      <c r="H69" s="43">
        <f t="shared" si="0"/>
        <v>0</v>
      </c>
      <c r="I69" s="143">
        <f t="shared" si="1"/>
        <v>0</v>
      </c>
      <c r="J69" s="43">
        <f t="shared" si="2"/>
        <v>0</v>
      </c>
      <c r="K69" s="116"/>
    </row>
    <row r="70" spans="1:13">
      <c r="A70" s="6">
        <v>64</v>
      </c>
      <c r="B70" s="7" t="s">
        <v>149</v>
      </c>
      <c r="C70" s="23"/>
      <c r="D70" s="7"/>
      <c r="E70" s="7" t="s">
        <v>155</v>
      </c>
      <c r="F70" s="145">
        <v>8.9999999999999993E-3</v>
      </c>
      <c r="G70" s="7"/>
      <c r="H70" s="43">
        <f t="shared" si="0"/>
        <v>0</v>
      </c>
      <c r="I70" s="143">
        <f t="shared" si="1"/>
        <v>0</v>
      </c>
      <c r="J70" s="43">
        <f t="shared" si="2"/>
        <v>0</v>
      </c>
      <c r="K70" s="116"/>
    </row>
    <row r="71" spans="1:13">
      <c r="A71" s="6">
        <v>65</v>
      </c>
      <c r="B71" s="7" t="s">
        <v>149</v>
      </c>
      <c r="C71" s="23"/>
      <c r="D71" s="7"/>
      <c r="E71" s="7" t="s">
        <v>156</v>
      </c>
      <c r="F71" s="145">
        <v>8.9999999999999993E-3</v>
      </c>
      <c r="G71" s="7"/>
      <c r="H71" s="43">
        <f t="shared" si="0"/>
        <v>0</v>
      </c>
      <c r="I71" s="143">
        <f t="shared" si="1"/>
        <v>0</v>
      </c>
      <c r="J71" s="43">
        <f t="shared" si="2"/>
        <v>0</v>
      </c>
      <c r="K71" s="116"/>
    </row>
    <row r="72" spans="1:13">
      <c r="A72" s="6">
        <v>66</v>
      </c>
      <c r="B72" s="7" t="s">
        <v>157</v>
      </c>
      <c r="C72" s="23"/>
      <c r="D72" s="7" t="s">
        <v>158</v>
      </c>
      <c r="E72" s="7" t="s">
        <v>159</v>
      </c>
      <c r="F72" s="145">
        <v>8.9999999999999993E-3</v>
      </c>
      <c r="G72" s="7"/>
      <c r="H72" s="43">
        <f t="shared" ref="H72:H127" si="4">F72*C72</f>
        <v>0</v>
      </c>
      <c r="I72" s="143">
        <f t="shared" ref="I72:I127" si="5">H72/12</f>
        <v>0</v>
      </c>
      <c r="J72" s="43">
        <f t="shared" si="2"/>
        <v>0</v>
      </c>
      <c r="K72" s="116"/>
    </row>
    <row r="73" spans="1:13">
      <c r="A73" s="6">
        <v>67</v>
      </c>
      <c r="B73" s="7" t="s">
        <v>157</v>
      </c>
      <c r="C73" s="23"/>
      <c r="D73" s="7" t="s">
        <v>160</v>
      </c>
      <c r="E73" s="7" t="s">
        <v>161</v>
      </c>
      <c r="F73" s="145">
        <v>8.9999999999999993E-3</v>
      </c>
      <c r="G73" s="7"/>
      <c r="H73" s="43">
        <f t="shared" si="4"/>
        <v>0</v>
      </c>
      <c r="I73" s="143">
        <f t="shared" si="5"/>
        <v>0</v>
      </c>
      <c r="J73" s="43">
        <f t="shared" ref="J73:J136" si="6">K73*12</f>
        <v>0</v>
      </c>
      <c r="K73" s="116"/>
    </row>
    <row r="74" spans="1:13">
      <c r="A74" s="6">
        <v>68</v>
      </c>
      <c r="B74" s="7" t="s">
        <v>162</v>
      </c>
      <c r="C74" s="23"/>
      <c r="D74" s="7" t="s">
        <v>163</v>
      </c>
      <c r="E74" s="7" t="s">
        <v>164</v>
      </c>
      <c r="F74" s="145">
        <v>8.9999999999999993E-3</v>
      </c>
      <c r="G74" s="7"/>
      <c r="H74" s="43">
        <f t="shared" si="4"/>
        <v>0</v>
      </c>
      <c r="I74" s="143">
        <f t="shared" si="5"/>
        <v>0</v>
      </c>
      <c r="J74" s="43">
        <f t="shared" si="6"/>
        <v>0</v>
      </c>
      <c r="K74" s="116"/>
    </row>
    <row r="75" spans="1:13">
      <c r="A75" s="6">
        <v>69</v>
      </c>
      <c r="B75" s="7" t="s">
        <v>162</v>
      </c>
      <c r="C75" s="23"/>
      <c r="D75" s="7" t="s">
        <v>165</v>
      </c>
      <c r="E75" s="7" t="s">
        <v>166</v>
      </c>
      <c r="F75" s="145">
        <v>8.9999999999999993E-3</v>
      </c>
      <c r="G75" s="7"/>
      <c r="H75" s="43">
        <f t="shared" si="4"/>
        <v>0</v>
      </c>
      <c r="I75" s="143">
        <f t="shared" si="5"/>
        <v>0</v>
      </c>
      <c r="J75" s="43">
        <f t="shared" si="6"/>
        <v>0</v>
      </c>
      <c r="K75" s="116"/>
    </row>
    <row r="76" spans="1:13">
      <c r="A76" s="9">
        <v>70</v>
      </c>
      <c r="B76" s="10" t="s">
        <v>167</v>
      </c>
      <c r="C76" s="23">
        <v>3244714</v>
      </c>
      <c r="D76" s="10" t="s">
        <v>168</v>
      </c>
      <c r="E76" s="10" t="s">
        <v>169</v>
      </c>
      <c r="F76" s="145">
        <v>8.9999999999999993E-3</v>
      </c>
      <c r="G76" s="10"/>
      <c r="H76" s="43">
        <f t="shared" si="4"/>
        <v>29202.425999999999</v>
      </c>
      <c r="I76" s="143">
        <f t="shared" si="5"/>
        <v>2433.5355</v>
      </c>
      <c r="J76" s="43">
        <f t="shared" si="6"/>
        <v>0</v>
      </c>
      <c r="K76" s="116"/>
      <c r="L76" s="42" t="s">
        <v>1178</v>
      </c>
    </row>
    <row r="77" spans="1:13">
      <c r="A77" s="9">
        <v>71</v>
      </c>
      <c r="B77" s="10" t="s">
        <v>170</v>
      </c>
      <c r="C77" s="23">
        <v>507399.77</v>
      </c>
      <c r="D77" s="10" t="s">
        <v>171</v>
      </c>
      <c r="E77" s="10" t="s">
        <v>172</v>
      </c>
      <c r="F77" s="145">
        <v>8.9999999999999993E-3</v>
      </c>
      <c r="G77" s="10"/>
      <c r="H77" s="43">
        <f t="shared" si="4"/>
        <v>4566.5979299999999</v>
      </c>
      <c r="I77" s="143">
        <f t="shared" si="5"/>
        <v>380.54982749999999</v>
      </c>
      <c r="J77" s="43">
        <f t="shared" si="6"/>
        <v>0</v>
      </c>
      <c r="K77" s="116">
        <v>0</v>
      </c>
      <c r="L77" t="s">
        <v>1176</v>
      </c>
      <c r="M77" s="43">
        <f>I77-K77</f>
        <v>380.54982749999999</v>
      </c>
    </row>
    <row r="78" spans="1:13">
      <c r="A78" s="6">
        <v>72</v>
      </c>
      <c r="B78" s="7" t="s">
        <v>173</v>
      </c>
      <c r="C78" s="23"/>
      <c r="D78" s="7" t="s">
        <v>174</v>
      </c>
      <c r="E78" s="7" t="s">
        <v>175</v>
      </c>
      <c r="F78" s="145">
        <v>8.9999999999999993E-3</v>
      </c>
      <c r="G78" s="7"/>
      <c r="H78" s="43">
        <f t="shared" si="4"/>
        <v>0</v>
      </c>
      <c r="I78" s="143">
        <f t="shared" si="5"/>
        <v>0</v>
      </c>
      <c r="J78" s="43">
        <f t="shared" si="6"/>
        <v>0</v>
      </c>
      <c r="K78" s="116"/>
    </row>
    <row r="79" spans="1:13">
      <c r="A79" s="6">
        <v>73</v>
      </c>
      <c r="B79" s="7" t="s">
        <v>173</v>
      </c>
      <c r="C79" s="23"/>
      <c r="D79" s="7" t="s">
        <v>176</v>
      </c>
      <c r="E79" s="7" t="s">
        <v>177</v>
      </c>
      <c r="F79" s="145">
        <v>8.9999999999999993E-3</v>
      </c>
      <c r="G79" s="7"/>
      <c r="H79" s="43">
        <f t="shared" si="4"/>
        <v>0</v>
      </c>
      <c r="I79" s="143">
        <f t="shared" si="5"/>
        <v>0</v>
      </c>
      <c r="J79" s="43">
        <f t="shared" si="6"/>
        <v>0</v>
      </c>
      <c r="K79" s="116"/>
    </row>
    <row r="80" spans="1:13">
      <c r="A80" s="6">
        <v>74</v>
      </c>
      <c r="B80" s="7" t="s">
        <v>178</v>
      </c>
      <c r="C80" s="23"/>
      <c r="D80" s="7" t="s">
        <v>179</v>
      </c>
      <c r="E80" s="7" t="s">
        <v>180</v>
      </c>
      <c r="F80" s="145">
        <v>8.9999999999999993E-3</v>
      </c>
      <c r="G80" s="7"/>
      <c r="H80" s="43">
        <f t="shared" si="4"/>
        <v>0</v>
      </c>
      <c r="I80" s="143">
        <f t="shared" si="5"/>
        <v>0</v>
      </c>
      <c r="J80" s="43">
        <f t="shared" si="6"/>
        <v>0</v>
      </c>
      <c r="K80" s="116"/>
    </row>
    <row r="81" spans="1:13">
      <c r="A81" s="9">
        <v>75</v>
      </c>
      <c r="B81" s="10" t="s">
        <v>181</v>
      </c>
      <c r="C81" s="23">
        <v>3895671</v>
      </c>
      <c r="D81" s="10" t="s">
        <v>182</v>
      </c>
      <c r="E81" s="10" t="s">
        <v>183</v>
      </c>
      <c r="F81" s="145">
        <v>8.9999999999999993E-3</v>
      </c>
      <c r="G81" s="10"/>
      <c r="H81" s="43">
        <f t="shared" si="4"/>
        <v>35061.038999999997</v>
      </c>
      <c r="I81" s="143">
        <f t="shared" si="5"/>
        <v>2921.7532499999998</v>
      </c>
      <c r="J81" s="43">
        <f t="shared" si="6"/>
        <v>0</v>
      </c>
      <c r="K81" s="116">
        <v>0</v>
      </c>
      <c r="L81" t="s">
        <v>1613</v>
      </c>
      <c r="M81" s="43">
        <f>I81-K81</f>
        <v>2921.7532499999998</v>
      </c>
    </row>
    <row r="82" spans="1:13">
      <c r="A82" s="9">
        <v>76</v>
      </c>
      <c r="B82" s="10" t="s">
        <v>181</v>
      </c>
      <c r="C82" s="23">
        <v>3875040</v>
      </c>
      <c r="D82" s="10" t="s">
        <v>184</v>
      </c>
      <c r="E82" s="10" t="s">
        <v>1088</v>
      </c>
      <c r="F82" s="145">
        <v>8.9999999999999993E-3</v>
      </c>
      <c r="G82" s="10"/>
      <c r="H82" s="43">
        <f t="shared" si="4"/>
        <v>34875.360000000001</v>
      </c>
      <c r="I82" s="143">
        <f t="shared" si="5"/>
        <v>2906.28</v>
      </c>
      <c r="J82" s="43">
        <f t="shared" si="6"/>
        <v>0</v>
      </c>
      <c r="K82" s="116">
        <v>0</v>
      </c>
      <c r="L82" t="s">
        <v>1614</v>
      </c>
      <c r="M82" s="43">
        <f>I82-K82</f>
        <v>2906.28</v>
      </c>
    </row>
    <row r="83" spans="1:13">
      <c r="A83" s="9">
        <v>77</v>
      </c>
      <c r="B83" s="10" t="s">
        <v>186</v>
      </c>
      <c r="C83" s="23">
        <v>640585</v>
      </c>
      <c r="D83" s="10" t="s">
        <v>187</v>
      </c>
      <c r="E83" s="10" t="s">
        <v>188</v>
      </c>
      <c r="F83" s="145">
        <v>8.9999999999999993E-3</v>
      </c>
      <c r="G83" s="10"/>
      <c r="H83" s="43">
        <f t="shared" si="4"/>
        <v>5765.2649999999994</v>
      </c>
      <c r="I83" s="143">
        <f t="shared" si="5"/>
        <v>480.43874999999997</v>
      </c>
      <c r="J83" s="43">
        <f t="shared" si="6"/>
        <v>0</v>
      </c>
      <c r="K83" s="116">
        <v>0</v>
      </c>
      <c r="L83" s="42" t="s">
        <v>1174</v>
      </c>
      <c r="M83" s="43">
        <f>I83-K83</f>
        <v>480.43874999999997</v>
      </c>
    </row>
    <row r="84" spans="1:13">
      <c r="A84" s="1">
        <v>78</v>
      </c>
      <c r="B84" s="10" t="s">
        <v>189</v>
      </c>
      <c r="C84" s="23">
        <v>361793</v>
      </c>
      <c r="D84" s="10" t="s">
        <v>190</v>
      </c>
      <c r="E84" s="10" t="s">
        <v>191</v>
      </c>
      <c r="F84" s="145">
        <v>8.9999999999999993E-3</v>
      </c>
      <c r="G84" s="10"/>
      <c r="H84" s="43">
        <f t="shared" si="4"/>
        <v>3256.1369999999997</v>
      </c>
      <c r="I84" s="143">
        <f t="shared" si="5"/>
        <v>271.34474999999998</v>
      </c>
      <c r="J84" s="43">
        <f t="shared" si="6"/>
        <v>0</v>
      </c>
      <c r="K84" s="116">
        <v>0</v>
      </c>
      <c r="L84" t="s">
        <v>1187</v>
      </c>
      <c r="M84" s="43">
        <f>I84-K84</f>
        <v>271.34474999999998</v>
      </c>
    </row>
    <row r="85" spans="1:13">
      <c r="A85" s="6">
        <v>79</v>
      </c>
      <c r="B85" s="7" t="s">
        <v>192</v>
      </c>
      <c r="C85" s="23"/>
      <c r="D85" s="7" t="s">
        <v>193</v>
      </c>
      <c r="E85" s="7" t="s">
        <v>194</v>
      </c>
      <c r="F85" s="145">
        <v>8.9999999999999993E-3</v>
      </c>
      <c r="G85" s="7"/>
      <c r="H85" s="43">
        <f t="shared" si="4"/>
        <v>0</v>
      </c>
      <c r="I85" s="143">
        <f t="shared" si="5"/>
        <v>0</v>
      </c>
      <c r="J85" s="43">
        <f t="shared" si="6"/>
        <v>0</v>
      </c>
      <c r="K85" s="116"/>
    </row>
    <row r="86" spans="1:13">
      <c r="A86" s="1">
        <v>80</v>
      </c>
      <c r="B86" s="10" t="s">
        <v>192</v>
      </c>
      <c r="C86" s="23">
        <v>3628414.29</v>
      </c>
      <c r="D86" s="10" t="s">
        <v>195</v>
      </c>
      <c r="E86" t="s">
        <v>196</v>
      </c>
      <c r="F86" s="145">
        <v>8.9999999999999993E-3</v>
      </c>
      <c r="G86" s="10"/>
      <c r="H86" s="43">
        <f t="shared" si="4"/>
        <v>32655.728609999998</v>
      </c>
      <c r="I86" s="143">
        <f t="shared" si="5"/>
        <v>2721.3107175</v>
      </c>
      <c r="J86" s="43">
        <f t="shared" si="6"/>
        <v>0</v>
      </c>
      <c r="K86" s="116">
        <v>0</v>
      </c>
      <c r="L86" t="s">
        <v>1465</v>
      </c>
      <c r="M86" s="43">
        <f>I86-K86</f>
        <v>2721.3107175</v>
      </c>
    </row>
    <row r="87" spans="1:13">
      <c r="A87" s="9">
        <v>81</v>
      </c>
      <c r="B87" s="10" t="s">
        <v>197</v>
      </c>
      <c r="C87" s="23">
        <v>2997666</v>
      </c>
      <c r="D87" s="10" t="s">
        <v>198</v>
      </c>
      <c r="E87" s="10" t="s">
        <v>199</v>
      </c>
      <c r="F87" s="145">
        <v>8.9999999999999993E-3</v>
      </c>
      <c r="G87" s="10"/>
      <c r="H87" s="43">
        <f t="shared" si="4"/>
        <v>26978.993999999999</v>
      </c>
      <c r="I87" s="143">
        <f t="shared" si="5"/>
        <v>2248.2494999999999</v>
      </c>
      <c r="J87" s="99">
        <f t="shared" si="6"/>
        <v>0</v>
      </c>
      <c r="K87" s="132"/>
      <c r="L87" s="67" t="s">
        <v>1325</v>
      </c>
    </row>
    <row r="88" spans="1:13">
      <c r="A88" s="6">
        <v>82</v>
      </c>
      <c r="B88" s="7" t="s">
        <v>200</v>
      </c>
      <c r="C88" s="23"/>
      <c r="D88" s="7" t="s">
        <v>201</v>
      </c>
      <c r="E88" s="7" t="s">
        <v>202</v>
      </c>
      <c r="F88" s="145">
        <v>8.9999999999999993E-3</v>
      </c>
      <c r="G88" s="7"/>
      <c r="H88" s="43">
        <f t="shared" si="4"/>
        <v>0</v>
      </c>
      <c r="I88" s="143">
        <f t="shared" si="5"/>
        <v>0</v>
      </c>
      <c r="J88" s="43">
        <f t="shared" si="6"/>
        <v>0</v>
      </c>
      <c r="K88" s="116"/>
    </row>
    <row r="89" spans="1:13">
      <c r="A89" s="6">
        <v>83</v>
      </c>
      <c r="B89" s="7" t="s">
        <v>203</v>
      </c>
      <c r="C89" s="23"/>
      <c r="D89" s="7" t="s">
        <v>204</v>
      </c>
      <c r="E89" s="7" t="s">
        <v>205</v>
      </c>
      <c r="F89" s="145">
        <v>8.9999999999999993E-3</v>
      </c>
      <c r="G89" s="7"/>
      <c r="H89" s="43">
        <f t="shared" si="4"/>
        <v>0</v>
      </c>
      <c r="I89" s="143">
        <f t="shared" si="5"/>
        <v>0</v>
      </c>
      <c r="J89" s="43">
        <f t="shared" si="6"/>
        <v>0</v>
      </c>
      <c r="K89" s="116"/>
    </row>
    <row r="90" spans="1:13">
      <c r="A90" s="9">
        <v>84</v>
      </c>
      <c r="B90" s="10" t="s">
        <v>206</v>
      </c>
      <c r="C90" s="23">
        <v>663780</v>
      </c>
      <c r="D90" s="10" t="s">
        <v>207</v>
      </c>
      <c r="E90" s="10" t="s">
        <v>208</v>
      </c>
      <c r="F90" s="145">
        <v>8.9999999999999993E-3</v>
      </c>
      <c r="G90" s="10"/>
      <c r="H90" s="43">
        <f t="shared" si="4"/>
        <v>5974.0199999999995</v>
      </c>
      <c r="I90" s="143">
        <f t="shared" si="5"/>
        <v>497.83499999999998</v>
      </c>
      <c r="J90" s="43">
        <f t="shared" si="6"/>
        <v>0</v>
      </c>
      <c r="K90" s="116"/>
      <c r="L90" s="42" t="s">
        <v>1188</v>
      </c>
    </row>
    <row r="91" spans="1:13">
      <c r="A91" s="6">
        <v>85</v>
      </c>
      <c r="B91" s="7" t="s">
        <v>209</v>
      </c>
      <c r="C91" s="13" t="s">
        <v>1356</v>
      </c>
      <c r="D91" s="7" t="s">
        <v>210</v>
      </c>
      <c r="E91" s="7" t="s">
        <v>211</v>
      </c>
      <c r="F91" s="145">
        <v>8.9999999999999993E-3</v>
      </c>
      <c r="G91" s="7"/>
      <c r="H91" s="117"/>
      <c r="I91" s="185"/>
      <c r="J91" s="117">
        <f t="shared" si="6"/>
        <v>0</v>
      </c>
      <c r="K91" s="133"/>
      <c r="L91" s="77" t="s">
        <v>1188</v>
      </c>
    </row>
    <row r="92" spans="1:13">
      <c r="A92" s="6">
        <v>86</v>
      </c>
      <c r="B92" s="7" t="s">
        <v>212</v>
      </c>
      <c r="C92" s="13" t="s">
        <v>1357</v>
      </c>
      <c r="D92" s="7" t="s">
        <v>213</v>
      </c>
      <c r="E92" s="7" t="s">
        <v>1073</v>
      </c>
      <c r="F92" s="145">
        <v>8.9999999999999993E-3</v>
      </c>
      <c r="G92" s="7"/>
      <c r="H92" s="117"/>
      <c r="I92" s="185"/>
      <c r="J92" s="117">
        <f t="shared" si="6"/>
        <v>0</v>
      </c>
      <c r="K92" s="133">
        <v>0</v>
      </c>
      <c r="L92" s="7" t="s">
        <v>1397</v>
      </c>
      <c r="M92" s="43">
        <f>I92-K92</f>
        <v>0</v>
      </c>
    </row>
    <row r="93" spans="1:13">
      <c r="A93" s="6">
        <v>87</v>
      </c>
      <c r="B93" s="7" t="s">
        <v>214</v>
      </c>
      <c r="C93" s="13"/>
      <c r="D93" s="7" t="s">
        <v>215</v>
      </c>
      <c r="E93" s="7"/>
      <c r="F93" s="145">
        <v>8.9999999999999993E-3</v>
      </c>
      <c r="G93" s="7"/>
      <c r="H93" s="43">
        <f t="shared" si="4"/>
        <v>0</v>
      </c>
      <c r="I93" s="143">
        <f t="shared" si="5"/>
        <v>0</v>
      </c>
      <c r="J93" s="43">
        <f t="shared" si="6"/>
        <v>0</v>
      </c>
      <c r="K93" s="116"/>
    </row>
    <row r="94" spans="1:13">
      <c r="A94" s="6">
        <v>88</v>
      </c>
      <c r="B94" s="7" t="s">
        <v>214</v>
      </c>
      <c r="C94" s="13"/>
      <c r="D94" s="7" t="s">
        <v>216</v>
      </c>
      <c r="E94" s="7"/>
      <c r="F94" s="145">
        <v>8.9999999999999993E-3</v>
      </c>
      <c r="G94" s="7"/>
      <c r="H94" s="43">
        <f t="shared" si="4"/>
        <v>0</v>
      </c>
      <c r="I94" s="143">
        <f t="shared" si="5"/>
        <v>0</v>
      </c>
      <c r="J94" s="43">
        <f t="shared" si="6"/>
        <v>0</v>
      </c>
      <c r="K94" s="116"/>
    </row>
    <row r="95" spans="1:13">
      <c r="A95" s="1">
        <v>89</v>
      </c>
      <c r="B95" s="10" t="s">
        <v>217</v>
      </c>
      <c r="C95" s="23">
        <v>2503110.91</v>
      </c>
      <c r="D95" s="10" t="s">
        <v>218</v>
      </c>
      <c r="E95" s="10" t="s">
        <v>1076</v>
      </c>
      <c r="F95" s="145">
        <v>8.9999999999999993E-3</v>
      </c>
      <c r="G95" s="10"/>
      <c r="H95" s="43">
        <f t="shared" si="4"/>
        <v>22527.998189999998</v>
      </c>
      <c r="I95" s="143">
        <f t="shared" si="5"/>
        <v>1877.3331824999998</v>
      </c>
      <c r="J95" s="43">
        <f t="shared" si="6"/>
        <v>9915.36</v>
      </c>
      <c r="K95" s="116">
        <v>826.28</v>
      </c>
      <c r="L95" t="s">
        <v>1615</v>
      </c>
      <c r="M95" s="43">
        <f t="shared" ref="M95:M107" si="7">I95-K95</f>
        <v>1051.0531824999998</v>
      </c>
    </row>
    <row r="96" spans="1:13">
      <c r="A96" s="6">
        <v>90</v>
      </c>
      <c r="B96" s="7" t="s">
        <v>219</v>
      </c>
      <c r="C96" s="13">
        <v>0</v>
      </c>
      <c r="D96" s="7" t="s">
        <v>220</v>
      </c>
      <c r="E96" s="7" t="s">
        <v>221</v>
      </c>
      <c r="F96" s="145">
        <v>8.9999999999999993E-3</v>
      </c>
      <c r="G96" s="7"/>
      <c r="H96" s="43">
        <f t="shared" si="4"/>
        <v>0</v>
      </c>
      <c r="I96" s="143">
        <f t="shared" si="5"/>
        <v>0</v>
      </c>
      <c r="J96" s="117">
        <f t="shared" si="6"/>
        <v>0</v>
      </c>
      <c r="K96" s="133">
        <v>0</v>
      </c>
      <c r="L96" s="7" t="s">
        <v>1311</v>
      </c>
      <c r="M96" s="43">
        <f t="shared" si="7"/>
        <v>0</v>
      </c>
    </row>
    <row r="97" spans="1:13">
      <c r="A97" s="1">
        <v>91</v>
      </c>
      <c r="B97" s="10" t="s">
        <v>222</v>
      </c>
      <c r="C97" s="22">
        <v>1608008</v>
      </c>
      <c r="D97" s="10" t="s">
        <v>223</v>
      </c>
      <c r="E97" t="s">
        <v>224</v>
      </c>
      <c r="F97" s="145">
        <v>8.9999999999999993E-3</v>
      </c>
      <c r="G97" s="10"/>
      <c r="H97" s="43">
        <f t="shared" si="4"/>
        <v>14472.071999999998</v>
      </c>
      <c r="I97" s="143">
        <f t="shared" si="5"/>
        <v>1206.0059999999999</v>
      </c>
      <c r="J97" s="43">
        <v>0</v>
      </c>
      <c r="K97" s="116">
        <v>0</v>
      </c>
      <c r="L97" t="s">
        <v>1173</v>
      </c>
      <c r="M97" s="43">
        <f t="shared" si="7"/>
        <v>1206.0059999999999</v>
      </c>
    </row>
    <row r="98" spans="1:13">
      <c r="A98" s="1">
        <v>92</v>
      </c>
      <c r="B98" s="10" t="s">
        <v>225</v>
      </c>
      <c r="C98" s="23">
        <v>425600</v>
      </c>
      <c r="D98" s="10" t="s">
        <v>226</v>
      </c>
      <c r="E98" s="26">
        <v>74191</v>
      </c>
      <c r="F98" s="145">
        <v>8.9999999999999993E-3</v>
      </c>
      <c r="G98" s="10"/>
      <c r="H98" s="43">
        <f t="shared" si="4"/>
        <v>3830.3999999999996</v>
      </c>
      <c r="I98" s="143">
        <f t="shared" si="5"/>
        <v>319.2</v>
      </c>
      <c r="J98" s="187">
        <f t="shared" si="6"/>
        <v>0</v>
      </c>
      <c r="K98" s="43">
        <v>0</v>
      </c>
      <c r="L98" t="s">
        <v>1186</v>
      </c>
      <c r="M98" s="43">
        <f t="shared" si="7"/>
        <v>319.2</v>
      </c>
    </row>
    <row r="99" spans="1:13">
      <c r="A99" s="6">
        <v>93</v>
      </c>
      <c r="B99" s="7" t="s">
        <v>227</v>
      </c>
      <c r="C99" s="23">
        <v>262900</v>
      </c>
      <c r="D99" s="7" t="s">
        <v>228</v>
      </c>
      <c r="E99" s="27">
        <v>75620</v>
      </c>
      <c r="F99" s="145">
        <v>8.9999999999999993E-3</v>
      </c>
      <c r="G99" s="7"/>
      <c r="H99" s="43">
        <f t="shared" si="4"/>
        <v>2366.1</v>
      </c>
      <c r="I99" s="143">
        <f t="shared" si="5"/>
        <v>197.17499999999998</v>
      </c>
      <c r="J99" s="188">
        <f t="shared" si="6"/>
        <v>0</v>
      </c>
      <c r="K99" s="117">
        <v>0</v>
      </c>
      <c r="L99" s="7" t="s">
        <v>1316</v>
      </c>
      <c r="M99" s="43">
        <f t="shared" si="7"/>
        <v>197.17499999999998</v>
      </c>
    </row>
    <row r="100" spans="1:13" s="7" customFormat="1">
      <c r="A100" s="6">
        <v>94</v>
      </c>
      <c r="B100" s="7" t="s">
        <v>229</v>
      </c>
      <c r="C100" s="13"/>
      <c r="D100" s="7" t="s">
        <v>230</v>
      </c>
      <c r="E100" s="7" t="s">
        <v>231</v>
      </c>
      <c r="F100" s="145">
        <v>8.9999999999999993E-3</v>
      </c>
      <c r="H100" s="117">
        <f t="shared" si="4"/>
        <v>0</v>
      </c>
      <c r="I100" s="185">
        <f t="shared" si="5"/>
        <v>0</v>
      </c>
      <c r="J100" s="43">
        <f t="shared" si="6"/>
        <v>0</v>
      </c>
      <c r="K100" s="116">
        <v>0</v>
      </c>
      <c r="L100" s="7" t="s">
        <v>1827</v>
      </c>
      <c r="M100" s="43">
        <f t="shared" si="7"/>
        <v>0</v>
      </c>
    </row>
    <row r="101" spans="1:13">
      <c r="A101" s="1">
        <v>95</v>
      </c>
      <c r="B101" s="10" t="s">
        <v>229</v>
      </c>
      <c r="C101" s="23">
        <v>1948502</v>
      </c>
      <c r="D101" s="10" t="s">
        <v>232</v>
      </c>
      <c r="E101" t="s">
        <v>233</v>
      </c>
      <c r="F101" s="145">
        <v>8.9999999999999993E-3</v>
      </c>
      <c r="G101" s="10"/>
      <c r="H101" s="43">
        <f t="shared" si="4"/>
        <v>17536.518</v>
      </c>
      <c r="I101" s="143">
        <f t="shared" si="5"/>
        <v>1461.3765000000001</v>
      </c>
      <c r="J101" s="43">
        <f t="shared" si="6"/>
        <v>0</v>
      </c>
      <c r="K101" s="116">
        <v>0</v>
      </c>
      <c r="L101" t="s">
        <v>1176</v>
      </c>
      <c r="M101" s="43">
        <f t="shared" si="7"/>
        <v>1461.3765000000001</v>
      </c>
    </row>
    <row r="102" spans="1:13">
      <c r="A102" s="1">
        <v>96</v>
      </c>
      <c r="B102" s="10" t="s">
        <v>229</v>
      </c>
      <c r="C102" s="23">
        <v>3036862</v>
      </c>
      <c r="D102" s="10" t="s">
        <v>234</v>
      </c>
      <c r="E102" t="s">
        <v>235</v>
      </c>
      <c r="F102" s="145">
        <v>8.9999999999999993E-3</v>
      </c>
      <c r="G102" s="10"/>
      <c r="H102" s="43">
        <f t="shared" si="4"/>
        <v>27331.757999999998</v>
      </c>
      <c r="I102" s="143">
        <f t="shared" si="5"/>
        <v>2277.6464999999998</v>
      </c>
      <c r="J102" s="43">
        <f t="shared" si="6"/>
        <v>0</v>
      </c>
      <c r="K102" s="116">
        <v>0</v>
      </c>
      <c r="L102" t="s">
        <v>1176</v>
      </c>
      <c r="M102" s="43">
        <f t="shared" si="7"/>
        <v>2277.6464999999998</v>
      </c>
    </row>
    <row r="103" spans="1:13">
      <c r="A103" s="6">
        <v>97</v>
      </c>
      <c r="B103" s="7" t="s">
        <v>236</v>
      </c>
      <c r="C103" s="23"/>
      <c r="D103" s="7" t="s">
        <v>237</v>
      </c>
      <c r="E103" s="7" t="s">
        <v>238</v>
      </c>
      <c r="F103" s="145">
        <v>8.9999999999999993E-3</v>
      </c>
      <c r="G103" s="7"/>
      <c r="H103" s="43">
        <f t="shared" si="4"/>
        <v>0</v>
      </c>
      <c r="I103" s="143">
        <f t="shared" si="5"/>
        <v>0</v>
      </c>
      <c r="J103" s="117">
        <f t="shared" si="6"/>
        <v>0</v>
      </c>
      <c r="K103" s="133">
        <v>0</v>
      </c>
      <c r="L103" s="7" t="s">
        <v>1226</v>
      </c>
      <c r="M103" s="43">
        <f t="shared" si="7"/>
        <v>0</v>
      </c>
    </row>
    <row r="104" spans="1:13" s="7" customFormat="1">
      <c r="A104" s="6">
        <v>98</v>
      </c>
      <c r="B104" s="7" t="s">
        <v>236</v>
      </c>
      <c r="C104" s="13"/>
      <c r="D104" s="7" t="s">
        <v>239</v>
      </c>
      <c r="E104" s="7" t="s">
        <v>240</v>
      </c>
      <c r="F104" s="145">
        <v>8.9999999999999993E-3</v>
      </c>
      <c r="H104" s="117">
        <f t="shared" si="4"/>
        <v>0</v>
      </c>
      <c r="I104" s="185">
        <f t="shared" si="5"/>
        <v>0</v>
      </c>
      <c r="J104" s="43">
        <f t="shared" si="6"/>
        <v>0</v>
      </c>
      <c r="K104" s="116">
        <v>0</v>
      </c>
      <c r="L104" s="7" t="s">
        <v>1826</v>
      </c>
      <c r="M104" s="43">
        <f t="shared" si="7"/>
        <v>0</v>
      </c>
    </row>
    <row r="105" spans="1:13">
      <c r="A105" s="1">
        <v>99</v>
      </c>
      <c r="B105" s="10" t="s">
        <v>241</v>
      </c>
      <c r="C105" s="23">
        <v>0</v>
      </c>
      <c r="D105" s="10" t="s">
        <v>242</v>
      </c>
      <c r="E105" t="s">
        <v>243</v>
      </c>
      <c r="F105" s="145">
        <v>8.9999999999999993E-3</v>
      </c>
      <c r="G105" s="10"/>
      <c r="H105" s="43">
        <f t="shared" si="4"/>
        <v>0</v>
      </c>
      <c r="I105" s="143">
        <f t="shared" si="5"/>
        <v>0</v>
      </c>
      <c r="J105" s="43">
        <f t="shared" si="6"/>
        <v>0</v>
      </c>
      <c r="K105" s="116">
        <v>0</v>
      </c>
      <c r="L105" t="s">
        <v>1856</v>
      </c>
      <c r="M105" s="43">
        <f t="shared" si="7"/>
        <v>0</v>
      </c>
    </row>
    <row r="106" spans="1:13">
      <c r="A106" s="1">
        <v>100</v>
      </c>
      <c r="B106" s="10" t="s">
        <v>241</v>
      </c>
      <c r="C106" s="23">
        <v>2819110</v>
      </c>
      <c r="D106" s="10" t="s">
        <v>244</v>
      </c>
      <c r="E106" t="s">
        <v>245</v>
      </c>
      <c r="F106" s="145">
        <v>8.9999999999999993E-3</v>
      </c>
      <c r="G106" s="10"/>
      <c r="H106" s="43">
        <f t="shared" si="4"/>
        <v>25371.989999999998</v>
      </c>
      <c r="I106" s="143">
        <f t="shared" si="5"/>
        <v>2114.3325</v>
      </c>
      <c r="J106" s="43">
        <f t="shared" si="6"/>
        <v>0</v>
      </c>
      <c r="K106" s="116">
        <v>0</v>
      </c>
      <c r="L106" t="s">
        <v>1176</v>
      </c>
      <c r="M106" s="43">
        <f t="shared" si="7"/>
        <v>2114.3325</v>
      </c>
    </row>
    <row r="107" spans="1:13">
      <c r="A107" s="1">
        <v>101</v>
      </c>
      <c r="B107" s="10" t="s">
        <v>192</v>
      </c>
      <c r="C107" s="23">
        <v>0</v>
      </c>
      <c r="D107" s="10" t="s">
        <v>193</v>
      </c>
      <c r="E107" t="s">
        <v>247</v>
      </c>
      <c r="F107" s="145">
        <v>8.9999999999999993E-3</v>
      </c>
      <c r="G107" s="10"/>
      <c r="H107" s="43">
        <f t="shared" si="4"/>
        <v>0</v>
      </c>
      <c r="I107" s="143">
        <f t="shared" si="5"/>
        <v>0</v>
      </c>
      <c r="J107" s="43">
        <f t="shared" si="6"/>
        <v>0</v>
      </c>
      <c r="K107" s="116">
        <v>0</v>
      </c>
      <c r="L107" t="s">
        <v>1857</v>
      </c>
      <c r="M107" s="43">
        <f t="shared" si="7"/>
        <v>0</v>
      </c>
    </row>
    <row r="108" spans="1:13">
      <c r="A108" s="6">
        <v>102</v>
      </c>
      <c r="B108" s="7" t="s">
        <v>248</v>
      </c>
      <c r="C108" s="23"/>
      <c r="D108" s="7" t="s">
        <v>249</v>
      </c>
      <c r="E108" s="7"/>
      <c r="F108" s="145">
        <v>8.9999999999999993E-3</v>
      </c>
      <c r="G108" s="7"/>
      <c r="H108" s="43">
        <f t="shared" si="4"/>
        <v>0</v>
      </c>
      <c r="I108" s="143">
        <f t="shared" si="5"/>
        <v>0</v>
      </c>
      <c r="J108" s="43">
        <f t="shared" si="6"/>
        <v>0</v>
      </c>
      <c r="K108" s="116"/>
    </row>
    <row r="109" spans="1:13" s="279" customFormat="1">
      <c r="A109" s="278">
        <v>103</v>
      </c>
      <c r="B109" s="279" t="s">
        <v>115</v>
      </c>
      <c r="C109" s="13">
        <v>6347440</v>
      </c>
      <c r="D109" s="279" t="s">
        <v>250</v>
      </c>
      <c r="E109" s="280">
        <v>90091</v>
      </c>
      <c r="F109" s="145"/>
      <c r="H109" s="281">
        <f t="shared" si="4"/>
        <v>0</v>
      </c>
      <c r="I109" s="282">
        <f t="shared" si="5"/>
        <v>0</v>
      </c>
      <c r="J109" s="283">
        <f t="shared" si="6"/>
        <v>0</v>
      </c>
      <c r="K109" s="116">
        <v>0</v>
      </c>
      <c r="L109" s="279" t="s">
        <v>1985</v>
      </c>
      <c r="M109" s="283">
        <f>I109-K109</f>
        <v>0</v>
      </c>
    </row>
    <row r="110" spans="1:13">
      <c r="A110" s="6">
        <v>104</v>
      </c>
      <c r="B110" s="7" t="s">
        <v>251</v>
      </c>
      <c r="C110" s="23"/>
      <c r="D110" s="7" t="s">
        <v>252</v>
      </c>
      <c r="E110" s="7" t="s">
        <v>306</v>
      </c>
      <c r="F110" s="145">
        <v>8.9999999999999993E-3</v>
      </c>
      <c r="G110" s="7"/>
      <c r="H110" s="117">
        <f t="shared" si="4"/>
        <v>0</v>
      </c>
      <c r="I110" s="185">
        <f>H110/12</f>
        <v>0</v>
      </c>
      <c r="J110" s="43">
        <f t="shared" si="6"/>
        <v>0</v>
      </c>
      <c r="K110" s="116">
        <v>0</v>
      </c>
      <c r="L110" t="s">
        <v>1390</v>
      </c>
      <c r="M110" s="43">
        <f>I110-K110</f>
        <v>0</v>
      </c>
    </row>
    <row r="111" spans="1:13">
      <c r="A111" s="6">
        <v>105</v>
      </c>
      <c r="B111" s="7" t="s">
        <v>253</v>
      </c>
      <c r="C111" s="23"/>
      <c r="D111" s="7" t="s">
        <v>254</v>
      </c>
      <c r="E111" s="7"/>
      <c r="F111" s="145">
        <v>8.9999999999999993E-3</v>
      </c>
      <c r="G111" s="7"/>
      <c r="H111" s="43">
        <f t="shared" si="4"/>
        <v>0</v>
      </c>
      <c r="I111" s="143">
        <f t="shared" si="5"/>
        <v>0</v>
      </c>
      <c r="J111" s="43">
        <f t="shared" si="6"/>
        <v>0</v>
      </c>
      <c r="K111" s="116"/>
    </row>
    <row r="112" spans="1:13">
      <c r="A112" s="1">
        <v>106</v>
      </c>
      <c r="B112" s="10" t="s">
        <v>255</v>
      </c>
      <c r="C112" s="23">
        <v>324599</v>
      </c>
      <c r="D112" s="10" t="s">
        <v>256</v>
      </c>
      <c r="E112" t="s">
        <v>304</v>
      </c>
      <c r="F112" s="145">
        <v>8.9999999999999993E-3</v>
      </c>
      <c r="G112" s="10"/>
      <c r="H112" s="43">
        <f t="shared" si="4"/>
        <v>2921.3909999999996</v>
      </c>
      <c r="I112" s="143">
        <f t="shared" si="5"/>
        <v>243.44924999999998</v>
      </c>
      <c r="J112" s="43">
        <f t="shared" si="6"/>
        <v>0</v>
      </c>
      <c r="K112" s="116">
        <v>0</v>
      </c>
      <c r="L112" s="42" t="s">
        <v>1174</v>
      </c>
      <c r="M112" s="43">
        <f t="shared" ref="M112:M121" si="8">I112-K112</f>
        <v>243.44924999999998</v>
      </c>
    </row>
    <row r="113" spans="1:13">
      <c r="A113" s="1">
        <v>107</v>
      </c>
      <c r="B113" s="10" t="s">
        <v>257</v>
      </c>
      <c r="C113" s="23">
        <v>6025425</v>
      </c>
      <c r="D113" s="10" t="s">
        <v>259</v>
      </c>
      <c r="E113" t="s">
        <v>258</v>
      </c>
      <c r="F113" s="145">
        <v>8.9999999999999993E-3</v>
      </c>
      <c r="G113" s="10"/>
      <c r="H113" s="43">
        <f t="shared" si="4"/>
        <v>54228.824999999997</v>
      </c>
      <c r="I113" s="143">
        <f t="shared" si="5"/>
        <v>4519.0687499999995</v>
      </c>
      <c r="J113" s="43">
        <f t="shared" si="6"/>
        <v>42418.44</v>
      </c>
      <c r="K113" s="116">
        <v>3534.87</v>
      </c>
      <c r="L113" t="s">
        <v>1142</v>
      </c>
      <c r="M113" s="43">
        <f t="shared" si="8"/>
        <v>984.19874999999956</v>
      </c>
    </row>
    <row r="114" spans="1:13">
      <c r="A114" s="6">
        <v>108</v>
      </c>
      <c r="B114" s="7" t="s">
        <v>257</v>
      </c>
      <c r="C114" s="23"/>
      <c r="D114" s="7" t="s">
        <v>261</v>
      </c>
      <c r="E114" s="7" t="s">
        <v>260</v>
      </c>
      <c r="F114" s="145">
        <v>8.9999999999999993E-3</v>
      </c>
      <c r="G114" s="7"/>
      <c r="H114" s="43">
        <f t="shared" si="4"/>
        <v>0</v>
      </c>
      <c r="I114" s="143">
        <f t="shared" si="5"/>
        <v>0</v>
      </c>
      <c r="J114" s="43">
        <f t="shared" si="6"/>
        <v>0</v>
      </c>
      <c r="K114" s="116">
        <v>0</v>
      </c>
      <c r="L114" s="7" t="s">
        <v>1340</v>
      </c>
      <c r="M114" s="43">
        <f t="shared" si="8"/>
        <v>0</v>
      </c>
    </row>
    <row r="115" spans="1:13">
      <c r="A115" s="1">
        <v>109</v>
      </c>
      <c r="B115" t="s">
        <v>262</v>
      </c>
      <c r="C115" s="22">
        <v>5769375</v>
      </c>
      <c r="D115" t="s">
        <v>263</v>
      </c>
      <c r="E115" s="26">
        <v>78215</v>
      </c>
      <c r="F115" s="145">
        <v>8.9999999999999993E-3</v>
      </c>
      <c r="H115" s="43">
        <f t="shared" si="4"/>
        <v>51924.374999999993</v>
      </c>
      <c r="I115" s="143">
        <f t="shared" si="5"/>
        <v>4327.0312499999991</v>
      </c>
      <c r="J115" s="43">
        <f t="shared" si="6"/>
        <v>0</v>
      </c>
      <c r="K115" s="116">
        <v>0</v>
      </c>
      <c r="L115" t="s">
        <v>1861</v>
      </c>
      <c r="M115" s="43">
        <f t="shared" si="8"/>
        <v>4327.0312499999991</v>
      </c>
    </row>
    <row r="116" spans="1:13">
      <c r="A116" s="1">
        <v>110</v>
      </c>
      <c r="B116" s="10" t="s">
        <v>257</v>
      </c>
      <c r="C116" s="23">
        <v>4947932</v>
      </c>
      <c r="D116" s="10" t="s">
        <v>265</v>
      </c>
      <c r="E116" t="s">
        <v>264</v>
      </c>
      <c r="F116" s="145">
        <v>8.9999999999999993E-3</v>
      </c>
      <c r="G116" s="10"/>
      <c r="H116" s="43">
        <f t="shared" si="4"/>
        <v>44531.387999999999</v>
      </c>
      <c r="I116" s="143">
        <f t="shared" si="5"/>
        <v>3710.9490000000001</v>
      </c>
      <c r="J116" s="43">
        <f t="shared" si="6"/>
        <v>0</v>
      </c>
      <c r="K116" s="116">
        <v>0</v>
      </c>
      <c r="L116" t="s">
        <v>1176</v>
      </c>
      <c r="M116" s="43">
        <f t="shared" si="8"/>
        <v>3710.9490000000001</v>
      </c>
    </row>
    <row r="117" spans="1:13">
      <c r="A117" s="1">
        <v>111</v>
      </c>
      <c r="B117" s="10" t="s">
        <v>266</v>
      </c>
      <c r="C117" s="23">
        <v>8027575</v>
      </c>
      <c r="D117" s="10" t="s">
        <v>268</v>
      </c>
      <c r="E117" t="s">
        <v>267</v>
      </c>
      <c r="F117" s="145">
        <v>8.9999999999999993E-3</v>
      </c>
      <c r="G117" s="10"/>
      <c r="H117" s="43">
        <f t="shared" si="4"/>
        <v>72248.174999999988</v>
      </c>
      <c r="I117" s="143">
        <f t="shared" si="5"/>
        <v>6020.6812499999987</v>
      </c>
      <c r="J117" s="43">
        <f t="shared" si="6"/>
        <v>0</v>
      </c>
      <c r="K117" s="116">
        <v>0</v>
      </c>
      <c r="L117" t="s">
        <v>1176</v>
      </c>
      <c r="M117" s="43">
        <f t="shared" si="8"/>
        <v>6020.6812499999987</v>
      </c>
    </row>
    <row r="118" spans="1:13">
      <c r="A118" s="1">
        <v>112</v>
      </c>
      <c r="B118" s="10" t="s">
        <v>269</v>
      </c>
      <c r="C118" s="23">
        <v>3998825.63</v>
      </c>
      <c r="D118" t="s">
        <v>179</v>
      </c>
      <c r="E118" t="s">
        <v>270</v>
      </c>
      <c r="F118" s="145">
        <v>8.9999999999999993E-3</v>
      </c>
      <c r="G118" s="10"/>
      <c r="H118" s="43">
        <f t="shared" si="4"/>
        <v>35989.430669999994</v>
      </c>
      <c r="I118" s="143">
        <f t="shared" si="5"/>
        <v>2999.1192224999995</v>
      </c>
      <c r="J118" s="43">
        <f t="shared" si="6"/>
        <v>0</v>
      </c>
      <c r="K118" s="116">
        <v>0</v>
      </c>
      <c r="L118" t="s">
        <v>1468</v>
      </c>
      <c r="M118" s="43">
        <f t="shared" si="8"/>
        <v>2999.1192224999995</v>
      </c>
    </row>
    <row r="119" spans="1:13">
      <c r="A119" s="1">
        <v>113</v>
      </c>
      <c r="B119" s="10" t="s">
        <v>257</v>
      </c>
      <c r="C119" s="23">
        <v>4469762</v>
      </c>
      <c r="D119" s="10" t="s">
        <v>271</v>
      </c>
      <c r="E119" t="s">
        <v>272</v>
      </c>
      <c r="F119" s="145">
        <v>8.9999999999999993E-3</v>
      </c>
      <c r="G119" s="10"/>
      <c r="H119" s="43">
        <f t="shared" si="4"/>
        <v>40227.858</v>
      </c>
      <c r="I119" s="143">
        <f t="shared" si="5"/>
        <v>3352.3215</v>
      </c>
      <c r="J119" s="43">
        <f t="shared" si="6"/>
        <v>0</v>
      </c>
      <c r="K119" s="116">
        <v>0</v>
      </c>
      <c r="L119" s="42" t="s">
        <v>1174</v>
      </c>
      <c r="M119" s="43">
        <f t="shared" si="8"/>
        <v>3352.3215</v>
      </c>
    </row>
    <row r="120" spans="1:13" s="7" customFormat="1">
      <c r="A120" s="6">
        <v>114</v>
      </c>
      <c r="B120" s="7" t="s">
        <v>273</v>
      </c>
      <c r="C120" s="13"/>
      <c r="D120" s="7" t="s">
        <v>91</v>
      </c>
      <c r="E120" s="7" t="s">
        <v>274</v>
      </c>
      <c r="F120" s="145">
        <v>8.9999999999999993E-3</v>
      </c>
      <c r="H120" s="117">
        <f t="shared" ref="H120" si="9">F120*C120</f>
        <v>0</v>
      </c>
      <c r="I120" s="185">
        <f t="shared" ref="I120" si="10">H120/12</f>
        <v>0</v>
      </c>
      <c r="J120" s="99">
        <f t="shared" si="6"/>
        <v>0</v>
      </c>
      <c r="K120" s="132">
        <v>0</v>
      </c>
      <c r="L120" s="77" t="s">
        <v>1791</v>
      </c>
      <c r="M120" s="99">
        <f t="shared" si="8"/>
        <v>0</v>
      </c>
    </row>
    <row r="121" spans="1:13" s="7" customFormat="1">
      <c r="A121" s="6">
        <v>115</v>
      </c>
      <c r="B121" s="7" t="s">
        <v>275</v>
      </c>
      <c r="C121" s="13"/>
      <c r="D121" s="7" t="s">
        <v>127</v>
      </c>
      <c r="E121" s="7" t="s">
        <v>276</v>
      </c>
      <c r="F121" s="145">
        <v>8.9999999999999993E-3</v>
      </c>
      <c r="H121" s="117">
        <f t="shared" si="4"/>
        <v>0</v>
      </c>
      <c r="I121" s="185">
        <f t="shared" si="5"/>
        <v>0</v>
      </c>
      <c r="J121" s="43">
        <f t="shared" si="6"/>
        <v>6480</v>
      </c>
      <c r="K121" s="116">
        <v>540</v>
      </c>
      <c r="L121" s="7" t="s">
        <v>1616</v>
      </c>
      <c r="M121" s="43">
        <f t="shared" si="8"/>
        <v>-540</v>
      </c>
    </row>
    <row r="122" spans="1:13">
      <c r="A122" s="6">
        <v>116</v>
      </c>
      <c r="B122" s="7" t="s">
        <v>277</v>
      </c>
      <c r="C122" s="23"/>
      <c r="D122" s="7"/>
      <c r="E122" s="7" t="s">
        <v>270</v>
      </c>
      <c r="F122" s="145">
        <v>8.9999999999999993E-3</v>
      </c>
      <c r="G122" s="7"/>
      <c r="H122" s="43">
        <f t="shared" si="4"/>
        <v>0</v>
      </c>
      <c r="I122" s="143">
        <f t="shared" si="5"/>
        <v>0</v>
      </c>
      <c r="J122" s="43">
        <f t="shared" si="6"/>
        <v>0</v>
      </c>
      <c r="K122" s="116"/>
    </row>
    <row r="123" spans="1:13">
      <c r="A123" s="1">
        <v>117</v>
      </c>
      <c r="B123" s="10" t="s">
        <v>278</v>
      </c>
      <c r="C123" s="23">
        <v>2235212.71</v>
      </c>
      <c r="D123" t="s">
        <v>279</v>
      </c>
      <c r="E123" t="s">
        <v>1075</v>
      </c>
      <c r="F123" s="145">
        <v>8.9999999999999993E-3</v>
      </c>
      <c r="G123" s="10"/>
      <c r="H123" s="43">
        <f t="shared" si="4"/>
        <v>20116.914389999998</v>
      </c>
      <c r="I123" s="143">
        <f t="shared" si="5"/>
        <v>1676.4095324999998</v>
      </c>
      <c r="J123" s="43">
        <f t="shared" si="6"/>
        <v>0</v>
      </c>
      <c r="K123" s="116">
        <v>0</v>
      </c>
      <c r="L123" t="s">
        <v>1468</v>
      </c>
      <c r="M123" s="43">
        <f>I123-K123</f>
        <v>1676.4095324999998</v>
      </c>
    </row>
    <row r="124" spans="1:13">
      <c r="A124" s="1">
        <v>118</v>
      </c>
      <c r="B124" s="10" t="s">
        <v>280</v>
      </c>
      <c r="C124" s="23">
        <v>5387968.5</v>
      </c>
      <c r="D124" s="10" t="s">
        <v>281</v>
      </c>
      <c r="E124" t="s">
        <v>7</v>
      </c>
      <c r="F124" s="145">
        <v>8.9999999999999993E-3</v>
      </c>
      <c r="G124" s="10"/>
      <c r="H124" s="43">
        <f t="shared" si="4"/>
        <v>48491.716499999995</v>
      </c>
      <c r="I124" s="143">
        <f t="shared" si="5"/>
        <v>4040.9763749999997</v>
      </c>
      <c r="J124" s="43">
        <f t="shared" si="6"/>
        <v>0</v>
      </c>
      <c r="K124" s="116">
        <v>0</v>
      </c>
      <c r="L124" t="s">
        <v>1468</v>
      </c>
      <c r="M124" s="43">
        <f>I124-K124</f>
        <v>4040.9763749999997</v>
      </c>
    </row>
    <row r="125" spans="1:13">
      <c r="A125" s="1">
        <v>119</v>
      </c>
      <c r="B125" t="s">
        <v>282</v>
      </c>
      <c r="C125" s="23">
        <v>6646152</v>
      </c>
      <c r="D125" t="s">
        <v>284</v>
      </c>
      <c r="E125" t="s">
        <v>1275</v>
      </c>
      <c r="F125" s="145">
        <v>8.9999999999999993E-3</v>
      </c>
      <c r="G125" s="10"/>
      <c r="H125" s="43">
        <f t="shared" si="4"/>
        <v>59815.367999999995</v>
      </c>
      <c r="I125" s="143">
        <f t="shared" si="5"/>
        <v>4984.6139999999996</v>
      </c>
      <c r="J125" s="43">
        <f t="shared" si="6"/>
        <v>0</v>
      </c>
      <c r="K125" s="116">
        <v>0</v>
      </c>
      <c r="L125" t="s">
        <v>1383</v>
      </c>
      <c r="M125" s="43">
        <f>I125-K125</f>
        <v>4984.6139999999996</v>
      </c>
    </row>
    <row r="126" spans="1:13">
      <c r="A126" s="1">
        <v>120</v>
      </c>
      <c r="B126" s="10" t="s">
        <v>716</v>
      </c>
      <c r="C126" s="23">
        <v>6204733</v>
      </c>
      <c r="D126" t="s">
        <v>715</v>
      </c>
      <c r="E126" t="s">
        <v>1276</v>
      </c>
      <c r="F126" s="145">
        <v>8.9999999999999993E-3</v>
      </c>
      <c r="G126" s="10"/>
      <c r="H126" s="43">
        <f t="shared" si="4"/>
        <v>55842.596999999994</v>
      </c>
      <c r="I126" s="143">
        <f t="shared" si="5"/>
        <v>4653.5497499999992</v>
      </c>
      <c r="J126" s="43">
        <f t="shared" si="6"/>
        <v>0</v>
      </c>
      <c r="K126" s="116">
        <v>0</v>
      </c>
      <c r="L126" t="s">
        <v>1384</v>
      </c>
      <c r="M126" s="43">
        <f>I126-K126</f>
        <v>4653.5497499999992</v>
      </c>
    </row>
    <row r="127" spans="1:13" s="7" customFormat="1">
      <c r="A127" s="6">
        <v>121</v>
      </c>
      <c r="B127" s="7" t="s">
        <v>718</v>
      </c>
      <c r="C127" s="13"/>
      <c r="D127" s="7" t="s">
        <v>96</v>
      </c>
      <c r="E127" s="7" t="s">
        <v>1277</v>
      </c>
      <c r="F127" s="145">
        <v>8.9999999999999993E-3</v>
      </c>
      <c r="H127" s="117">
        <f t="shared" si="4"/>
        <v>0</v>
      </c>
      <c r="I127" s="185">
        <f t="shared" si="5"/>
        <v>0</v>
      </c>
      <c r="J127" s="43">
        <f t="shared" si="6"/>
        <v>0</v>
      </c>
      <c r="K127" s="116">
        <v>0</v>
      </c>
      <c r="L127" s="77" t="s">
        <v>1792</v>
      </c>
      <c r="M127" s="43">
        <f>I127-K127</f>
        <v>0</v>
      </c>
    </row>
    <row r="128" spans="1:13">
      <c r="A128" s="1">
        <v>122</v>
      </c>
      <c r="B128" s="249" t="s">
        <v>1017</v>
      </c>
      <c r="C128" s="249"/>
      <c r="D128" s="249"/>
      <c r="E128" s="249"/>
      <c r="F128" s="249"/>
      <c r="G128" s="249"/>
      <c r="I128" s="189"/>
      <c r="J128" s="43">
        <f t="shared" si="6"/>
        <v>7407.12</v>
      </c>
      <c r="K128" s="116">
        <v>617.26</v>
      </c>
      <c r="M128" s="43"/>
    </row>
    <row r="129" spans="1:13" s="7" customFormat="1">
      <c r="A129" s="6">
        <v>123</v>
      </c>
      <c r="B129" s="7" t="s">
        <v>1016</v>
      </c>
      <c r="C129" s="13"/>
      <c r="D129" s="7" t="s">
        <v>1013</v>
      </c>
      <c r="E129" s="7" t="s">
        <v>1015</v>
      </c>
      <c r="F129" s="146">
        <v>8.9999999999999993E-3</v>
      </c>
      <c r="H129" s="117">
        <f>F129*C129</f>
        <v>0</v>
      </c>
      <c r="I129" s="185">
        <f>H129/12</f>
        <v>0</v>
      </c>
      <c r="J129" s="117">
        <f t="shared" si="6"/>
        <v>0</v>
      </c>
      <c r="K129" s="133">
        <v>0</v>
      </c>
      <c r="L129" s="7" t="s">
        <v>1771</v>
      </c>
      <c r="M129" s="117">
        <f t="shared" ref="M129:M147" si="11">I129-K129</f>
        <v>0</v>
      </c>
    </row>
    <row r="130" spans="1:13" s="279" customFormat="1">
      <c r="A130" s="278">
        <v>124</v>
      </c>
      <c r="B130" s="279" t="s">
        <v>1019</v>
      </c>
      <c r="C130" s="13">
        <v>3020010</v>
      </c>
      <c r="D130" s="279" t="s">
        <v>112</v>
      </c>
      <c r="E130" s="284">
        <v>77574</v>
      </c>
      <c r="F130" s="146"/>
      <c r="H130" s="281">
        <f t="shared" ref="H130:H168" si="12">F130*C130</f>
        <v>0</v>
      </c>
      <c r="I130" s="282">
        <f t="shared" ref="I130" si="13">H130/12</f>
        <v>0</v>
      </c>
      <c r="J130" s="283">
        <f t="shared" si="6"/>
        <v>0</v>
      </c>
      <c r="K130" s="116">
        <v>0</v>
      </c>
      <c r="L130" s="279" t="s">
        <v>1986</v>
      </c>
      <c r="M130" s="283">
        <f t="shared" si="11"/>
        <v>0</v>
      </c>
    </row>
    <row r="131" spans="1:13">
      <c r="A131" s="1">
        <v>125</v>
      </c>
      <c r="B131" s="10" t="s">
        <v>1028</v>
      </c>
      <c r="C131" s="23">
        <v>1500000</v>
      </c>
      <c r="D131" t="s">
        <v>201</v>
      </c>
      <c r="E131" t="s">
        <v>202</v>
      </c>
      <c r="F131" s="146">
        <v>8.9999999999999993E-3</v>
      </c>
      <c r="G131" s="10"/>
      <c r="H131" s="43">
        <f t="shared" si="12"/>
        <v>13499.999999999998</v>
      </c>
      <c r="I131" s="143">
        <f t="shared" ref="I131:I173" si="14">H131/12</f>
        <v>1124.9999999999998</v>
      </c>
      <c r="J131" s="43">
        <v>0</v>
      </c>
      <c r="K131" s="116">
        <v>0</v>
      </c>
      <c r="L131" s="42" t="s">
        <v>1184</v>
      </c>
      <c r="M131" s="43">
        <f t="shared" si="11"/>
        <v>1124.9999999999998</v>
      </c>
    </row>
    <row r="132" spans="1:13">
      <c r="A132" s="1">
        <v>126</v>
      </c>
      <c r="B132" s="10" t="s">
        <v>1028</v>
      </c>
      <c r="C132" s="23">
        <v>4105746</v>
      </c>
      <c r="D132" t="s">
        <v>1031</v>
      </c>
      <c r="E132" t="s">
        <v>1032</v>
      </c>
      <c r="F132" s="146">
        <v>8.9999999999999993E-3</v>
      </c>
      <c r="G132" s="10"/>
      <c r="H132" s="43">
        <f t="shared" si="12"/>
        <v>36951.714</v>
      </c>
      <c r="I132" s="143">
        <f t="shared" si="14"/>
        <v>3079.3094999999998</v>
      </c>
      <c r="J132" s="43">
        <v>0</v>
      </c>
      <c r="K132" s="116">
        <v>0</v>
      </c>
      <c r="L132" t="s">
        <v>1370</v>
      </c>
      <c r="M132" s="43">
        <f t="shared" si="11"/>
        <v>3079.3094999999998</v>
      </c>
    </row>
    <row r="133" spans="1:13">
      <c r="A133" s="1">
        <v>127</v>
      </c>
      <c r="B133" s="10" t="s">
        <v>1048</v>
      </c>
      <c r="C133" s="23">
        <v>6116792</v>
      </c>
      <c r="D133" t="s">
        <v>1046</v>
      </c>
      <c r="E133" t="s">
        <v>1047</v>
      </c>
      <c r="F133" s="146">
        <v>8.9999999999999993E-3</v>
      </c>
      <c r="G133" s="10"/>
      <c r="H133" s="43">
        <f t="shared" si="12"/>
        <v>55051.127999999997</v>
      </c>
      <c r="I133" s="143">
        <f t="shared" si="14"/>
        <v>4587.5940000000001</v>
      </c>
      <c r="J133" s="43">
        <f t="shared" si="6"/>
        <v>0</v>
      </c>
      <c r="K133" s="116">
        <v>0</v>
      </c>
      <c r="L133" t="s">
        <v>1173</v>
      </c>
      <c r="M133" s="43">
        <f t="shared" si="11"/>
        <v>4587.5940000000001</v>
      </c>
    </row>
    <row r="134" spans="1:13">
      <c r="A134" s="1">
        <v>128</v>
      </c>
      <c r="B134" s="10" t="s">
        <v>1045</v>
      </c>
      <c r="C134" s="23">
        <v>6532172</v>
      </c>
      <c r="D134" t="s">
        <v>1049</v>
      </c>
      <c r="E134" t="s">
        <v>1050</v>
      </c>
      <c r="F134" s="146">
        <v>8.9999999999999993E-3</v>
      </c>
      <c r="G134" s="10"/>
      <c r="H134" s="43">
        <f t="shared" si="12"/>
        <v>58789.547999999995</v>
      </c>
      <c r="I134" s="143">
        <f t="shared" si="14"/>
        <v>4899.1289999999999</v>
      </c>
      <c r="J134" s="43">
        <f t="shared" si="6"/>
        <v>0</v>
      </c>
      <c r="K134" s="116">
        <v>0</v>
      </c>
      <c r="L134" t="s">
        <v>1173</v>
      </c>
      <c r="M134" s="43">
        <f t="shared" si="11"/>
        <v>4899.1289999999999</v>
      </c>
    </row>
    <row r="135" spans="1:13">
      <c r="A135" s="6">
        <v>129</v>
      </c>
      <c r="B135" s="7" t="s">
        <v>1053</v>
      </c>
      <c r="C135" s="23"/>
      <c r="D135" s="7" t="s">
        <v>1074</v>
      </c>
      <c r="E135" s="7" t="s">
        <v>1054</v>
      </c>
      <c r="F135" s="146">
        <v>8.9999999999999993E-3</v>
      </c>
      <c r="G135" s="7"/>
      <c r="H135" s="43">
        <f t="shared" si="12"/>
        <v>0</v>
      </c>
      <c r="I135" s="143">
        <f t="shared" si="14"/>
        <v>0</v>
      </c>
      <c r="J135" s="117">
        <v>0</v>
      </c>
      <c r="K135" s="133">
        <v>0</v>
      </c>
      <c r="L135" s="7" t="s">
        <v>1144</v>
      </c>
      <c r="M135" s="117">
        <f t="shared" si="11"/>
        <v>0</v>
      </c>
    </row>
    <row r="136" spans="1:13">
      <c r="A136" s="1">
        <v>130</v>
      </c>
      <c r="B136" s="10" t="s">
        <v>266</v>
      </c>
      <c r="C136" s="23">
        <v>10524964.289999999</v>
      </c>
      <c r="D136" t="s">
        <v>1060</v>
      </c>
      <c r="E136" t="s">
        <v>1415</v>
      </c>
      <c r="F136" s="146">
        <v>8.9999999999999993E-3</v>
      </c>
      <c r="G136" s="10"/>
      <c r="H136" s="43">
        <f t="shared" si="12"/>
        <v>94724.678609999988</v>
      </c>
      <c r="I136" s="143">
        <f t="shared" si="14"/>
        <v>7893.723217499999</v>
      </c>
      <c r="J136" s="43">
        <f t="shared" si="6"/>
        <v>0</v>
      </c>
      <c r="K136" s="116">
        <v>0</v>
      </c>
      <c r="L136" t="s">
        <v>1417</v>
      </c>
      <c r="M136" s="43">
        <f t="shared" si="11"/>
        <v>7893.723217499999</v>
      </c>
    </row>
    <row r="137" spans="1:13">
      <c r="A137" s="1">
        <v>131</v>
      </c>
      <c r="B137" s="45" t="s">
        <v>1064</v>
      </c>
      <c r="C137" s="23">
        <v>5148711</v>
      </c>
      <c r="D137" t="s">
        <v>1065</v>
      </c>
      <c r="E137" t="s">
        <v>1257</v>
      </c>
      <c r="F137" s="146">
        <v>8.9999999999999993E-3</v>
      </c>
      <c r="G137" s="10"/>
      <c r="H137" s="43">
        <f t="shared" si="12"/>
        <v>46338.398999999998</v>
      </c>
      <c r="I137" s="143">
        <f t="shared" si="14"/>
        <v>3861.53325</v>
      </c>
      <c r="J137" s="43">
        <f t="shared" ref="J137" si="15">K137*12</f>
        <v>0</v>
      </c>
      <c r="K137" s="116">
        <v>0</v>
      </c>
      <c r="L137" t="s">
        <v>1173</v>
      </c>
      <c r="M137" s="43">
        <f t="shared" si="11"/>
        <v>3861.53325</v>
      </c>
    </row>
    <row r="138" spans="1:13">
      <c r="A138" s="1">
        <v>132</v>
      </c>
      <c r="B138" s="10" t="s">
        <v>1064</v>
      </c>
      <c r="C138" s="23">
        <v>5119524</v>
      </c>
      <c r="D138" t="s">
        <v>1067</v>
      </c>
      <c r="E138" t="s">
        <v>1258</v>
      </c>
      <c r="F138" s="146">
        <v>8.9999999999999993E-3</v>
      </c>
      <c r="G138" s="10"/>
      <c r="H138" s="43">
        <f t="shared" si="12"/>
        <v>46075.715999999993</v>
      </c>
      <c r="I138" s="143">
        <f t="shared" si="14"/>
        <v>3839.6429999999996</v>
      </c>
      <c r="J138" s="43">
        <f t="shared" ref="J138:J146" si="16">K138*12</f>
        <v>0</v>
      </c>
      <c r="K138" s="116">
        <v>0</v>
      </c>
      <c r="L138" t="s">
        <v>1173</v>
      </c>
      <c r="M138" s="43">
        <f t="shared" si="11"/>
        <v>3839.6429999999996</v>
      </c>
    </row>
    <row r="139" spans="1:13">
      <c r="A139" s="1">
        <v>133</v>
      </c>
      <c r="B139" s="10" t="s">
        <v>1106</v>
      </c>
      <c r="C139" s="153">
        <v>4429781</v>
      </c>
      <c r="D139" t="s">
        <v>1110</v>
      </c>
      <c r="E139" t="s">
        <v>1114</v>
      </c>
      <c r="F139" s="146">
        <v>8.9999999999999993E-3</v>
      </c>
      <c r="G139" s="10"/>
      <c r="H139" s="43">
        <f t="shared" si="12"/>
        <v>39868.028999999995</v>
      </c>
      <c r="I139" s="143">
        <f t="shared" si="14"/>
        <v>3322.3357499999997</v>
      </c>
      <c r="J139" s="43">
        <f t="shared" si="16"/>
        <v>0</v>
      </c>
      <c r="K139" s="116">
        <v>0</v>
      </c>
      <c r="L139" t="s">
        <v>1173</v>
      </c>
      <c r="M139" s="43">
        <f t="shared" si="11"/>
        <v>3322.3357499999997</v>
      </c>
    </row>
    <row r="140" spans="1:13">
      <c r="A140" s="1">
        <v>134</v>
      </c>
      <c r="B140" s="10" t="s">
        <v>1106</v>
      </c>
      <c r="C140" s="153">
        <v>4634482</v>
      </c>
      <c r="D140" t="s">
        <v>1111</v>
      </c>
      <c r="E140" t="s">
        <v>1115</v>
      </c>
      <c r="F140" s="146">
        <v>8.9999999999999993E-3</v>
      </c>
      <c r="G140" s="10"/>
      <c r="H140" s="43">
        <f t="shared" si="12"/>
        <v>41710.337999999996</v>
      </c>
      <c r="I140" s="143">
        <f t="shared" si="14"/>
        <v>3475.8614999999995</v>
      </c>
      <c r="J140" s="43">
        <f t="shared" si="16"/>
        <v>0</v>
      </c>
      <c r="K140" s="116">
        <v>0</v>
      </c>
      <c r="L140" t="s">
        <v>1173</v>
      </c>
      <c r="M140" s="43">
        <f t="shared" si="11"/>
        <v>3475.8614999999995</v>
      </c>
    </row>
    <row r="141" spans="1:13">
      <c r="A141" s="1">
        <v>135</v>
      </c>
      <c r="B141" s="10" t="s">
        <v>1106</v>
      </c>
      <c r="C141" s="153">
        <v>4392605</v>
      </c>
      <c r="D141" t="s">
        <v>1113</v>
      </c>
      <c r="E141" t="s">
        <v>1116</v>
      </c>
      <c r="F141" s="146">
        <v>8.9999999999999993E-3</v>
      </c>
      <c r="G141" s="10"/>
      <c r="H141" s="43">
        <f t="shared" si="12"/>
        <v>39533.445</v>
      </c>
      <c r="I141" s="143">
        <f t="shared" si="14"/>
        <v>3294.4537500000001</v>
      </c>
      <c r="J141" s="43">
        <f t="shared" si="16"/>
        <v>0</v>
      </c>
      <c r="K141" s="116">
        <v>0</v>
      </c>
      <c r="L141" t="s">
        <v>1173</v>
      </c>
      <c r="M141" s="43">
        <f t="shared" si="11"/>
        <v>3294.4537500000001</v>
      </c>
    </row>
    <row r="142" spans="1:13" s="7" customFormat="1">
      <c r="A142" s="6">
        <v>136</v>
      </c>
      <c r="B142" s="7" t="s">
        <v>1106</v>
      </c>
      <c r="C142" s="25">
        <v>6810649</v>
      </c>
      <c r="D142" s="7" t="s">
        <v>1112</v>
      </c>
      <c r="E142" s="7" t="s">
        <v>1117</v>
      </c>
      <c r="F142" s="146">
        <v>8.9999999999999993E-3</v>
      </c>
      <c r="H142" s="117">
        <v>0</v>
      </c>
      <c r="I142" s="185">
        <f t="shared" si="14"/>
        <v>0</v>
      </c>
      <c r="J142" s="43">
        <f t="shared" si="16"/>
        <v>0</v>
      </c>
      <c r="K142" s="116">
        <v>0</v>
      </c>
      <c r="L142" s="7" t="s">
        <v>1880</v>
      </c>
      <c r="M142" s="43">
        <f t="shared" si="11"/>
        <v>0</v>
      </c>
    </row>
    <row r="143" spans="1:13">
      <c r="A143" s="1">
        <v>137</v>
      </c>
      <c r="B143" s="10" t="s">
        <v>1106</v>
      </c>
      <c r="C143" s="23">
        <v>4777364</v>
      </c>
      <c r="D143" t="s">
        <v>1159</v>
      </c>
      <c r="E143" t="s">
        <v>1148</v>
      </c>
      <c r="F143" s="146">
        <v>8.9999999999999993E-3</v>
      </c>
      <c r="H143" s="43">
        <f t="shared" si="12"/>
        <v>42996.275999999998</v>
      </c>
      <c r="I143" s="143">
        <f t="shared" si="14"/>
        <v>3583.0229999999997</v>
      </c>
      <c r="J143" s="43">
        <f t="shared" si="16"/>
        <v>43210.44</v>
      </c>
      <c r="K143" s="22">
        <v>3600.87</v>
      </c>
      <c r="L143" t="s">
        <v>1150</v>
      </c>
      <c r="M143" s="43">
        <f t="shared" si="11"/>
        <v>-17.847000000000207</v>
      </c>
    </row>
    <row r="144" spans="1:13">
      <c r="A144" s="1">
        <v>138</v>
      </c>
      <c r="B144" t="s">
        <v>1147</v>
      </c>
      <c r="C144" s="23">
        <v>3455047</v>
      </c>
      <c r="D144" t="s">
        <v>1074</v>
      </c>
      <c r="E144" t="s">
        <v>1149</v>
      </c>
      <c r="F144" s="146">
        <v>8.9999999999999993E-3</v>
      </c>
      <c r="H144" s="43">
        <f t="shared" si="12"/>
        <v>31095.422999999999</v>
      </c>
      <c r="I144" s="143">
        <f t="shared" si="14"/>
        <v>2591.2852499999999</v>
      </c>
      <c r="J144">
        <f t="shared" si="16"/>
        <v>24189.239999999998</v>
      </c>
      <c r="K144" s="22">
        <v>2015.77</v>
      </c>
      <c r="L144" t="s">
        <v>1150</v>
      </c>
      <c r="M144" s="43">
        <f t="shared" si="11"/>
        <v>575.51524999999992</v>
      </c>
    </row>
    <row r="145" spans="1:13">
      <c r="A145" s="6">
        <v>139</v>
      </c>
      <c r="B145" s="7" t="s">
        <v>1106</v>
      </c>
      <c r="C145" s="13">
        <v>0</v>
      </c>
      <c r="D145" s="7" t="s">
        <v>1159</v>
      </c>
      <c r="E145" s="7" t="s">
        <v>1158</v>
      </c>
      <c r="F145" s="146">
        <v>8.9999999999999993E-3</v>
      </c>
      <c r="G145" s="7"/>
      <c r="H145" s="43">
        <f t="shared" si="12"/>
        <v>0</v>
      </c>
      <c r="I145" s="143">
        <f t="shared" si="14"/>
        <v>0</v>
      </c>
      <c r="J145" s="13">
        <f t="shared" si="16"/>
        <v>43210.44</v>
      </c>
      <c r="K145" s="13">
        <v>3600.87</v>
      </c>
      <c r="L145" s="7" t="s">
        <v>1320</v>
      </c>
      <c r="M145" s="43">
        <f t="shared" si="11"/>
        <v>-3600.87</v>
      </c>
    </row>
    <row r="146" spans="1:13">
      <c r="A146" s="6">
        <v>140</v>
      </c>
      <c r="B146" s="7" t="s">
        <v>1160</v>
      </c>
      <c r="C146" s="13" t="s">
        <v>1356</v>
      </c>
      <c r="D146" s="7" t="s">
        <v>254</v>
      </c>
      <c r="E146" s="7" t="s">
        <v>1161</v>
      </c>
      <c r="F146" s="146">
        <v>8.9999999999999993E-3</v>
      </c>
      <c r="G146" s="7"/>
      <c r="H146" s="117"/>
      <c r="I146" s="185"/>
      <c r="J146" s="13">
        <f t="shared" si="16"/>
        <v>0</v>
      </c>
      <c r="K146" s="13">
        <v>0</v>
      </c>
      <c r="L146" s="7" t="s">
        <v>1401</v>
      </c>
      <c r="M146" s="43">
        <f t="shared" si="11"/>
        <v>0</v>
      </c>
    </row>
    <row r="147" spans="1:13">
      <c r="A147" s="1">
        <v>141</v>
      </c>
      <c r="B147" s="10" t="s">
        <v>1168</v>
      </c>
      <c r="C147" s="148"/>
      <c r="D147" t="s">
        <v>1166</v>
      </c>
      <c r="E147" t="s">
        <v>1167</v>
      </c>
      <c r="F147" s="146">
        <v>8.9999999999999993E-3</v>
      </c>
      <c r="H147" s="43">
        <f t="shared" si="12"/>
        <v>0</v>
      </c>
      <c r="I147" s="143"/>
      <c r="J147" s="22">
        <f>K147*12</f>
        <v>36183.840000000004</v>
      </c>
      <c r="K147">
        <v>3015.32</v>
      </c>
      <c r="L147" t="s">
        <v>1367</v>
      </c>
      <c r="M147" s="43">
        <f t="shared" si="11"/>
        <v>-3015.32</v>
      </c>
    </row>
    <row r="148" spans="1:13">
      <c r="A148" s="1">
        <v>142</v>
      </c>
      <c r="B148" s="10" t="s">
        <v>1179</v>
      </c>
      <c r="C148" s="23">
        <v>2004870</v>
      </c>
      <c r="D148" t="s">
        <v>1180</v>
      </c>
      <c r="E148" t="s">
        <v>1181</v>
      </c>
      <c r="F148" s="146">
        <v>8.9999999999999993E-3</v>
      </c>
      <c r="H148" s="43">
        <f t="shared" si="12"/>
        <v>18043.829999999998</v>
      </c>
      <c r="I148" s="143">
        <f t="shared" si="14"/>
        <v>1503.6524999999999</v>
      </c>
      <c r="L148" s="42" t="s">
        <v>1182</v>
      </c>
    </row>
    <row r="149" spans="1:13">
      <c r="A149" s="1">
        <v>145</v>
      </c>
      <c r="B149" s="10" t="s">
        <v>1252</v>
      </c>
      <c r="C149" s="23">
        <v>14155350</v>
      </c>
      <c r="D149" t="s">
        <v>1210</v>
      </c>
      <c r="E149" t="s">
        <v>1211</v>
      </c>
      <c r="F149" s="146">
        <v>8.9999999999999993E-3</v>
      </c>
      <c r="H149" s="43">
        <f t="shared" si="12"/>
        <v>127398.15</v>
      </c>
      <c r="I149" s="143">
        <f t="shared" si="14"/>
        <v>10616.512499999999</v>
      </c>
      <c r="L149" s="42" t="s">
        <v>1212</v>
      </c>
    </row>
    <row r="150" spans="1:13" s="10" customFormat="1">
      <c r="A150" s="9">
        <v>146</v>
      </c>
      <c r="B150" s="10" t="s">
        <v>1772</v>
      </c>
      <c r="C150" s="23">
        <v>7803093</v>
      </c>
      <c r="D150" s="10" t="s">
        <v>1146</v>
      </c>
      <c r="E150" s="10" t="s">
        <v>1262</v>
      </c>
      <c r="F150" s="146">
        <v>8.9999999999999993E-3</v>
      </c>
      <c r="H150" s="99">
        <f>C150*F150</f>
        <v>70227.837</v>
      </c>
      <c r="I150" s="186">
        <f t="shared" si="14"/>
        <v>5852.3197499999997</v>
      </c>
      <c r="L150" s="190" t="s">
        <v>1773</v>
      </c>
    </row>
    <row r="151" spans="1:13">
      <c r="A151" s="1">
        <v>147</v>
      </c>
      <c r="B151" s="10" t="s">
        <v>1251</v>
      </c>
      <c r="C151" s="23">
        <v>7804694</v>
      </c>
      <c r="D151" t="s">
        <v>1214</v>
      </c>
      <c r="E151" t="s">
        <v>1261</v>
      </c>
      <c r="F151" s="146">
        <v>8.9999999999999993E-3</v>
      </c>
      <c r="H151" s="43">
        <f t="shared" si="12"/>
        <v>70242.245999999999</v>
      </c>
      <c r="I151" s="143">
        <f t="shared" si="14"/>
        <v>5853.5204999999996</v>
      </c>
      <c r="L151" s="191" t="s">
        <v>1217</v>
      </c>
    </row>
    <row r="152" spans="1:13">
      <c r="A152" s="1">
        <v>148</v>
      </c>
      <c r="B152" s="10" t="s">
        <v>1251</v>
      </c>
      <c r="C152" s="23">
        <v>7800211</v>
      </c>
      <c r="D152" t="s">
        <v>1215</v>
      </c>
      <c r="E152" t="s">
        <v>1260</v>
      </c>
      <c r="F152" s="146">
        <v>8.9999999999999993E-3</v>
      </c>
      <c r="H152" s="43">
        <f t="shared" si="12"/>
        <v>70201.89899999999</v>
      </c>
      <c r="I152" s="143">
        <f t="shared" si="14"/>
        <v>5850.1582499999995</v>
      </c>
      <c r="L152" s="191" t="s">
        <v>1217</v>
      </c>
    </row>
    <row r="153" spans="1:13">
      <c r="A153" s="1">
        <v>149</v>
      </c>
      <c r="B153" s="10" t="s">
        <v>1218</v>
      </c>
      <c r="C153" s="23">
        <v>9853605</v>
      </c>
      <c r="D153" t="s">
        <v>1219</v>
      </c>
      <c r="E153" t="s">
        <v>1220</v>
      </c>
      <c r="F153" s="146">
        <v>8.9999999999999993E-3</v>
      </c>
      <c r="H153" s="43">
        <f t="shared" si="12"/>
        <v>88682.444999999992</v>
      </c>
      <c r="I153" s="143">
        <f t="shared" si="14"/>
        <v>7390.2037499999997</v>
      </c>
      <c r="L153" s="191" t="s">
        <v>1221</v>
      </c>
      <c r="M153" s="43">
        <f>SUM(M8:M147)</f>
        <v>135082.49770249994</v>
      </c>
    </row>
    <row r="154" spans="1:13">
      <c r="A154" s="1">
        <v>150</v>
      </c>
      <c r="B154" s="10" t="s">
        <v>1218</v>
      </c>
      <c r="C154" s="23">
        <v>10067330</v>
      </c>
      <c r="D154" t="s">
        <v>1223</v>
      </c>
      <c r="E154" t="s">
        <v>1224</v>
      </c>
      <c r="F154" s="146">
        <v>8.9999999999999993E-3</v>
      </c>
      <c r="H154" s="43">
        <f t="shared" si="12"/>
        <v>90605.969999999987</v>
      </c>
      <c r="I154" s="143">
        <f t="shared" si="14"/>
        <v>7550.4974999999986</v>
      </c>
      <c r="L154" s="191" t="s">
        <v>1227</v>
      </c>
    </row>
    <row r="155" spans="1:13" ht="18" customHeight="1">
      <c r="A155" s="1">
        <v>151</v>
      </c>
      <c r="B155" s="10" t="s">
        <v>1251</v>
      </c>
      <c r="C155" s="23">
        <v>7985625</v>
      </c>
      <c r="D155" t="s">
        <v>1229</v>
      </c>
      <c r="E155" s="10" t="s">
        <v>1231</v>
      </c>
      <c r="F155" s="146">
        <v>8.9999999999999993E-3</v>
      </c>
      <c r="H155" s="43">
        <f t="shared" si="12"/>
        <v>71870.625</v>
      </c>
      <c r="I155" s="143">
        <f t="shared" si="14"/>
        <v>5989.21875</v>
      </c>
      <c r="L155" s="191" t="s">
        <v>1233</v>
      </c>
    </row>
    <row r="156" spans="1:13" ht="17.25" customHeight="1">
      <c r="A156" s="1">
        <v>152</v>
      </c>
      <c r="B156" s="10" t="s">
        <v>1251</v>
      </c>
      <c r="C156" s="23">
        <v>7899162</v>
      </c>
      <c r="D156" t="s">
        <v>1230</v>
      </c>
      <c r="E156" s="10" t="s">
        <v>1259</v>
      </c>
      <c r="F156" s="146">
        <v>8.9999999999999993E-3</v>
      </c>
      <c r="H156" s="43">
        <f t="shared" si="12"/>
        <v>71092.457999999999</v>
      </c>
      <c r="I156" s="143">
        <f t="shared" si="14"/>
        <v>5924.3715000000002</v>
      </c>
      <c r="L156" s="191" t="s">
        <v>1233</v>
      </c>
    </row>
    <row r="157" spans="1:13">
      <c r="A157" s="1">
        <v>153</v>
      </c>
      <c r="B157" s="10" t="s">
        <v>1241</v>
      </c>
      <c r="C157" s="23">
        <v>4363348</v>
      </c>
      <c r="D157" t="s">
        <v>1238</v>
      </c>
      <c r="E157" s="10" t="s">
        <v>1239</v>
      </c>
      <c r="F157" s="146">
        <v>8.9999999999999993E-3</v>
      </c>
      <c r="H157" s="43">
        <f t="shared" si="12"/>
        <v>39270.131999999998</v>
      </c>
      <c r="I157" s="143">
        <f t="shared" si="14"/>
        <v>3272.511</v>
      </c>
      <c r="L157" s="42" t="s">
        <v>1242</v>
      </c>
    </row>
    <row r="158" spans="1:13">
      <c r="A158" s="1">
        <v>154</v>
      </c>
      <c r="B158" s="10" t="s">
        <v>1241</v>
      </c>
      <c r="C158" s="23">
        <v>4914658</v>
      </c>
      <c r="D158" s="10" t="s">
        <v>1244</v>
      </c>
      <c r="E158" s="10" t="s">
        <v>1243</v>
      </c>
      <c r="F158" s="146">
        <v>8.9999999999999993E-3</v>
      </c>
      <c r="G158" s="10"/>
      <c r="H158" s="43">
        <f t="shared" si="12"/>
        <v>44231.921999999999</v>
      </c>
      <c r="I158" s="143">
        <f t="shared" si="14"/>
        <v>3685.9935</v>
      </c>
      <c r="L158" s="191" t="s">
        <v>1250</v>
      </c>
    </row>
    <row r="159" spans="1:13">
      <c r="A159" s="1">
        <v>155</v>
      </c>
      <c r="B159" s="10" t="s">
        <v>1246</v>
      </c>
      <c r="C159" s="23">
        <v>15399075</v>
      </c>
      <c r="D159" s="10" t="s">
        <v>1247</v>
      </c>
      <c r="E159" s="10" t="s">
        <v>1248</v>
      </c>
      <c r="F159" s="146">
        <v>8.9999999999999993E-3</v>
      </c>
      <c r="G159" s="10"/>
      <c r="H159" s="43">
        <f t="shared" si="12"/>
        <v>138591.67499999999</v>
      </c>
      <c r="I159" s="143">
        <f t="shared" si="14"/>
        <v>11549.30625</v>
      </c>
      <c r="L159" s="191" t="s">
        <v>1250</v>
      </c>
    </row>
    <row r="160" spans="1:13">
      <c r="A160" s="1">
        <v>156</v>
      </c>
      <c r="B160" s="10" t="s">
        <v>1264</v>
      </c>
      <c r="C160" s="23">
        <v>7531982</v>
      </c>
      <c r="D160" s="10" t="s">
        <v>1265</v>
      </c>
      <c r="E160" s="10" t="s">
        <v>1268</v>
      </c>
      <c r="F160" s="146">
        <v>8.9999999999999993E-3</v>
      </c>
      <c r="G160" s="10"/>
      <c r="H160" s="43">
        <f t="shared" si="12"/>
        <v>67787.837999999989</v>
      </c>
      <c r="I160" s="143">
        <f t="shared" si="14"/>
        <v>5648.9864999999991</v>
      </c>
      <c r="L160" s="42" t="s">
        <v>1271</v>
      </c>
    </row>
    <row r="161" spans="1:13">
      <c r="A161" s="1">
        <v>157</v>
      </c>
      <c r="B161" s="10" t="s">
        <v>1264</v>
      </c>
      <c r="C161" s="23">
        <v>7911540</v>
      </c>
      <c r="D161" s="10" t="s">
        <v>1266</v>
      </c>
      <c r="E161" s="10" t="s">
        <v>1269</v>
      </c>
      <c r="F161" s="146">
        <v>8.9999999999999993E-3</v>
      </c>
      <c r="G161" s="10"/>
      <c r="H161" s="43">
        <f t="shared" si="12"/>
        <v>71203.86</v>
      </c>
      <c r="I161" s="143">
        <f t="shared" si="14"/>
        <v>5933.6549999999997</v>
      </c>
      <c r="L161" s="42" t="s">
        <v>1271</v>
      </c>
    </row>
    <row r="162" spans="1:13">
      <c r="A162" s="1">
        <v>158</v>
      </c>
      <c r="B162" s="10" t="s">
        <v>1264</v>
      </c>
      <c r="C162" s="23">
        <v>8539842</v>
      </c>
      <c r="D162" s="10" t="s">
        <v>1267</v>
      </c>
      <c r="E162" s="10" t="s">
        <v>1270</v>
      </c>
      <c r="F162" s="146">
        <v>8.9999999999999993E-3</v>
      </c>
      <c r="G162" s="10"/>
      <c r="H162" s="43">
        <f t="shared" si="12"/>
        <v>76858.577999999994</v>
      </c>
      <c r="I162" s="143">
        <f t="shared" si="14"/>
        <v>6404.8814999999995</v>
      </c>
      <c r="L162" s="42" t="s">
        <v>1271</v>
      </c>
    </row>
    <row r="163" spans="1:13">
      <c r="A163" s="1">
        <v>159</v>
      </c>
      <c r="B163" s="10" t="s">
        <v>1281</v>
      </c>
      <c r="C163" s="23">
        <v>13905443</v>
      </c>
      <c r="D163" s="10" t="s">
        <v>1282</v>
      </c>
      <c r="E163" s="10" t="s">
        <v>1283</v>
      </c>
      <c r="F163" s="146">
        <v>8.9999999999999993E-3</v>
      </c>
      <c r="G163" s="10"/>
      <c r="H163" s="43">
        <f t="shared" si="12"/>
        <v>125148.98699999999</v>
      </c>
      <c r="I163" s="143">
        <f t="shared" si="14"/>
        <v>10429.082249999999</v>
      </c>
      <c r="L163" s="42" t="s">
        <v>1271</v>
      </c>
    </row>
    <row r="164" spans="1:13">
      <c r="A164" s="1">
        <v>160</v>
      </c>
      <c r="B164" s="10" t="s">
        <v>1301</v>
      </c>
      <c r="C164" s="23">
        <v>350000</v>
      </c>
      <c r="D164" s="10" t="s">
        <v>1302</v>
      </c>
      <c r="E164" s="10" t="s">
        <v>1303</v>
      </c>
      <c r="F164" s="146">
        <v>8.9999999999999993E-3</v>
      </c>
      <c r="G164" s="10"/>
      <c r="H164" s="43">
        <f t="shared" si="12"/>
        <v>3149.9999999999995</v>
      </c>
      <c r="I164" s="143">
        <f t="shared" si="14"/>
        <v>262.49999999999994</v>
      </c>
      <c r="L164" s="42" t="s">
        <v>1271</v>
      </c>
    </row>
    <row r="165" spans="1:13">
      <c r="A165" s="1">
        <v>161</v>
      </c>
      <c r="B165" s="10" t="s">
        <v>499</v>
      </c>
      <c r="C165" s="23">
        <v>1190960.1100000001</v>
      </c>
      <c r="D165" s="10" t="s">
        <v>1079</v>
      </c>
      <c r="E165" s="10" t="s">
        <v>500</v>
      </c>
      <c r="F165" s="146">
        <v>8.9999999999999993E-3</v>
      </c>
      <c r="G165" s="10"/>
      <c r="H165" s="43">
        <f t="shared" si="12"/>
        <v>10718.64099</v>
      </c>
      <c r="I165" s="143">
        <f t="shared" si="14"/>
        <v>893.22008249999999</v>
      </c>
      <c r="L165" s="42" t="s">
        <v>1467</v>
      </c>
    </row>
    <row r="166" spans="1:13" s="10" customFormat="1">
      <c r="A166" s="9">
        <v>162</v>
      </c>
      <c r="B166" s="10" t="s">
        <v>475</v>
      </c>
      <c r="C166" s="23">
        <v>12353040</v>
      </c>
      <c r="D166" s="10" t="s">
        <v>1328</v>
      </c>
      <c r="E166" s="10" t="s">
        <v>1329</v>
      </c>
      <c r="F166" s="146">
        <v>8.9999999999999993E-3</v>
      </c>
      <c r="H166" s="99">
        <f t="shared" si="12"/>
        <v>111177.35999999999</v>
      </c>
      <c r="I166" s="186">
        <f t="shared" si="14"/>
        <v>9264.7799999999988</v>
      </c>
      <c r="L166" s="67" t="s">
        <v>1867</v>
      </c>
      <c r="M166"/>
    </row>
    <row r="167" spans="1:13">
      <c r="A167" s="9">
        <v>163</v>
      </c>
      <c r="B167" s="10" t="s">
        <v>550</v>
      </c>
      <c r="C167" s="23">
        <v>13081680</v>
      </c>
      <c r="D167" s="10" t="s">
        <v>552</v>
      </c>
      <c r="E167" s="10" t="s">
        <v>1330</v>
      </c>
      <c r="F167" s="146">
        <v>8.9999999999999993E-3</v>
      </c>
      <c r="G167" s="10"/>
      <c r="H167" s="43">
        <f t="shared" si="12"/>
        <v>117735.12</v>
      </c>
      <c r="I167" s="143">
        <f t="shared" si="14"/>
        <v>9811.26</v>
      </c>
      <c r="J167" s="10"/>
      <c r="K167" s="10"/>
      <c r="L167" s="67" t="s">
        <v>1331</v>
      </c>
    </row>
    <row r="168" spans="1:13">
      <c r="A168" s="9">
        <v>164</v>
      </c>
      <c r="B168" s="10" t="s">
        <v>497</v>
      </c>
      <c r="C168" s="23">
        <v>0</v>
      </c>
      <c r="D168" s="10" t="s">
        <v>496</v>
      </c>
      <c r="E168" s="10" t="s">
        <v>498</v>
      </c>
      <c r="F168" s="146">
        <v>8.9999999999999993E-3</v>
      </c>
      <c r="G168" s="10"/>
      <c r="H168" s="43">
        <f t="shared" si="12"/>
        <v>0</v>
      </c>
      <c r="I168" s="143">
        <f t="shared" si="14"/>
        <v>0</v>
      </c>
      <c r="J168" s="10"/>
      <c r="K168" s="10"/>
      <c r="L168" s="67" t="s">
        <v>1858</v>
      </c>
    </row>
    <row r="169" spans="1:13" s="147" customFormat="1">
      <c r="A169" s="9">
        <v>165</v>
      </c>
      <c r="B169" s="156" t="s">
        <v>1350</v>
      </c>
      <c r="C169" s="23">
        <v>6872498</v>
      </c>
      <c r="D169" s="10" t="s">
        <v>1347</v>
      </c>
      <c r="E169" s="10" t="s">
        <v>1351</v>
      </c>
      <c r="F169" s="146">
        <v>8.9999999999999993E-3</v>
      </c>
      <c r="G169" s="10"/>
      <c r="H169" s="43">
        <f t="shared" ref="H169:H173" si="17">F169*C169</f>
        <v>61852.481999999996</v>
      </c>
      <c r="I169" s="143">
        <f t="shared" si="14"/>
        <v>5154.3734999999997</v>
      </c>
      <c r="J169" s="10"/>
      <c r="K169" s="10"/>
      <c r="L169" s="67" t="s">
        <v>1355</v>
      </c>
    </row>
    <row r="170" spans="1:13">
      <c r="A170" s="9">
        <v>166</v>
      </c>
      <c r="B170" s="156" t="s">
        <v>1350</v>
      </c>
      <c r="C170" s="23">
        <v>6390549</v>
      </c>
      <c r="D170" s="10" t="s">
        <v>1348</v>
      </c>
      <c r="E170" s="10" t="s">
        <v>1352</v>
      </c>
      <c r="F170" s="146">
        <v>8.9999999999999993E-3</v>
      </c>
      <c r="G170" s="10"/>
      <c r="H170" s="43">
        <f t="shared" si="17"/>
        <v>57514.940999999999</v>
      </c>
      <c r="I170" s="143">
        <f t="shared" si="14"/>
        <v>4792.9117500000002</v>
      </c>
      <c r="J170" s="10"/>
      <c r="K170" s="10"/>
      <c r="L170" s="67" t="s">
        <v>1355</v>
      </c>
    </row>
    <row r="171" spans="1:13">
      <c r="A171" s="9">
        <v>167</v>
      </c>
      <c r="B171" s="156" t="s">
        <v>1350</v>
      </c>
      <c r="C171" s="23">
        <v>6954478</v>
      </c>
      <c r="D171" s="10" t="s">
        <v>1349</v>
      </c>
      <c r="E171" s="10" t="s">
        <v>1353</v>
      </c>
      <c r="F171" s="146">
        <v>8.9999999999999993E-3</v>
      </c>
      <c r="G171" s="10"/>
      <c r="H171" s="43">
        <f t="shared" si="17"/>
        <v>62590.301999999996</v>
      </c>
      <c r="I171" s="143">
        <f t="shared" si="14"/>
        <v>5215.8584999999994</v>
      </c>
      <c r="J171" s="10"/>
      <c r="K171" s="10"/>
      <c r="L171" s="67" t="s">
        <v>1355</v>
      </c>
    </row>
    <row r="172" spans="1:13">
      <c r="A172" s="9">
        <v>168</v>
      </c>
      <c r="B172" s="156" t="s">
        <v>1358</v>
      </c>
      <c r="C172" s="23">
        <v>5139506</v>
      </c>
      <c r="D172" s="10" t="s">
        <v>1359</v>
      </c>
      <c r="E172" s="10" t="s">
        <v>1360</v>
      </c>
      <c r="F172" s="146">
        <v>8.9999999999999993E-3</v>
      </c>
      <c r="G172" s="10"/>
      <c r="H172" s="43">
        <f t="shared" si="17"/>
        <v>46255.553999999996</v>
      </c>
      <c r="I172" s="143">
        <f t="shared" si="14"/>
        <v>3854.6294999999996</v>
      </c>
      <c r="J172" s="10"/>
      <c r="K172" s="10"/>
      <c r="L172" s="67" t="s">
        <v>1366</v>
      </c>
    </row>
    <row r="173" spans="1:13">
      <c r="A173" s="9">
        <v>169</v>
      </c>
      <c r="B173" s="156" t="s">
        <v>1379</v>
      </c>
      <c r="C173" s="23">
        <v>9880183</v>
      </c>
      <c r="D173" s="10" t="s">
        <v>1371</v>
      </c>
      <c r="E173" s="10" t="s">
        <v>1372</v>
      </c>
      <c r="F173" s="146">
        <v>8.9999999999999993E-3</v>
      </c>
      <c r="G173" s="10"/>
      <c r="H173" s="43">
        <f t="shared" si="17"/>
        <v>88921.646999999997</v>
      </c>
      <c r="I173" s="143">
        <f t="shared" si="14"/>
        <v>7410.1372499999998</v>
      </c>
      <c r="J173" s="10"/>
      <c r="K173" s="10"/>
      <c r="L173" s="67" t="s">
        <v>1378</v>
      </c>
    </row>
    <row r="174" spans="1:13">
      <c r="A174" s="9">
        <v>170</v>
      </c>
      <c r="B174" s="156" t="s">
        <v>1406</v>
      </c>
      <c r="C174" s="23">
        <v>8809577</v>
      </c>
      <c r="D174" s="10" t="s">
        <v>1374</v>
      </c>
      <c r="E174" s="10" t="s">
        <v>1376</v>
      </c>
      <c r="F174" s="146">
        <v>8.9999999999999993E-3</v>
      </c>
      <c r="G174" s="10"/>
      <c r="H174" s="43">
        <f t="shared" ref="H174:H176" si="18">F174*C174</f>
        <v>79286.192999999999</v>
      </c>
      <c r="I174" s="143">
        <f t="shared" ref="I174:I176" si="19">H174/12</f>
        <v>6607.1827499999999</v>
      </c>
      <c r="J174" s="10"/>
      <c r="K174" s="10"/>
      <c r="L174" s="67" t="s">
        <v>1469</v>
      </c>
    </row>
    <row r="175" spans="1:13">
      <c r="A175" s="9">
        <v>171</v>
      </c>
      <c r="B175" s="156" t="s">
        <v>1406</v>
      </c>
      <c r="C175" s="23">
        <v>8809577</v>
      </c>
      <c r="D175" s="10" t="s">
        <v>1375</v>
      </c>
      <c r="E175" s="10" t="s">
        <v>1377</v>
      </c>
      <c r="F175" s="146">
        <v>8.9999999999999993E-3</v>
      </c>
      <c r="G175" s="10"/>
      <c r="H175" s="43">
        <f t="shared" si="18"/>
        <v>79286.192999999999</v>
      </c>
      <c r="I175" s="143">
        <f t="shared" si="19"/>
        <v>6607.1827499999999</v>
      </c>
      <c r="J175" s="10"/>
      <c r="K175" s="10"/>
      <c r="L175" s="67" t="s">
        <v>1469</v>
      </c>
    </row>
    <row r="176" spans="1:13">
      <c r="A176" s="9">
        <v>172</v>
      </c>
      <c r="B176" s="156" t="s">
        <v>1385</v>
      </c>
      <c r="C176" s="23">
        <v>12137100</v>
      </c>
      <c r="D176" s="10" t="s">
        <v>1389</v>
      </c>
      <c r="E176" s="10" t="s">
        <v>1387</v>
      </c>
      <c r="F176" s="146">
        <v>8.9999999999999993E-3</v>
      </c>
      <c r="G176" s="10"/>
      <c r="H176" s="43">
        <f t="shared" si="18"/>
        <v>109233.9</v>
      </c>
      <c r="I176" s="143">
        <f t="shared" si="19"/>
        <v>9102.8249999999989</v>
      </c>
      <c r="J176" s="10"/>
      <c r="K176" s="10"/>
      <c r="L176" s="67" t="s">
        <v>1386</v>
      </c>
    </row>
    <row r="177" spans="1:13">
      <c r="A177" s="9">
        <v>173</v>
      </c>
      <c r="B177" s="156" t="s">
        <v>1405</v>
      </c>
      <c r="C177" s="23">
        <v>16731337</v>
      </c>
      <c r="D177" s="10" t="s">
        <v>1402</v>
      </c>
      <c r="E177" s="10" t="s">
        <v>1403</v>
      </c>
      <c r="F177" s="146">
        <v>8.9999999999999993E-3</v>
      </c>
      <c r="G177" s="10"/>
      <c r="H177" s="43">
        <f>F177*C177</f>
        <v>150582.033</v>
      </c>
      <c r="I177" s="143">
        <f>H177/12</f>
        <v>12548.50275</v>
      </c>
      <c r="J177" s="10"/>
      <c r="K177" s="10"/>
      <c r="L177" s="192" t="s">
        <v>1404</v>
      </c>
    </row>
    <row r="178" spans="1:13">
      <c r="A178" s="9">
        <v>173</v>
      </c>
      <c r="B178" s="156" t="s">
        <v>1446</v>
      </c>
      <c r="C178" s="23">
        <v>2464758</v>
      </c>
      <c r="D178" s="10" t="s">
        <v>1445</v>
      </c>
      <c r="E178" t="s">
        <v>1447</v>
      </c>
      <c r="F178" s="146">
        <v>8.9999999999999993E-3</v>
      </c>
      <c r="H178" s="43">
        <f t="shared" ref="H178:H228" si="20">F178*C178</f>
        <v>22182.822</v>
      </c>
      <c r="I178" s="143">
        <f t="shared" ref="I178:I228" si="21">H178/12</f>
        <v>1848.5685000000001</v>
      </c>
      <c r="J178" s="10"/>
      <c r="K178" s="10"/>
      <c r="L178" s="67" t="s">
        <v>1864</v>
      </c>
    </row>
    <row r="179" spans="1:13">
      <c r="A179" s="9">
        <v>174</v>
      </c>
      <c r="B179" s="156" t="s">
        <v>1449</v>
      </c>
      <c r="C179" s="23">
        <v>20451900</v>
      </c>
      <c r="D179" s="10" t="s">
        <v>1448</v>
      </c>
      <c r="E179" s="10" t="s">
        <v>1450</v>
      </c>
      <c r="F179" s="146">
        <v>8.9999999999999993E-3</v>
      </c>
      <c r="G179" s="10"/>
      <c r="H179" s="43">
        <f t="shared" si="20"/>
        <v>184067.09999999998</v>
      </c>
      <c r="I179" s="143">
        <f t="shared" si="21"/>
        <v>15338.924999999997</v>
      </c>
      <c r="J179" s="10"/>
      <c r="K179" s="10"/>
      <c r="L179" s="67" t="s">
        <v>1452</v>
      </c>
    </row>
    <row r="180" spans="1:13">
      <c r="A180" s="9">
        <v>175</v>
      </c>
      <c r="B180" s="156" t="s">
        <v>1453</v>
      </c>
      <c r="C180" s="23">
        <v>1000000</v>
      </c>
      <c r="D180" s="10" t="s">
        <v>1454</v>
      </c>
      <c r="E180" s="10" t="s">
        <v>1630</v>
      </c>
      <c r="F180" s="146">
        <v>8.9999999999999993E-3</v>
      </c>
      <c r="G180" s="10"/>
      <c r="H180" s="43">
        <f t="shared" si="20"/>
        <v>9000</v>
      </c>
      <c r="I180" s="143">
        <f t="shared" si="21"/>
        <v>750</v>
      </c>
      <c r="L180" s="67" t="s">
        <v>1636</v>
      </c>
    </row>
    <row r="181" spans="1:13">
      <c r="A181" s="9">
        <v>176</v>
      </c>
      <c r="B181" s="156" t="s">
        <v>1458</v>
      </c>
      <c r="C181" s="23">
        <v>18774649.09</v>
      </c>
      <c r="D181" s="10" t="s">
        <v>1455</v>
      </c>
      <c r="E181" t="s">
        <v>1457</v>
      </c>
      <c r="F181" s="146">
        <v>8.9999999999999993E-3</v>
      </c>
      <c r="G181" s="10"/>
      <c r="H181" s="43">
        <f t="shared" si="20"/>
        <v>168971.84180999998</v>
      </c>
      <c r="I181" s="143">
        <f t="shared" si="21"/>
        <v>14080.986817499999</v>
      </c>
      <c r="L181" s="67" t="s">
        <v>1619</v>
      </c>
    </row>
    <row r="182" spans="1:13">
      <c r="A182" s="9">
        <v>177</v>
      </c>
      <c r="B182" s="156" t="s">
        <v>1460</v>
      </c>
      <c r="C182" s="23">
        <v>2688386.63</v>
      </c>
      <c r="D182" s="10" t="s">
        <v>1459</v>
      </c>
      <c r="E182" t="s">
        <v>1461</v>
      </c>
      <c r="F182" s="146">
        <v>8.9999999999999993E-3</v>
      </c>
      <c r="H182" s="43">
        <f t="shared" si="20"/>
        <v>24195.479669999997</v>
      </c>
      <c r="I182" s="143">
        <f t="shared" si="21"/>
        <v>2016.2899724999997</v>
      </c>
      <c r="L182" s="67" t="s">
        <v>1452</v>
      </c>
    </row>
    <row r="183" spans="1:13">
      <c r="A183" s="9">
        <v>178</v>
      </c>
      <c r="B183" t="s">
        <v>1463</v>
      </c>
      <c r="C183" s="23">
        <v>2886135.83</v>
      </c>
      <c r="D183" t="s">
        <v>1462</v>
      </c>
      <c r="E183" t="s">
        <v>1464</v>
      </c>
      <c r="F183" s="146">
        <v>8.9999999999999993E-3</v>
      </c>
      <c r="H183" s="43">
        <f t="shared" si="20"/>
        <v>25975.222469999997</v>
      </c>
      <c r="I183" s="143">
        <f t="shared" si="21"/>
        <v>2164.6018724999999</v>
      </c>
      <c r="L183" s="67" t="s">
        <v>1452</v>
      </c>
    </row>
    <row r="184" spans="1:13" s="7" customFormat="1">
      <c r="A184" s="6">
        <v>179</v>
      </c>
      <c r="B184" s="159" t="s">
        <v>1474</v>
      </c>
      <c r="C184" s="13"/>
      <c r="D184" s="7" t="s">
        <v>1620</v>
      </c>
      <c r="E184" s="7" t="s">
        <v>1475</v>
      </c>
      <c r="F184" s="146">
        <v>8.9999999999999993E-3</v>
      </c>
      <c r="H184" s="117">
        <f t="shared" si="20"/>
        <v>0</v>
      </c>
      <c r="I184" s="185">
        <f t="shared" si="21"/>
        <v>0</v>
      </c>
      <c r="J184"/>
      <c r="K184"/>
      <c r="L184" s="77" t="s">
        <v>1726</v>
      </c>
      <c r="M184"/>
    </row>
    <row r="185" spans="1:13">
      <c r="A185" s="9">
        <v>214</v>
      </c>
      <c r="B185" s="157" t="s">
        <v>1481</v>
      </c>
      <c r="C185" s="23">
        <v>3439486</v>
      </c>
      <c r="D185" s="10" t="s">
        <v>1624</v>
      </c>
      <c r="E185" s="10" t="s">
        <v>1622</v>
      </c>
      <c r="F185" s="146">
        <v>8.9999999999999993E-3</v>
      </c>
      <c r="G185" s="10"/>
      <c r="H185" s="43">
        <f t="shared" si="20"/>
        <v>30955.373999999996</v>
      </c>
      <c r="I185" s="43">
        <f t="shared" si="21"/>
        <v>2579.6144999999997</v>
      </c>
      <c r="J185" s="10"/>
      <c r="K185" s="10"/>
      <c r="L185" s="190" t="s">
        <v>1623</v>
      </c>
    </row>
    <row r="186" spans="1:13">
      <c r="A186" s="9">
        <v>215</v>
      </c>
      <c r="B186" s="157" t="s">
        <v>1483</v>
      </c>
      <c r="C186" s="23">
        <v>4907292.38</v>
      </c>
      <c r="D186" s="10" t="s">
        <v>1484</v>
      </c>
      <c r="E186" s="10" t="s">
        <v>1627</v>
      </c>
      <c r="F186" s="146">
        <v>8.9999999999999993E-3</v>
      </c>
      <c r="G186" s="10"/>
      <c r="H186" s="43">
        <f t="shared" si="20"/>
        <v>44165.631419999998</v>
      </c>
      <c r="I186" s="43">
        <f t="shared" si="21"/>
        <v>3680.4692849999997</v>
      </c>
      <c r="J186" s="10"/>
      <c r="K186" s="10"/>
      <c r="L186" s="190" t="s">
        <v>1625</v>
      </c>
    </row>
    <row r="187" spans="1:13">
      <c r="A187" s="9">
        <v>216</v>
      </c>
      <c r="B187" s="157" t="s">
        <v>1483</v>
      </c>
      <c r="C187" s="23">
        <v>3566908</v>
      </c>
      <c r="D187" s="10" t="s">
        <v>1485</v>
      </c>
      <c r="E187" s="10" t="s">
        <v>1628</v>
      </c>
      <c r="F187" s="146">
        <v>8.9999999999999993E-3</v>
      </c>
      <c r="G187" s="10"/>
      <c r="H187" s="43">
        <f t="shared" si="20"/>
        <v>32102.171999999999</v>
      </c>
      <c r="I187" s="43">
        <f t="shared" si="21"/>
        <v>2675.181</v>
      </c>
      <c r="J187" s="10"/>
      <c r="K187" s="10"/>
      <c r="L187" s="190" t="s">
        <v>1626</v>
      </c>
    </row>
    <row r="188" spans="1:13">
      <c r="A188" s="9">
        <v>217</v>
      </c>
      <c r="B188" s="157" t="s">
        <v>1486</v>
      </c>
      <c r="C188" s="23">
        <v>1000000</v>
      </c>
      <c r="D188" s="10" t="s">
        <v>1487</v>
      </c>
      <c r="E188" s="10" t="s">
        <v>1629</v>
      </c>
      <c r="F188" s="146">
        <v>8.9999999999999993E-3</v>
      </c>
      <c r="G188" s="10"/>
      <c r="H188" s="43">
        <f t="shared" si="20"/>
        <v>9000</v>
      </c>
      <c r="I188" s="43">
        <f t="shared" si="21"/>
        <v>750</v>
      </c>
      <c r="J188" s="10"/>
      <c r="K188" s="10"/>
      <c r="L188" s="190" t="s">
        <v>1626</v>
      </c>
    </row>
    <row r="189" spans="1:13">
      <c r="A189" s="9">
        <v>218</v>
      </c>
      <c r="B189" s="157" t="s">
        <v>1486</v>
      </c>
      <c r="C189" s="23">
        <v>1000000</v>
      </c>
      <c r="D189" s="10" t="s">
        <v>1488</v>
      </c>
      <c r="E189" s="10" t="s">
        <v>1630</v>
      </c>
      <c r="F189" s="146">
        <v>8.9999999999999993E-3</v>
      </c>
      <c r="G189" s="10"/>
      <c r="H189" s="43">
        <f t="shared" si="20"/>
        <v>9000</v>
      </c>
      <c r="I189" s="43">
        <f t="shared" si="21"/>
        <v>750</v>
      </c>
      <c r="J189" s="10"/>
      <c r="K189" s="10"/>
      <c r="L189" s="190" t="s">
        <v>1626</v>
      </c>
    </row>
    <row r="190" spans="1:13">
      <c r="A190" s="9">
        <v>219</v>
      </c>
      <c r="B190" s="157" t="s">
        <v>1489</v>
      </c>
      <c r="C190" s="23">
        <v>2139000</v>
      </c>
      <c r="D190" s="10" t="s">
        <v>1490</v>
      </c>
      <c r="E190" s="10" t="s">
        <v>1631</v>
      </c>
      <c r="F190" s="146">
        <v>8.9999999999999993E-3</v>
      </c>
      <c r="G190" s="10"/>
      <c r="H190" s="43">
        <f t="shared" si="20"/>
        <v>19251</v>
      </c>
      <c r="I190" s="43">
        <f t="shared" si="21"/>
        <v>1604.25</v>
      </c>
      <c r="J190" s="10"/>
      <c r="K190" s="10"/>
      <c r="L190" s="190" t="s">
        <v>1632</v>
      </c>
    </row>
    <row r="191" spans="1:13">
      <c r="A191" s="9">
        <v>220</v>
      </c>
      <c r="B191" s="157" t="s">
        <v>390</v>
      </c>
      <c r="C191" s="23">
        <v>0</v>
      </c>
      <c r="D191" s="10" t="s">
        <v>1445</v>
      </c>
      <c r="E191" s="10" t="s">
        <v>1447</v>
      </c>
      <c r="F191" s="146">
        <v>8.9999999999999993E-3</v>
      </c>
      <c r="G191" s="10"/>
      <c r="H191" s="43">
        <f t="shared" si="20"/>
        <v>0</v>
      </c>
      <c r="I191" s="43">
        <f t="shared" si="21"/>
        <v>0</v>
      </c>
      <c r="J191" s="10"/>
      <c r="K191" s="10"/>
      <c r="L191" s="190" t="s">
        <v>1865</v>
      </c>
    </row>
    <row r="192" spans="1:13">
      <c r="A192" s="9">
        <v>221</v>
      </c>
      <c r="B192" s="157" t="s">
        <v>1491</v>
      </c>
      <c r="C192" s="23">
        <v>3376089</v>
      </c>
      <c r="D192" s="10" t="s">
        <v>1492</v>
      </c>
      <c r="E192" s="10" t="s">
        <v>1633</v>
      </c>
      <c r="F192" s="146">
        <v>8.9999999999999993E-3</v>
      </c>
      <c r="G192" s="10"/>
      <c r="H192" s="43">
        <f t="shared" si="20"/>
        <v>30384.800999999999</v>
      </c>
      <c r="I192" s="43">
        <f t="shared" si="21"/>
        <v>2532.06675</v>
      </c>
      <c r="J192" s="10"/>
      <c r="K192" s="10"/>
      <c r="L192" s="190" t="s">
        <v>1632</v>
      </c>
    </row>
    <row r="193" spans="1:13" s="7" customFormat="1">
      <c r="A193" s="6">
        <v>223</v>
      </c>
      <c r="B193" s="193" t="s">
        <v>1493</v>
      </c>
      <c r="C193" s="13"/>
      <c r="D193" s="7" t="s">
        <v>1454</v>
      </c>
      <c r="E193" s="7" t="s">
        <v>18</v>
      </c>
      <c r="F193" s="146">
        <v>8.9999999999999993E-3</v>
      </c>
      <c r="H193" s="117">
        <f t="shared" si="20"/>
        <v>0</v>
      </c>
      <c r="I193" s="117">
        <f t="shared" si="21"/>
        <v>0</v>
      </c>
      <c r="J193" s="10"/>
      <c r="K193" s="10"/>
      <c r="L193" s="194" t="s">
        <v>1635</v>
      </c>
      <c r="M193"/>
    </row>
    <row r="194" spans="1:13" s="7" customFormat="1">
      <c r="A194" s="6">
        <v>224</v>
      </c>
      <c r="B194" s="193" t="s">
        <v>1494</v>
      </c>
      <c r="C194" s="13"/>
      <c r="D194" s="7" t="s">
        <v>1495</v>
      </c>
      <c r="E194" s="7" t="s">
        <v>1630</v>
      </c>
      <c r="F194" s="146">
        <v>8.9999999999999993E-3</v>
      </c>
      <c r="H194" s="117">
        <f t="shared" si="20"/>
        <v>0</v>
      </c>
      <c r="I194" s="117">
        <f t="shared" si="21"/>
        <v>0</v>
      </c>
      <c r="J194" s="10"/>
      <c r="K194" s="10"/>
      <c r="L194" s="194" t="s">
        <v>1637</v>
      </c>
      <c r="M194"/>
    </row>
    <row r="195" spans="1:13">
      <c r="A195" s="9">
        <v>225</v>
      </c>
      <c r="B195" s="157" t="s">
        <v>1496</v>
      </c>
      <c r="C195" s="23">
        <v>2556335</v>
      </c>
      <c r="D195" s="10" t="s">
        <v>1497</v>
      </c>
      <c r="E195" s="10" t="s">
        <v>18</v>
      </c>
      <c r="F195" s="146">
        <v>8.9999999999999993E-3</v>
      </c>
      <c r="G195" s="10"/>
      <c r="H195" s="43">
        <f t="shared" si="20"/>
        <v>23007.014999999999</v>
      </c>
      <c r="I195" s="43">
        <f t="shared" si="21"/>
        <v>1917.25125</v>
      </c>
      <c r="J195" s="10"/>
      <c r="K195" s="10"/>
      <c r="L195" s="190" t="s">
        <v>1482</v>
      </c>
    </row>
    <row r="196" spans="1:13">
      <c r="A196" s="9">
        <v>226</v>
      </c>
      <c r="B196" s="157" t="s">
        <v>1498</v>
      </c>
      <c r="C196" s="23">
        <v>1688619</v>
      </c>
      <c r="D196" s="10" t="s">
        <v>452</v>
      </c>
      <c r="E196" s="10" t="s">
        <v>1640</v>
      </c>
      <c r="F196" s="146">
        <v>8.9999999999999993E-3</v>
      </c>
      <c r="G196" s="10"/>
      <c r="H196" s="43">
        <f t="shared" si="20"/>
        <v>15197.570999999998</v>
      </c>
      <c r="I196" s="43">
        <f t="shared" si="21"/>
        <v>1266.4642499999998</v>
      </c>
      <c r="J196" s="10"/>
      <c r="K196" s="10"/>
      <c r="L196" s="190" t="s">
        <v>1641</v>
      </c>
    </row>
    <row r="197" spans="1:13" s="7" customFormat="1">
      <c r="A197" s="6">
        <v>180</v>
      </c>
      <c r="B197" s="193" t="s">
        <v>1499</v>
      </c>
      <c r="C197" s="13"/>
      <c r="D197" s="7" t="s">
        <v>1500</v>
      </c>
      <c r="E197" s="7" t="s">
        <v>660</v>
      </c>
      <c r="F197" s="146">
        <v>8.9999999999999993E-3</v>
      </c>
      <c r="H197" s="117">
        <f t="shared" si="20"/>
        <v>0</v>
      </c>
      <c r="I197" s="117">
        <f t="shared" si="21"/>
        <v>0</v>
      </c>
      <c r="J197" s="10"/>
      <c r="K197" s="10"/>
      <c r="L197" s="194" t="s">
        <v>1824</v>
      </c>
      <c r="M197"/>
    </row>
    <row r="198" spans="1:13">
      <c r="A198" s="9">
        <v>181</v>
      </c>
      <c r="B198" s="157" t="s">
        <v>1499</v>
      </c>
      <c r="C198" s="23">
        <v>3638252.7</v>
      </c>
      <c r="D198" s="10" t="s">
        <v>663</v>
      </c>
      <c r="E198" s="10" t="s">
        <v>156</v>
      </c>
      <c r="F198" s="146">
        <v>8.9999999999999993E-3</v>
      </c>
      <c r="G198" s="10"/>
      <c r="H198" s="43">
        <f t="shared" si="20"/>
        <v>32744.274300000001</v>
      </c>
      <c r="I198" s="43">
        <f t="shared" si="21"/>
        <v>2728.6895250000002</v>
      </c>
      <c r="J198" s="10"/>
      <c r="K198" s="10"/>
      <c r="L198" s="190" t="s">
        <v>1644</v>
      </c>
    </row>
    <row r="199" spans="1:13">
      <c r="A199" s="9">
        <v>182</v>
      </c>
      <c r="B199" s="157" t="s">
        <v>1499</v>
      </c>
      <c r="C199" s="23">
        <v>2488968</v>
      </c>
      <c r="D199" s="10" t="s">
        <v>1501</v>
      </c>
      <c r="E199" s="10" t="s">
        <v>1645</v>
      </c>
      <c r="F199" s="146">
        <v>8.9999999999999993E-3</v>
      </c>
      <c r="G199" s="10"/>
      <c r="H199" s="43">
        <f t="shared" si="20"/>
        <v>22400.712</v>
      </c>
      <c r="I199" s="43">
        <f t="shared" si="21"/>
        <v>1866.7259999999999</v>
      </c>
      <c r="J199" s="10"/>
      <c r="K199" s="10"/>
      <c r="L199" s="190" t="s">
        <v>1648</v>
      </c>
    </row>
    <row r="200" spans="1:13" s="7" customFormat="1">
      <c r="A200" s="6">
        <v>183</v>
      </c>
      <c r="B200" s="193" t="s">
        <v>1499</v>
      </c>
      <c r="C200" s="13"/>
      <c r="D200" s="7" t="s">
        <v>658</v>
      </c>
      <c r="E200" s="7" t="s">
        <v>1646</v>
      </c>
      <c r="F200" s="146">
        <v>8.9999999999999993E-3</v>
      </c>
      <c r="H200" s="117">
        <f t="shared" si="20"/>
        <v>0</v>
      </c>
      <c r="I200" s="117">
        <f t="shared" si="21"/>
        <v>0</v>
      </c>
      <c r="J200" s="10"/>
      <c r="K200" s="10"/>
      <c r="L200" s="194" t="s">
        <v>1825</v>
      </c>
      <c r="M200"/>
    </row>
    <row r="201" spans="1:13">
      <c r="A201" s="9">
        <v>184</v>
      </c>
      <c r="B201" s="157" t="s">
        <v>1499</v>
      </c>
      <c r="C201" s="23">
        <v>2993427</v>
      </c>
      <c r="D201" s="10" t="s">
        <v>657</v>
      </c>
      <c r="E201" s="10" t="s">
        <v>1647</v>
      </c>
      <c r="F201" s="146">
        <v>8.9999999999999993E-3</v>
      </c>
      <c r="G201" s="10"/>
      <c r="H201" s="43">
        <f t="shared" si="20"/>
        <v>26940.842999999997</v>
      </c>
      <c r="I201" s="43">
        <f t="shared" si="21"/>
        <v>2245.0702499999998</v>
      </c>
      <c r="J201" s="10"/>
      <c r="K201" s="10"/>
      <c r="L201" s="190" t="s">
        <v>1649</v>
      </c>
    </row>
    <row r="202" spans="1:13">
      <c r="A202" s="9">
        <v>185</v>
      </c>
      <c r="B202" s="157" t="s">
        <v>1502</v>
      </c>
      <c r="C202" s="23">
        <v>3884362</v>
      </c>
      <c r="D202" s="10" t="s">
        <v>1503</v>
      </c>
      <c r="E202" s="10" t="s">
        <v>1504</v>
      </c>
      <c r="F202" s="146">
        <v>8.9999999999999993E-3</v>
      </c>
      <c r="G202" s="10"/>
      <c r="H202" s="43">
        <f t="shared" si="20"/>
        <v>34959.257999999994</v>
      </c>
      <c r="I202" s="43">
        <f t="shared" si="21"/>
        <v>2913.2714999999994</v>
      </c>
      <c r="J202" s="10"/>
      <c r="K202" s="10"/>
      <c r="L202" s="190" t="s">
        <v>1482</v>
      </c>
    </row>
    <row r="203" spans="1:13">
      <c r="A203" s="9">
        <v>186</v>
      </c>
      <c r="B203" s="157" t="s">
        <v>1505</v>
      </c>
      <c r="C203" s="23">
        <v>3006566</v>
      </c>
      <c r="D203" s="10" t="s">
        <v>656</v>
      </c>
      <c r="E203" s="10" t="s">
        <v>150</v>
      </c>
      <c r="F203" s="146">
        <v>8.9999999999999993E-3</v>
      </c>
      <c r="G203" s="10"/>
      <c r="H203" s="43">
        <f t="shared" si="20"/>
        <v>27059.093999999997</v>
      </c>
      <c r="I203" s="43">
        <f t="shared" si="21"/>
        <v>2254.9244999999996</v>
      </c>
      <c r="J203" s="10"/>
      <c r="K203" s="10"/>
      <c r="L203" s="190" t="s">
        <v>1774</v>
      </c>
    </row>
    <row r="204" spans="1:13">
      <c r="A204" s="9">
        <v>187</v>
      </c>
      <c r="B204" s="157" t="s">
        <v>1506</v>
      </c>
      <c r="C204" s="23">
        <v>3468492</v>
      </c>
      <c r="D204" s="10" t="s">
        <v>163</v>
      </c>
      <c r="E204" s="10" t="s">
        <v>164</v>
      </c>
      <c r="F204" s="146">
        <v>8.9999999999999993E-3</v>
      </c>
      <c r="G204" s="10"/>
      <c r="H204" s="43">
        <f t="shared" si="20"/>
        <v>31216.427999999996</v>
      </c>
      <c r="I204" s="43">
        <f t="shared" si="21"/>
        <v>2601.3689999999997</v>
      </c>
      <c r="J204" s="10"/>
      <c r="K204" s="10"/>
      <c r="L204" s="190" t="s">
        <v>1482</v>
      </c>
    </row>
    <row r="205" spans="1:13">
      <c r="A205" s="9">
        <v>188</v>
      </c>
      <c r="B205" s="157" t="s">
        <v>1506</v>
      </c>
      <c r="C205" s="23">
        <v>3459347</v>
      </c>
      <c r="D205" s="10" t="s">
        <v>165</v>
      </c>
      <c r="E205" s="10" t="s">
        <v>166</v>
      </c>
      <c r="F205" s="146">
        <v>8.9999999999999993E-3</v>
      </c>
      <c r="G205" s="10"/>
      <c r="H205" s="43">
        <f t="shared" si="20"/>
        <v>31134.122999999996</v>
      </c>
      <c r="I205" s="43">
        <f t="shared" si="21"/>
        <v>2594.5102499999998</v>
      </c>
      <c r="J205" s="10"/>
      <c r="K205" s="10"/>
      <c r="L205" s="190" t="s">
        <v>1482</v>
      </c>
    </row>
    <row r="206" spans="1:13" s="10" customFormat="1">
      <c r="A206" s="9">
        <v>189</v>
      </c>
      <c r="B206" s="195" t="s">
        <v>1507</v>
      </c>
      <c r="C206" s="23">
        <v>2138445.56</v>
      </c>
      <c r="D206" s="10" t="s">
        <v>160</v>
      </c>
      <c r="E206" s="10" t="s">
        <v>161</v>
      </c>
      <c r="F206" s="146">
        <v>8.9999999999999993E-3</v>
      </c>
      <c r="H206" s="99">
        <f t="shared" si="20"/>
        <v>19246.010039999997</v>
      </c>
      <c r="I206" s="99">
        <f t="shared" si="21"/>
        <v>1603.8341699999999</v>
      </c>
      <c r="L206" s="190" t="s">
        <v>1651</v>
      </c>
      <c r="M206"/>
    </row>
    <row r="207" spans="1:13" s="10" customFormat="1">
      <c r="A207" s="9">
        <v>190</v>
      </c>
      <c r="B207" s="196" t="s">
        <v>1507</v>
      </c>
      <c r="C207" s="23">
        <v>3172437.69</v>
      </c>
      <c r="D207" s="10" t="s">
        <v>158</v>
      </c>
      <c r="E207" s="10" t="s">
        <v>159</v>
      </c>
      <c r="F207" s="146">
        <v>8.9999999999999993E-3</v>
      </c>
      <c r="H207" s="99">
        <f t="shared" si="20"/>
        <v>28551.939209999997</v>
      </c>
      <c r="I207" s="99">
        <f t="shared" si="21"/>
        <v>2379.3282674999996</v>
      </c>
      <c r="L207" s="190" t="s">
        <v>1652</v>
      </c>
      <c r="M207"/>
    </row>
    <row r="208" spans="1:13" s="7" customFormat="1">
      <c r="A208" s="6">
        <v>191</v>
      </c>
      <c r="B208" s="193" t="s">
        <v>1508</v>
      </c>
      <c r="C208" s="13"/>
      <c r="D208" s="7" t="s">
        <v>1448</v>
      </c>
      <c r="E208" s="7" t="s">
        <v>18</v>
      </c>
      <c r="F208" s="146">
        <v>8.9999999999999993E-3</v>
      </c>
      <c r="H208" s="117">
        <f t="shared" si="20"/>
        <v>0</v>
      </c>
      <c r="I208" s="117">
        <f t="shared" si="21"/>
        <v>0</v>
      </c>
      <c r="J208" s="10"/>
      <c r="K208" s="10"/>
      <c r="L208" s="194" t="s">
        <v>1618</v>
      </c>
      <c r="M208"/>
    </row>
    <row r="209" spans="1:13">
      <c r="A209" s="9">
        <v>192</v>
      </c>
      <c r="B209" s="157" t="s">
        <v>1509</v>
      </c>
      <c r="C209" s="23">
        <v>2566593</v>
      </c>
      <c r="D209" s="10" t="s">
        <v>1509</v>
      </c>
      <c r="E209" s="10" t="s">
        <v>1653</v>
      </c>
      <c r="F209" s="146">
        <v>8.9999999999999993E-3</v>
      </c>
      <c r="G209" s="10"/>
      <c r="H209" s="43">
        <f t="shared" si="20"/>
        <v>23099.337</v>
      </c>
      <c r="I209" s="43">
        <f t="shared" si="21"/>
        <v>1924.9447499999999</v>
      </c>
      <c r="J209" s="10"/>
      <c r="K209" s="10"/>
      <c r="L209" s="190" t="s">
        <v>1657</v>
      </c>
    </row>
    <row r="210" spans="1:13">
      <c r="A210" s="9">
        <v>193</v>
      </c>
      <c r="B210" s="157" t="s">
        <v>1510</v>
      </c>
      <c r="C210" s="23">
        <v>2320056</v>
      </c>
      <c r="D210" s="10" t="s">
        <v>1510</v>
      </c>
      <c r="E210" s="10" t="s">
        <v>1654</v>
      </c>
      <c r="F210" s="146">
        <v>8.9999999999999993E-3</v>
      </c>
      <c r="G210" s="10"/>
      <c r="H210" s="43">
        <f t="shared" si="20"/>
        <v>20880.503999999997</v>
      </c>
      <c r="I210" s="43">
        <f t="shared" si="21"/>
        <v>1740.0419999999997</v>
      </c>
      <c r="J210" s="10"/>
      <c r="K210" s="10"/>
      <c r="L210" s="190" t="s">
        <v>1657</v>
      </c>
    </row>
    <row r="211" spans="1:13">
      <c r="A211" s="9">
        <v>194</v>
      </c>
      <c r="B211" s="157" t="s">
        <v>1511</v>
      </c>
      <c r="C211" s="23">
        <v>2230011</v>
      </c>
      <c r="D211" s="10" t="s">
        <v>1511</v>
      </c>
      <c r="E211" s="10" t="s">
        <v>1655</v>
      </c>
      <c r="F211" s="146">
        <v>8.9999999999999993E-3</v>
      </c>
      <c r="G211" s="10"/>
      <c r="H211" s="43">
        <f t="shared" si="20"/>
        <v>20070.098999999998</v>
      </c>
      <c r="I211" s="43">
        <f t="shared" si="21"/>
        <v>1672.5082499999999</v>
      </c>
      <c r="J211" s="10"/>
      <c r="K211" s="10"/>
      <c r="L211" s="190" t="s">
        <v>1657</v>
      </c>
    </row>
    <row r="212" spans="1:13">
      <c r="A212" s="9">
        <v>195</v>
      </c>
      <c r="B212" s="157" t="s">
        <v>1512</v>
      </c>
      <c r="C212" s="23">
        <v>2751651</v>
      </c>
      <c r="D212" s="10" t="s">
        <v>1512</v>
      </c>
      <c r="E212" t="s">
        <v>1656</v>
      </c>
      <c r="F212" s="146">
        <v>8.9999999999999993E-3</v>
      </c>
      <c r="G212" s="10"/>
      <c r="H212" s="43">
        <f t="shared" si="20"/>
        <v>24764.858999999997</v>
      </c>
      <c r="I212" s="43">
        <f t="shared" si="21"/>
        <v>2063.7382499999999</v>
      </c>
      <c r="J212" s="10"/>
      <c r="K212" s="10"/>
      <c r="L212" s="190" t="s">
        <v>1657</v>
      </c>
    </row>
    <row r="213" spans="1:13" s="7" customFormat="1">
      <c r="A213" s="6">
        <v>196</v>
      </c>
      <c r="B213" s="193" t="s">
        <v>1513</v>
      </c>
      <c r="C213" s="13"/>
      <c r="D213" s="7" t="s">
        <v>1455</v>
      </c>
      <c r="E213" s="7" t="s">
        <v>18</v>
      </c>
      <c r="F213" s="146">
        <v>8.9999999999999993E-3</v>
      </c>
      <c r="H213" s="117">
        <f t="shared" si="20"/>
        <v>0</v>
      </c>
      <c r="I213" s="117">
        <f t="shared" si="21"/>
        <v>0</v>
      </c>
      <c r="J213" s="10"/>
      <c r="K213" s="10"/>
      <c r="L213" s="194" t="s">
        <v>1618</v>
      </c>
      <c r="M213"/>
    </row>
    <row r="214" spans="1:13">
      <c r="A214" s="9">
        <v>197</v>
      </c>
      <c r="B214" s="157" t="s">
        <v>1514</v>
      </c>
      <c r="C214" s="23">
        <v>3651250</v>
      </c>
      <c r="D214" s="10" t="s">
        <v>1514</v>
      </c>
      <c r="E214" s="10" t="s">
        <v>1661</v>
      </c>
      <c r="F214" s="146">
        <v>8.9999999999999993E-3</v>
      </c>
      <c r="G214" s="10"/>
      <c r="H214" s="43">
        <f t="shared" si="20"/>
        <v>32861.25</v>
      </c>
      <c r="I214" s="43">
        <f t="shared" si="21"/>
        <v>2738.4375</v>
      </c>
      <c r="J214" s="10"/>
      <c r="K214" s="10"/>
      <c r="L214" s="190" t="s">
        <v>1664</v>
      </c>
    </row>
    <row r="215" spans="1:13">
      <c r="A215" s="9">
        <v>198</v>
      </c>
      <c r="B215" s="157" t="s">
        <v>1515</v>
      </c>
      <c r="C215" s="23">
        <v>2865870</v>
      </c>
      <c r="D215" s="10" t="s">
        <v>1516</v>
      </c>
      <c r="E215" s="10" t="s">
        <v>1659</v>
      </c>
      <c r="F215" s="146">
        <v>8.9999999999999993E-3</v>
      </c>
      <c r="G215" s="10"/>
      <c r="H215" s="43">
        <f t="shared" si="20"/>
        <v>25792.829999999998</v>
      </c>
      <c r="I215" s="43">
        <f t="shared" si="21"/>
        <v>2149.4024999999997</v>
      </c>
      <c r="J215" s="10"/>
      <c r="K215" s="10"/>
      <c r="L215" s="190" t="s">
        <v>1662</v>
      </c>
    </row>
    <row r="216" spans="1:13">
      <c r="A216" s="9">
        <v>199</v>
      </c>
      <c r="B216" s="157" t="s">
        <v>1517</v>
      </c>
      <c r="C216" s="23">
        <v>5649950</v>
      </c>
      <c r="D216" s="10" t="s">
        <v>1518</v>
      </c>
      <c r="E216" s="10" t="s">
        <v>1663</v>
      </c>
      <c r="F216" s="146">
        <v>8.9999999999999993E-3</v>
      </c>
      <c r="G216" s="10"/>
      <c r="H216" s="43">
        <f t="shared" si="20"/>
        <v>50849.549999999996</v>
      </c>
      <c r="I216" s="43">
        <f t="shared" si="21"/>
        <v>4237.4624999999996</v>
      </c>
      <c r="J216" s="10"/>
      <c r="K216" s="10"/>
      <c r="L216" s="190" t="s">
        <v>1664</v>
      </c>
    </row>
    <row r="217" spans="1:13" s="7" customFormat="1">
      <c r="A217" s="6">
        <v>200</v>
      </c>
      <c r="B217" s="193" t="s">
        <v>1519</v>
      </c>
      <c r="C217" s="13"/>
      <c r="D217" s="7" t="s">
        <v>1462</v>
      </c>
      <c r="E217" s="7" t="s">
        <v>18</v>
      </c>
      <c r="F217" s="146">
        <v>8.9999999999999993E-3</v>
      </c>
      <c r="H217" s="117">
        <f t="shared" si="20"/>
        <v>0</v>
      </c>
      <c r="I217" s="117">
        <f t="shared" si="21"/>
        <v>0</v>
      </c>
      <c r="J217" s="10"/>
      <c r="K217" s="10"/>
      <c r="L217" s="194" t="s">
        <v>1618</v>
      </c>
      <c r="M217"/>
    </row>
    <row r="218" spans="1:13">
      <c r="A218" s="9">
        <v>201</v>
      </c>
      <c r="B218" s="157" t="s">
        <v>1519</v>
      </c>
      <c r="C218" s="23">
        <v>10856678</v>
      </c>
      <c r="D218" s="10" t="s">
        <v>1520</v>
      </c>
      <c r="E218" s="10" t="s">
        <v>1665</v>
      </c>
      <c r="F218" s="146">
        <v>8.9999999999999993E-3</v>
      </c>
      <c r="G218" s="10"/>
      <c r="H218" s="43">
        <f t="shared" si="20"/>
        <v>97710.101999999999</v>
      </c>
      <c r="I218" s="43">
        <f t="shared" si="21"/>
        <v>8142.5084999999999</v>
      </c>
      <c r="J218" s="10"/>
      <c r="K218" s="10"/>
      <c r="L218" s="190" t="s">
        <v>1660</v>
      </c>
    </row>
    <row r="219" spans="1:13">
      <c r="A219" s="9">
        <v>202</v>
      </c>
      <c r="B219" s="157" t="s">
        <v>1519</v>
      </c>
      <c r="C219" s="23">
        <v>11726515</v>
      </c>
      <c r="D219" s="10" t="s">
        <v>1521</v>
      </c>
      <c r="E219" t="s">
        <v>1666</v>
      </c>
      <c r="F219" s="146">
        <v>8.9999999999999993E-3</v>
      </c>
      <c r="G219" s="10"/>
      <c r="H219" s="43">
        <f t="shared" si="20"/>
        <v>105538.63499999999</v>
      </c>
      <c r="I219" s="43">
        <f t="shared" si="21"/>
        <v>8794.8862499999996</v>
      </c>
      <c r="J219" s="10"/>
      <c r="K219" s="10"/>
      <c r="L219" s="190" t="s">
        <v>1660</v>
      </c>
    </row>
    <row r="220" spans="1:13" s="7" customFormat="1">
      <c r="A220" s="6">
        <v>203</v>
      </c>
      <c r="B220" s="193" t="s">
        <v>1522</v>
      </c>
      <c r="C220" s="13"/>
      <c r="D220" s="7" t="s">
        <v>1459</v>
      </c>
      <c r="E220" s="7" t="s">
        <v>18</v>
      </c>
      <c r="F220" s="146">
        <v>8.9999999999999993E-3</v>
      </c>
      <c r="H220" s="117">
        <f t="shared" si="20"/>
        <v>0</v>
      </c>
      <c r="I220" s="117">
        <f t="shared" si="21"/>
        <v>0</v>
      </c>
      <c r="J220" s="10"/>
      <c r="K220" s="10"/>
      <c r="L220" s="194" t="s">
        <v>1634</v>
      </c>
      <c r="M220"/>
    </row>
    <row r="221" spans="1:13">
      <c r="A221" s="9">
        <v>204</v>
      </c>
      <c r="B221" s="157" t="s">
        <v>1523</v>
      </c>
      <c r="C221" s="23">
        <v>283280</v>
      </c>
      <c r="D221" s="10" t="s">
        <v>1524</v>
      </c>
      <c r="E221" s="10" t="s">
        <v>1525</v>
      </c>
      <c r="F221" s="146">
        <v>8.9999999999999993E-3</v>
      </c>
      <c r="G221" s="10"/>
      <c r="H221" s="43">
        <f t="shared" si="20"/>
        <v>2549.52</v>
      </c>
      <c r="I221" s="43">
        <f t="shared" si="21"/>
        <v>212.46</v>
      </c>
      <c r="J221" s="10"/>
      <c r="K221" s="10"/>
      <c r="L221" s="190" t="s">
        <v>1482</v>
      </c>
    </row>
    <row r="222" spans="1:13">
      <c r="A222" s="9">
        <v>205</v>
      </c>
      <c r="B222" s="157" t="s">
        <v>1526</v>
      </c>
      <c r="C222" s="23">
        <v>2506610.5299999998</v>
      </c>
      <c r="D222" s="10" t="s">
        <v>1527</v>
      </c>
      <c r="E222" s="10" t="s">
        <v>1667</v>
      </c>
      <c r="F222" s="146">
        <v>8.9999999999999993E-3</v>
      </c>
      <c r="G222" s="10"/>
      <c r="H222" s="43">
        <f t="shared" si="20"/>
        <v>22559.494769999998</v>
      </c>
      <c r="I222" s="43">
        <f t="shared" si="21"/>
        <v>1879.9578974999997</v>
      </c>
      <c r="J222" s="10"/>
      <c r="K222" s="10"/>
      <c r="L222" s="190" t="s">
        <v>1652</v>
      </c>
    </row>
    <row r="223" spans="1:13" s="10" customFormat="1">
      <c r="A223" s="9">
        <v>207</v>
      </c>
      <c r="B223" s="195" t="s">
        <v>1528</v>
      </c>
      <c r="C223" s="23">
        <v>2697900</v>
      </c>
      <c r="D223" s="10" t="s">
        <v>1529</v>
      </c>
      <c r="E223" s="10" t="s">
        <v>1668</v>
      </c>
      <c r="F223" s="146">
        <v>8.9999999999999993E-3</v>
      </c>
      <c r="H223" s="99">
        <f t="shared" si="20"/>
        <v>24281.1</v>
      </c>
      <c r="I223" s="99">
        <f t="shared" si="21"/>
        <v>2023.425</v>
      </c>
      <c r="L223" s="190" t="s">
        <v>1657</v>
      </c>
    </row>
    <row r="224" spans="1:13">
      <c r="A224" s="9">
        <v>208</v>
      </c>
      <c r="B224" s="157" t="s">
        <v>1530</v>
      </c>
      <c r="C224" s="23">
        <v>10876355</v>
      </c>
      <c r="D224" s="10" t="s">
        <v>1531</v>
      </c>
      <c r="E224" t="s">
        <v>1669</v>
      </c>
      <c r="F224" s="146">
        <v>8.9999999999999993E-3</v>
      </c>
      <c r="G224" s="10"/>
      <c r="H224" s="43">
        <f t="shared" si="20"/>
        <v>97887.194999999992</v>
      </c>
      <c r="I224" s="43">
        <f t="shared" si="21"/>
        <v>8157.2662499999997</v>
      </c>
      <c r="J224" s="10"/>
      <c r="K224" s="10"/>
      <c r="L224" s="190" t="s">
        <v>1657</v>
      </c>
    </row>
    <row r="225" spans="1:12">
      <c r="A225" s="9">
        <v>209</v>
      </c>
      <c r="B225" s="157" t="s">
        <v>1530</v>
      </c>
      <c r="C225" s="23">
        <v>11021554</v>
      </c>
      <c r="D225" s="10" t="s">
        <v>1532</v>
      </c>
      <c r="E225" t="s">
        <v>1670</v>
      </c>
      <c r="F225" s="146">
        <v>8.9999999999999993E-3</v>
      </c>
      <c r="G225" s="10"/>
      <c r="H225" s="43">
        <f t="shared" si="20"/>
        <v>99193.98599999999</v>
      </c>
      <c r="I225" s="43">
        <f t="shared" si="21"/>
        <v>8266.1654999999992</v>
      </c>
      <c r="J225" s="10"/>
      <c r="K225" s="10"/>
      <c r="L225" s="190" t="s">
        <v>1657</v>
      </c>
    </row>
    <row r="226" spans="1:12" s="7" customFormat="1">
      <c r="A226" s="6">
        <v>210</v>
      </c>
      <c r="B226" s="193" t="s">
        <v>1533</v>
      </c>
      <c r="C226" s="13"/>
      <c r="E226" s="7" t="s">
        <v>18</v>
      </c>
      <c r="F226" s="146">
        <v>8.9999999999999993E-3</v>
      </c>
      <c r="H226" s="117">
        <f t="shared" si="20"/>
        <v>0</v>
      </c>
      <c r="I226" s="117">
        <f t="shared" si="21"/>
        <v>0</v>
      </c>
      <c r="L226" s="194" t="s">
        <v>1634</v>
      </c>
    </row>
    <row r="227" spans="1:12">
      <c r="A227" s="9">
        <v>211</v>
      </c>
      <c r="B227" s="157" t="s">
        <v>1453</v>
      </c>
      <c r="C227" s="23">
        <v>0</v>
      </c>
      <c r="D227" s="10" t="s">
        <v>1534</v>
      </c>
      <c r="E227" t="s">
        <v>1671</v>
      </c>
      <c r="F227" s="146">
        <v>8.9999999999999993E-3</v>
      </c>
      <c r="G227" s="10"/>
      <c r="H227" s="43">
        <f t="shared" si="20"/>
        <v>0</v>
      </c>
      <c r="I227" s="43">
        <f t="shared" si="21"/>
        <v>0</v>
      </c>
      <c r="J227" s="10"/>
      <c r="K227" s="10"/>
      <c r="L227" s="190" t="s">
        <v>1859</v>
      </c>
    </row>
    <row r="228" spans="1:12">
      <c r="A228" s="9">
        <v>212</v>
      </c>
      <c r="B228" s="157" t="s">
        <v>1499</v>
      </c>
      <c r="C228" s="23">
        <v>4933431</v>
      </c>
      <c r="D228" s="10" t="s">
        <v>662</v>
      </c>
      <c r="E228" s="10" t="s">
        <v>155</v>
      </c>
      <c r="F228" s="146">
        <v>8.9999999999999993E-3</v>
      </c>
      <c r="G228" s="10"/>
      <c r="H228" s="43">
        <f t="shared" si="20"/>
        <v>44400.878999999994</v>
      </c>
      <c r="I228" s="43">
        <f t="shared" si="21"/>
        <v>3700.0732499999995</v>
      </c>
      <c r="J228" s="10"/>
      <c r="K228" s="10"/>
      <c r="L228" s="190" t="s">
        <v>1658</v>
      </c>
    </row>
    <row r="229" spans="1:12">
      <c r="A229" s="9">
        <v>213</v>
      </c>
      <c r="B229" t="s">
        <v>1597</v>
      </c>
      <c r="C229" s="23">
        <v>571276.75</v>
      </c>
      <c r="D229" s="10" t="s">
        <v>213</v>
      </c>
      <c r="E229" s="10" t="s">
        <v>1596</v>
      </c>
      <c r="F229" s="146">
        <v>8.9999999999999993E-3</v>
      </c>
      <c r="G229" s="10"/>
      <c r="H229" s="43">
        <f t="shared" ref="H229:H230" si="22">F229*C229</f>
        <v>5141.4907499999999</v>
      </c>
      <c r="I229" s="43">
        <f t="shared" ref="I229:I230" si="23">H229/12</f>
        <v>428.45756249999999</v>
      </c>
      <c r="L229" s="190" t="s">
        <v>1482</v>
      </c>
    </row>
    <row r="230" spans="1:12" s="10" customFormat="1">
      <c r="A230" s="9">
        <v>227</v>
      </c>
      <c r="B230" t="s">
        <v>1680</v>
      </c>
      <c r="C230" s="23">
        <v>9578292</v>
      </c>
      <c r="D230" s="10" t="s">
        <v>1675</v>
      </c>
      <c r="E230" s="197" t="s">
        <v>1677</v>
      </c>
      <c r="F230" s="146">
        <v>8.9999999999999993E-3</v>
      </c>
      <c r="H230" s="99">
        <f t="shared" si="22"/>
        <v>86204.627999999997</v>
      </c>
      <c r="I230" s="99">
        <f t="shared" si="23"/>
        <v>7183.7190000000001</v>
      </c>
      <c r="L230" s="190" t="s">
        <v>1679</v>
      </c>
    </row>
    <row r="231" spans="1:12" s="10" customFormat="1">
      <c r="A231" s="9">
        <v>228</v>
      </c>
      <c r="B231" t="s">
        <v>1680</v>
      </c>
      <c r="C231" s="23">
        <v>9578292</v>
      </c>
      <c r="D231" s="10" t="s">
        <v>1676</v>
      </c>
      <c r="E231" s="10" t="s">
        <v>1678</v>
      </c>
      <c r="F231" s="146">
        <v>8.9999999999999993E-3</v>
      </c>
      <c r="H231" s="99">
        <f t="shared" ref="H231" si="24">F231*C231</f>
        <v>86204.627999999997</v>
      </c>
      <c r="I231" s="99">
        <f t="shared" ref="I231" si="25">H231/12</f>
        <v>7183.7190000000001</v>
      </c>
      <c r="L231" s="67" t="s">
        <v>1679</v>
      </c>
    </row>
    <row r="232" spans="1:12">
      <c r="A232" s="9">
        <v>229</v>
      </c>
      <c r="B232" t="s">
        <v>1713</v>
      </c>
      <c r="C232" s="23">
        <v>9350075</v>
      </c>
      <c r="D232" s="10" t="s">
        <v>1709</v>
      </c>
      <c r="E232" s="10" t="s">
        <v>1711</v>
      </c>
      <c r="F232" s="146">
        <v>8.9999999999999993E-3</v>
      </c>
      <c r="G232" s="10"/>
      <c r="H232" s="99">
        <f t="shared" ref="H232:H233" si="26">F232*C232</f>
        <v>84150.674999999988</v>
      </c>
      <c r="I232" s="99">
        <f t="shared" ref="I232:I233" si="27">H232/12</f>
        <v>7012.5562499999987</v>
      </c>
      <c r="L232" s="67" t="s">
        <v>1714</v>
      </c>
    </row>
    <row r="233" spans="1:12">
      <c r="A233" s="9">
        <v>230</v>
      </c>
      <c r="B233" t="s">
        <v>1713</v>
      </c>
      <c r="C233" s="23">
        <v>9350075</v>
      </c>
      <c r="D233" s="10" t="s">
        <v>1710</v>
      </c>
      <c r="E233" t="s">
        <v>1712</v>
      </c>
      <c r="F233" s="146">
        <v>8.9999999999999993E-3</v>
      </c>
      <c r="G233" s="10"/>
      <c r="H233" s="99">
        <f t="shared" si="26"/>
        <v>84150.674999999988</v>
      </c>
      <c r="I233" s="99">
        <f t="shared" si="27"/>
        <v>7012.5562499999987</v>
      </c>
      <c r="L233" s="67" t="s">
        <v>1714</v>
      </c>
    </row>
    <row r="234" spans="1:12">
      <c r="A234" s="9">
        <v>231</v>
      </c>
      <c r="B234" t="s">
        <v>1720</v>
      </c>
      <c r="C234" s="23">
        <v>8900000</v>
      </c>
      <c r="D234" s="10" t="s">
        <v>1716</v>
      </c>
      <c r="E234" s="10" t="s">
        <v>1717</v>
      </c>
      <c r="F234" s="146">
        <v>8.9999999999999993E-3</v>
      </c>
      <c r="G234" s="10"/>
      <c r="H234" s="99">
        <f>F234*C234</f>
        <v>80100</v>
      </c>
      <c r="I234" s="99">
        <f t="shared" ref="I234:I236" si="28">H234/12</f>
        <v>6675</v>
      </c>
      <c r="L234" s="42" t="s">
        <v>1719</v>
      </c>
    </row>
    <row r="235" spans="1:12">
      <c r="A235" s="9">
        <v>232</v>
      </c>
      <c r="B235" t="s">
        <v>1721</v>
      </c>
      <c r="C235" s="23">
        <v>8395000</v>
      </c>
      <c r="D235" s="10" t="s">
        <v>1722</v>
      </c>
      <c r="E235" s="160" t="s">
        <v>1723</v>
      </c>
      <c r="F235" s="146">
        <v>8.9999999999999993E-3</v>
      </c>
      <c r="G235" s="10"/>
      <c r="H235" s="43">
        <f>C235*F235</f>
        <v>75555</v>
      </c>
      <c r="I235" s="99">
        <f t="shared" si="28"/>
        <v>6296.25</v>
      </c>
      <c r="L235" s="67" t="s">
        <v>1725</v>
      </c>
    </row>
    <row r="236" spans="1:12">
      <c r="A236" s="9">
        <v>229</v>
      </c>
      <c r="B236" t="s">
        <v>1735</v>
      </c>
      <c r="C236" s="23">
        <v>3150954</v>
      </c>
      <c r="D236" s="10" t="s">
        <v>1732</v>
      </c>
      <c r="E236" s="10" t="s">
        <v>1733</v>
      </c>
      <c r="F236" s="146">
        <v>8.9999999999999993E-3</v>
      </c>
      <c r="G236" s="10"/>
      <c r="H236" s="43">
        <f>C236*F236</f>
        <v>28358.585999999999</v>
      </c>
      <c r="I236" s="99">
        <f t="shared" si="28"/>
        <v>2363.2154999999998</v>
      </c>
      <c r="L236" s="67" t="s">
        <v>1734</v>
      </c>
    </row>
    <row r="237" spans="1:12">
      <c r="A237" s="9">
        <v>230</v>
      </c>
      <c r="B237" t="s">
        <v>1740</v>
      </c>
      <c r="C237" s="23">
        <v>12075000</v>
      </c>
      <c r="D237" t="s">
        <v>1741</v>
      </c>
      <c r="E237" s="160" t="s">
        <v>1840</v>
      </c>
      <c r="F237" s="146">
        <v>8.9999999999999993E-3</v>
      </c>
      <c r="G237" s="10"/>
      <c r="H237" s="43">
        <f>C237*F237</f>
        <v>108674.99999999999</v>
      </c>
      <c r="I237" s="99">
        <f t="shared" ref="I237:I239" si="29">H237/12</f>
        <v>9056.2499999999982</v>
      </c>
      <c r="L237" s="67" t="s">
        <v>1841</v>
      </c>
    </row>
    <row r="238" spans="1:12">
      <c r="A238" s="9">
        <v>231</v>
      </c>
      <c r="B238" t="s">
        <v>1753</v>
      </c>
      <c r="C238" s="23">
        <v>9441500</v>
      </c>
      <c r="D238" s="10" t="s">
        <v>1754</v>
      </c>
      <c r="E238" s="160" t="s">
        <v>1755</v>
      </c>
      <c r="F238" s="146">
        <v>8.9999999999999993E-3</v>
      </c>
      <c r="G238" s="10"/>
      <c r="H238" s="43">
        <f t="shared" ref="H238:H239" si="30">C238*F238</f>
        <v>84973.5</v>
      </c>
      <c r="I238" s="99">
        <f t="shared" si="29"/>
        <v>7081.125</v>
      </c>
      <c r="L238" s="67" t="s">
        <v>1768</v>
      </c>
    </row>
    <row r="239" spans="1:12">
      <c r="A239" s="9">
        <v>232</v>
      </c>
      <c r="B239" t="s">
        <v>1751</v>
      </c>
      <c r="C239" s="23">
        <v>11850000</v>
      </c>
      <c r="D239" s="10" t="s">
        <v>1752</v>
      </c>
      <c r="E239" s="160"/>
      <c r="F239" s="146">
        <v>8.9999999999999993E-3</v>
      </c>
      <c r="G239" s="10"/>
      <c r="H239" s="43">
        <f t="shared" si="30"/>
        <v>106649.99999999999</v>
      </c>
      <c r="I239" s="99">
        <f t="shared" si="29"/>
        <v>8887.4999999999982</v>
      </c>
      <c r="L239" s="67" t="s">
        <v>1768</v>
      </c>
    </row>
    <row r="240" spans="1:12">
      <c r="A240" s="9">
        <v>233</v>
      </c>
      <c r="B240" t="s">
        <v>1778</v>
      </c>
      <c r="C240" s="23">
        <v>10005000</v>
      </c>
      <c r="D240" s="10" t="s">
        <v>1779</v>
      </c>
      <c r="E240" s="160" t="s">
        <v>1782</v>
      </c>
      <c r="F240" s="146">
        <v>8.9999999999999993E-3</v>
      </c>
      <c r="G240" s="10"/>
      <c r="H240" s="43">
        <f>C240*F240</f>
        <v>90045</v>
      </c>
      <c r="I240" s="99">
        <f>H240/12</f>
        <v>7503.75</v>
      </c>
      <c r="L240" s="67" t="s">
        <v>1785</v>
      </c>
    </row>
    <row r="241" spans="1:12">
      <c r="A241" s="9">
        <v>234</v>
      </c>
      <c r="B241" t="s">
        <v>1778</v>
      </c>
      <c r="C241" s="23">
        <v>10005000</v>
      </c>
      <c r="D241" s="10" t="s">
        <v>1780</v>
      </c>
      <c r="E241" s="160" t="s">
        <v>1783</v>
      </c>
      <c r="F241" s="146">
        <v>8.9999999999999993E-3</v>
      </c>
      <c r="G241" s="10"/>
      <c r="H241" s="43">
        <f>C241*F241</f>
        <v>90045</v>
      </c>
      <c r="I241" s="99">
        <f>H241/12</f>
        <v>7503.75</v>
      </c>
      <c r="L241" s="67" t="s">
        <v>1785</v>
      </c>
    </row>
    <row r="242" spans="1:12">
      <c r="A242" s="9">
        <v>235</v>
      </c>
      <c r="B242" t="s">
        <v>1778</v>
      </c>
      <c r="C242" s="23">
        <v>10005000</v>
      </c>
      <c r="D242" s="10" t="s">
        <v>1781</v>
      </c>
      <c r="E242" s="160" t="s">
        <v>1784</v>
      </c>
      <c r="F242" s="146">
        <v>8.9999999999999993E-3</v>
      </c>
      <c r="G242" s="10"/>
      <c r="H242" s="43">
        <f>C242*F242</f>
        <v>90045</v>
      </c>
      <c r="I242" s="99">
        <f>H242/12</f>
        <v>7503.75</v>
      </c>
      <c r="L242" s="67" t="s">
        <v>1785</v>
      </c>
    </row>
    <row r="243" spans="1:12">
      <c r="A243" s="9">
        <v>236</v>
      </c>
      <c r="B243" t="s">
        <v>1778</v>
      </c>
      <c r="C243" s="23">
        <v>10005000</v>
      </c>
      <c r="D243" s="10" t="s">
        <v>1806</v>
      </c>
      <c r="E243" s="160" t="s">
        <v>1807</v>
      </c>
      <c r="F243" s="146">
        <v>8.9999999999999993E-3</v>
      </c>
      <c r="G243" s="10"/>
      <c r="H243" s="43">
        <f t="shared" ref="H243:H245" si="31">C243*F243</f>
        <v>90045</v>
      </c>
      <c r="I243" s="99">
        <f t="shared" ref="I243:I245" si="32">H243/12</f>
        <v>7503.75</v>
      </c>
      <c r="L243" s="67" t="s">
        <v>1801</v>
      </c>
    </row>
    <row r="244" spans="1:12">
      <c r="A244" s="9">
        <v>237</v>
      </c>
      <c r="B244" t="s">
        <v>1778</v>
      </c>
      <c r="C244" s="23">
        <v>10005000</v>
      </c>
      <c r="D244" s="10" t="s">
        <v>1808</v>
      </c>
      <c r="E244" s="160" t="s">
        <v>1809</v>
      </c>
      <c r="F244" s="146">
        <v>8.9999999999999993E-3</v>
      </c>
      <c r="G244" s="10"/>
      <c r="H244" s="43">
        <f t="shared" si="31"/>
        <v>90045</v>
      </c>
      <c r="I244" s="99">
        <f t="shared" si="32"/>
        <v>7503.75</v>
      </c>
      <c r="L244" s="67" t="s">
        <v>1801</v>
      </c>
    </row>
    <row r="245" spans="1:12">
      <c r="A245" s="9">
        <v>238</v>
      </c>
      <c r="B245" t="s">
        <v>1778</v>
      </c>
      <c r="C245" s="23">
        <v>10005000</v>
      </c>
      <c r="D245" s="10" t="s">
        <v>1810</v>
      </c>
      <c r="E245" s="160" t="s">
        <v>1811</v>
      </c>
      <c r="F245" s="146">
        <v>8.9999999999999993E-3</v>
      </c>
      <c r="G245" s="10"/>
      <c r="H245" s="43">
        <f t="shared" si="31"/>
        <v>90045</v>
      </c>
      <c r="I245" s="99">
        <f t="shared" si="32"/>
        <v>7503.75</v>
      </c>
      <c r="L245" s="67" t="s">
        <v>1801</v>
      </c>
    </row>
    <row r="246" spans="1:12">
      <c r="A246" s="9">
        <v>239</v>
      </c>
      <c r="B246" s="10" t="s">
        <v>472</v>
      </c>
      <c r="C246" s="23">
        <v>171069</v>
      </c>
      <c r="D246" s="10" t="s">
        <v>474</v>
      </c>
      <c r="E246" s="10" t="s">
        <v>1804</v>
      </c>
      <c r="F246" s="146">
        <v>8.9999999999999993E-3</v>
      </c>
      <c r="G246" s="10"/>
      <c r="H246" s="43">
        <f t="shared" ref="H246" si="33">C246*F246</f>
        <v>1539.6209999999999</v>
      </c>
      <c r="I246" s="99">
        <f t="shared" ref="I246" si="34">H246/12</f>
        <v>128.30175</v>
      </c>
      <c r="L246" s="67" t="s">
        <v>1868</v>
      </c>
    </row>
    <row r="247" spans="1:12">
      <c r="A247" s="9">
        <v>240</v>
      </c>
      <c r="B247" t="s">
        <v>1835</v>
      </c>
      <c r="C247" s="23">
        <v>7317286</v>
      </c>
      <c r="D247" s="172" t="s">
        <v>1832</v>
      </c>
      <c r="E247" s="160" t="s">
        <v>1833</v>
      </c>
      <c r="F247" s="146">
        <v>8.9999999999999993E-3</v>
      </c>
      <c r="G247" s="10"/>
      <c r="H247" s="43">
        <f t="shared" ref="H247:H248" si="35">C247*F247</f>
        <v>65855.573999999993</v>
      </c>
      <c r="I247" s="99">
        <f t="shared" ref="I247:I248" si="36">H247/12</f>
        <v>5487.9644999999991</v>
      </c>
      <c r="L247" s="67" t="s">
        <v>1834</v>
      </c>
    </row>
    <row r="248" spans="1:12">
      <c r="A248" s="9">
        <v>241</v>
      </c>
      <c r="B248" s="10" t="s">
        <v>1843</v>
      </c>
      <c r="C248" s="23">
        <v>8853500</v>
      </c>
      <c r="D248" s="10" t="s">
        <v>1844</v>
      </c>
      <c r="E248" s="160" t="s">
        <v>1845</v>
      </c>
      <c r="F248" s="146">
        <v>8.9999999999999993E-3</v>
      </c>
      <c r="G248" s="10"/>
      <c r="H248" s="43">
        <f t="shared" si="35"/>
        <v>79681.5</v>
      </c>
      <c r="I248" s="99">
        <f t="shared" si="36"/>
        <v>6640.125</v>
      </c>
      <c r="L248" s="67" t="s">
        <v>1872</v>
      </c>
    </row>
    <row r="249" spans="1:12">
      <c r="A249" s="9">
        <v>242</v>
      </c>
      <c r="B249" t="s">
        <v>1875</v>
      </c>
      <c r="C249" s="23">
        <v>22714342</v>
      </c>
      <c r="D249" s="10" t="s">
        <v>1874</v>
      </c>
      <c r="E249" s="10" t="s">
        <v>1910</v>
      </c>
      <c r="F249" s="146">
        <v>8.9999999999999993E-3</v>
      </c>
      <c r="G249" s="10"/>
      <c r="H249" s="43">
        <f>C249*F249</f>
        <v>204429.07799999998</v>
      </c>
      <c r="I249" s="99">
        <f t="shared" ref="I249:I262" si="37">H249/12</f>
        <v>17035.7565</v>
      </c>
      <c r="L249" s="67" t="s">
        <v>1909</v>
      </c>
    </row>
    <row r="250" spans="1:12">
      <c r="A250" s="9">
        <v>243</v>
      </c>
      <c r="B250" t="s">
        <v>1875</v>
      </c>
      <c r="C250" s="23">
        <v>22714342</v>
      </c>
      <c r="D250" s="10" t="s">
        <v>1913</v>
      </c>
      <c r="E250" s="10" t="s">
        <v>1915</v>
      </c>
      <c r="F250" s="146">
        <v>8.9999999999999993E-3</v>
      </c>
      <c r="G250" t="s">
        <v>1893</v>
      </c>
      <c r="H250" s="43">
        <f t="shared" ref="H250:H262" si="38">C250*F250</f>
        <v>204429.07799999998</v>
      </c>
      <c r="I250" s="99">
        <f t="shared" si="37"/>
        <v>17035.7565</v>
      </c>
      <c r="L250" s="67" t="s">
        <v>1934</v>
      </c>
    </row>
    <row r="251" spans="1:12">
      <c r="A251" s="9">
        <v>244</v>
      </c>
      <c r="B251" t="s">
        <v>1875</v>
      </c>
      <c r="C251" s="23">
        <v>22714342</v>
      </c>
      <c r="D251" s="10" t="s">
        <v>1914</v>
      </c>
      <c r="E251" s="10" t="s">
        <v>1950</v>
      </c>
      <c r="F251" s="146">
        <v>8.9999999999999993E-3</v>
      </c>
      <c r="G251" t="s">
        <v>1893</v>
      </c>
      <c r="H251" s="43">
        <f t="shared" si="38"/>
        <v>204429.07799999998</v>
      </c>
      <c r="I251" s="99">
        <f t="shared" si="37"/>
        <v>17035.7565</v>
      </c>
      <c r="L251" s="67" t="s">
        <v>1951</v>
      </c>
    </row>
    <row r="252" spans="1:12">
      <c r="A252" s="9">
        <v>245</v>
      </c>
      <c r="B252" t="s">
        <v>1925</v>
      </c>
      <c r="C252" s="23">
        <v>12714902</v>
      </c>
      <c r="D252" s="10" t="s">
        <v>1918</v>
      </c>
      <c r="E252" s="10" t="s">
        <v>1927</v>
      </c>
      <c r="F252" s="146">
        <v>8.9999999999999993E-3</v>
      </c>
      <c r="G252" t="s">
        <v>1893</v>
      </c>
      <c r="H252" s="43">
        <f t="shared" si="38"/>
        <v>114434.11799999999</v>
      </c>
      <c r="I252" s="99">
        <f t="shared" si="37"/>
        <v>9536.1764999999996</v>
      </c>
      <c r="L252" s="67" t="s">
        <v>1917</v>
      </c>
    </row>
    <row r="253" spans="1:12">
      <c r="A253" s="9">
        <v>246</v>
      </c>
      <c r="B253" t="s">
        <v>1925</v>
      </c>
      <c r="C253" s="23">
        <v>12714902</v>
      </c>
      <c r="D253" s="10" t="s">
        <v>1919</v>
      </c>
      <c r="E253" s="10" t="s">
        <v>1928</v>
      </c>
      <c r="F253" s="146">
        <v>8.9999999999999993E-3</v>
      </c>
      <c r="G253" t="s">
        <v>1893</v>
      </c>
      <c r="H253" s="43">
        <f t="shared" si="38"/>
        <v>114434.11799999999</v>
      </c>
      <c r="I253" s="99">
        <f t="shared" si="37"/>
        <v>9536.1764999999996</v>
      </c>
      <c r="L253" s="67" t="s">
        <v>1917</v>
      </c>
    </row>
    <row r="254" spans="1:12">
      <c r="A254" s="9">
        <v>247</v>
      </c>
      <c r="B254" t="s">
        <v>1925</v>
      </c>
      <c r="C254" s="23">
        <v>12714902</v>
      </c>
      <c r="D254" s="10" t="s">
        <v>1920</v>
      </c>
      <c r="E254" s="10" t="s">
        <v>1929</v>
      </c>
      <c r="F254" s="146">
        <v>8.9999999999999993E-3</v>
      </c>
      <c r="G254" t="s">
        <v>1893</v>
      </c>
      <c r="H254" s="43">
        <f t="shared" si="38"/>
        <v>114434.11799999999</v>
      </c>
      <c r="I254" s="99">
        <f t="shared" si="37"/>
        <v>9536.1764999999996</v>
      </c>
      <c r="L254" s="67" t="s">
        <v>1917</v>
      </c>
    </row>
    <row r="255" spans="1:12">
      <c r="A255" s="9">
        <v>248</v>
      </c>
      <c r="B255" t="s">
        <v>1926</v>
      </c>
      <c r="C255" s="23">
        <v>12086500</v>
      </c>
      <c r="D255" s="10" t="s">
        <v>1921</v>
      </c>
      <c r="E255" s="10" t="s">
        <v>1930</v>
      </c>
      <c r="F255" s="146">
        <v>8.9999999999999993E-3</v>
      </c>
      <c r="G255" t="s">
        <v>1893</v>
      </c>
      <c r="H255" s="43">
        <f t="shared" si="38"/>
        <v>108778.49999999999</v>
      </c>
      <c r="I255" s="99">
        <f t="shared" si="37"/>
        <v>9064.8749999999982</v>
      </c>
      <c r="L255" s="67" t="s">
        <v>1938</v>
      </c>
    </row>
    <row r="256" spans="1:12">
      <c r="A256" s="9">
        <v>249</v>
      </c>
      <c r="B256" t="s">
        <v>1926</v>
      </c>
      <c r="C256" s="23">
        <v>12086500</v>
      </c>
      <c r="D256" s="10" t="s">
        <v>1922</v>
      </c>
      <c r="E256" s="10" t="s">
        <v>1931</v>
      </c>
      <c r="F256" s="146">
        <v>8.9999999999999993E-3</v>
      </c>
      <c r="G256" t="s">
        <v>1893</v>
      </c>
      <c r="H256" s="43">
        <f t="shared" si="38"/>
        <v>108778.49999999999</v>
      </c>
      <c r="I256" s="99">
        <f t="shared" si="37"/>
        <v>9064.8749999999982</v>
      </c>
      <c r="L256" s="67" t="s">
        <v>1938</v>
      </c>
    </row>
    <row r="257" spans="1:13">
      <c r="A257" s="9">
        <v>250</v>
      </c>
      <c r="B257" s="10" t="s">
        <v>1926</v>
      </c>
      <c r="C257" s="23">
        <v>12086500</v>
      </c>
      <c r="D257" s="10" t="s">
        <v>1923</v>
      </c>
      <c r="E257" s="160" t="s">
        <v>1932</v>
      </c>
      <c r="F257" s="146">
        <v>8.9999999999999993E-3</v>
      </c>
      <c r="G257" t="s">
        <v>1893</v>
      </c>
      <c r="H257" s="43">
        <f t="shared" si="38"/>
        <v>108778.49999999999</v>
      </c>
      <c r="I257" s="99">
        <f t="shared" si="37"/>
        <v>9064.8749999999982</v>
      </c>
      <c r="L257" s="67" t="s">
        <v>1938</v>
      </c>
    </row>
    <row r="258" spans="1:13">
      <c r="A258" s="9">
        <v>251</v>
      </c>
      <c r="B258" s="10" t="s">
        <v>1926</v>
      </c>
      <c r="C258" s="23">
        <v>12086500</v>
      </c>
      <c r="D258" s="10" t="s">
        <v>1924</v>
      </c>
      <c r="E258" s="160" t="s">
        <v>1933</v>
      </c>
      <c r="F258" s="146">
        <v>8.9999999999999993E-3</v>
      </c>
      <c r="G258" t="s">
        <v>1893</v>
      </c>
      <c r="H258" s="43">
        <f t="shared" si="38"/>
        <v>108778.49999999999</v>
      </c>
      <c r="I258" s="99">
        <f t="shared" si="37"/>
        <v>9064.8749999999982</v>
      </c>
      <c r="L258" s="67" t="s">
        <v>1938</v>
      </c>
    </row>
    <row r="259" spans="1:13">
      <c r="A259" s="9">
        <v>252</v>
      </c>
      <c r="B259" s="10" t="s">
        <v>1941</v>
      </c>
      <c r="C259" s="23">
        <v>16282468</v>
      </c>
      <c r="D259" s="10" t="s">
        <v>1939</v>
      </c>
      <c r="E259" s="160" t="s">
        <v>1940</v>
      </c>
      <c r="F259" s="146">
        <v>8.9999999999999993E-3</v>
      </c>
      <c r="G259" t="s">
        <v>1893</v>
      </c>
      <c r="H259" s="43">
        <f t="shared" si="38"/>
        <v>146542.212</v>
      </c>
      <c r="I259" s="99">
        <f t="shared" si="37"/>
        <v>12211.851000000001</v>
      </c>
      <c r="L259" s="67" t="s">
        <v>1942</v>
      </c>
    </row>
    <row r="260" spans="1:13">
      <c r="A260" s="9">
        <v>253</v>
      </c>
      <c r="B260" s="10" t="s">
        <v>1946</v>
      </c>
      <c r="C260" s="23">
        <v>10713400</v>
      </c>
      <c r="D260" s="10" t="s">
        <v>1944</v>
      </c>
      <c r="E260" s="160" t="s">
        <v>1948</v>
      </c>
      <c r="F260" s="146">
        <v>8.9999999999999993E-3</v>
      </c>
      <c r="G260" t="s">
        <v>1893</v>
      </c>
      <c r="H260" s="43">
        <f t="shared" si="38"/>
        <v>96420.599999999991</v>
      </c>
      <c r="I260" s="99">
        <f t="shared" si="37"/>
        <v>8035.0499999999993</v>
      </c>
      <c r="L260" s="67" t="s">
        <v>1949</v>
      </c>
    </row>
    <row r="261" spans="1:13">
      <c r="A261" s="9">
        <v>254</v>
      </c>
      <c r="B261" s="10" t="s">
        <v>1947</v>
      </c>
      <c r="C261" s="23">
        <v>10713400</v>
      </c>
      <c r="D261" s="10" t="s">
        <v>1945</v>
      </c>
      <c r="E261" s="160" t="s">
        <v>1948</v>
      </c>
      <c r="F261" s="146">
        <v>8.9999999999999993E-3</v>
      </c>
      <c r="G261" t="s">
        <v>1893</v>
      </c>
      <c r="H261" s="43">
        <f t="shared" si="38"/>
        <v>96420.599999999991</v>
      </c>
      <c r="I261" s="99">
        <f t="shared" si="37"/>
        <v>8035.0499999999993</v>
      </c>
      <c r="L261" s="67" t="s">
        <v>1949</v>
      </c>
    </row>
    <row r="262" spans="1:13">
      <c r="A262" s="9">
        <v>255</v>
      </c>
      <c r="B262" s="10" t="s">
        <v>1953</v>
      </c>
      <c r="C262" s="23">
        <v>5059000</v>
      </c>
      <c r="D262" s="10" t="s">
        <v>1954</v>
      </c>
      <c r="E262" s="160" t="s">
        <v>1955</v>
      </c>
      <c r="F262" s="146">
        <v>8.9999999999999993E-3</v>
      </c>
      <c r="G262" t="s">
        <v>1877</v>
      </c>
      <c r="H262" s="43">
        <f t="shared" si="38"/>
        <v>45531</v>
      </c>
      <c r="I262" s="99">
        <f t="shared" si="37"/>
        <v>3794.25</v>
      </c>
      <c r="L262" s="67" t="s">
        <v>1956</v>
      </c>
    </row>
    <row r="263" spans="1:13">
      <c r="A263" s="9">
        <v>256</v>
      </c>
      <c r="B263" s="10" t="s">
        <v>1957</v>
      </c>
      <c r="C263" s="23">
        <v>275000</v>
      </c>
      <c r="D263" s="10" t="s">
        <v>1958</v>
      </c>
      <c r="E263" s="160"/>
      <c r="F263" s="146">
        <v>8.9999999999999993E-3</v>
      </c>
      <c r="G263" t="s">
        <v>41</v>
      </c>
      <c r="H263" s="43">
        <f t="shared" ref="H263:H269" si="39">C263*F263</f>
        <v>2475</v>
      </c>
      <c r="I263" s="99">
        <f t="shared" ref="I263:I269" si="40">H263/12</f>
        <v>206.25</v>
      </c>
      <c r="L263" s="67" t="s">
        <v>1959</v>
      </c>
    </row>
    <row r="264" spans="1:13">
      <c r="A264" s="1">
        <v>257</v>
      </c>
      <c r="B264" s="151" t="s">
        <v>1960</v>
      </c>
      <c r="C264" s="23">
        <v>3593500</v>
      </c>
      <c r="D264" s="151" t="s">
        <v>1961</v>
      </c>
      <c r="E264" t="s">
        <v>1962</v>
      </c>
      <c r="F264" s="146">
        <v>8.9999999999999993E-3</v>
      </c>
      <c r="G264" t="s">
        <v>1893</v>
      </c>
      <c r="H264" s="147">
        <f t="shared" si="39"/>
        <v>32341.499999999996</v>
      </c>
      <c r="I264" s="173">
        <f t="shared" si="40"/>
        <v>2695.1249999999995</v>
      </c>
      <c r="J264" s="158"/>
      <c r="K264" s="23" t="e">
        <f>SUM(L264*12)</f>
        <v>#VALUE!</v>
      </c>
      <c r="L264" s="23" t="s">
        <v>1974</v>
      </c>
      <c r="M264" t="s">
        <v>1963</v>
      </c>
    </row>
    <row r="265" spans="1:13">
      <c r="A265" s="9">
        <v>258</v>
      </c>
      <c r="B265" s="10" t="s">
        <v>1960</v>
      </c>
      <c r="C265" s="23">
        <v>3593500</v>
      </c>
      <c r="D265" s="10" t="s">
        <v>1964</v>
      </c>
      <c r="E265" s="10" t="s">
        <v>1965</v>
      </c>
      <c r="F265" s="146">
        <v>8.9999999999999993E-3</v>
      </c>
      <c r="G265" t="s">
        <v>1893</v>
      </c>
      <c r="H265" s="147">
        <f t="shared" si="39"/>
        <v>32341.499999999996</v>
      </c>
      <c r="I265" s="173">
        <f t="shared" si="40"/>
        <v>2695.1249999999995</v>
      </c>
      <c r="J265" s="158"/>
      <c r="K265" s="23" t="e">
        <f>SUM(L265*12)</f>
        <v>#VALUE!</v>
      </c>
      <c r="L265" s="23" t="s">
        <v>1974</v>
      </c>
      <c r="M265" s="10" t="s">
        <v>1963</v>
      </c>
    </row>
    <row r="266" spans="1:13" s="292" customFormat="1">
      <c r="A266" s="286">
        <v>259</v>
      </c>
      <c r="B266" s="287" t="s">
        <v>1926</v>
      </c>
      <c r="C266" s="289">
        <v>13086501</v>
      </c>
      <c r="D266" s="287" t="s">
        <v>1987</v>
      </c>
      <c r="E266" s="288" t="s">
        <v>1991</v>
      </c>
      <c r="F266" s="293">
        <v>8.9999999999999993E-3</v>
      </c>
      <c r="G266" s="292" t="s">
        <v>1893</v>
      </c>
      <c r="H266" s="294">
        <f t="shared" si="39"/>
        <v>117778.50899999999</v>
      </c>
      <c r="I266" s="295">
        <f t="shared" si="40"/>
        <v>9814.8757499999992</v>
      </c>
      <c r="J266" s="290"/>
      <c r="K266" s="289"/>
      <c r="L266" s="291" t="s">
        <v>1995</v>
      </c>
      <c r="M266" s="287"/>
    </row>
    <row r="267" spans="1:13" s="292" customFormat="1">
      <c r="A267" s="286">
        <v>260</v>
      </c>
      <c r="B267" s="287" t="s">
        <v>1926</v>
      </c>
      <c r="C267" s="289">
        <v>13086501</v>
      </c>
      <c r="D267" s="287" t="s">
        <v>1988</v>
      </c>
      <c r="E267" s="288" t="s">
        <v>1992</v>
      </c>
      <c r="F267" s="293">
        <v>8.9999999999999993E-3</v>
      </c>
      <c r="G267" s="292" t="s">
        <v>1893</v>
      </c>
      <c r="H267" s="294">
        <f t="shared" si="39"/>
        <v>117778.50899999999</v>
      </c>
      <c r="I267" s="295">
        <f t="shared" si="40"/>
        <v>9814.8757499999992</v>
      </c>
      <c r="J267" s="290"/>
      <c r="K267" s="289"/>
      <c r="L267" s="291" t="s">
        <v>1995</v>
      </c>
      <c r="M267" s="287"/>
    </row>
    <row r="268" spans="1:13" s="292" customFormat="1">
      <c r="A268" s="286">
        <v>261</v>
      </c>
      <c r="B268" s="287" t="s">
        <v>1926</v>
      </c>
      <c r="C268" s="289">
        <v>13086501</v>
      </c>
      <c r="D268" s="287" t="s">
        <v>1989</v>
      </c>
      <c r="E268" s="288" t="s">
        <v>1993</v>
      </c>
      <c r="F268" s="293">
        <v>8.9999999999999993E-3</v>
      </c>
      <c r="G268" s="292" t="s">
        <v>1893</v>
      </c>
      <c r="H268" s="294">
        <f t="shared" si="39"/>
        <v>117778.50899999999</v>
      </c>
      <c r="I268" s="295">
        <f t="shared" si="40"/>
        <v>9814.8757499999992</v>
      </c>
      <c r="J268" s="290"/>
      <c r="K268" s="289"/>
      <c r="L268" s="291" t="s">
        <v>1995</v>
      </c>
      <c r="M268" s="287"/>
    </row>
    <row r="269" spans="1:13" s="292" customFormat="1">
      <c r="A269" s="286">
        <v>262</v>
      </c>
      <c r="B269" s="287" t="s">
        <v>1926</v>
      </c>
      <c r="C269" s="289">
        <v>13086501</v>
      </c>
      <c r="D269" s="287" t="s">
        <v>1990</v>
      </c>
      <c r="E269" s="288" t="s">
        <v>1994</v>
      </c>
      <c r="F269" s="293">
        <v>8.9999999999999993E-3</v>
      </c>
      <c r="G269" s="292" t="s">
        <v>1893</v>
      </c>
      <c r="H269" s="294">
        <f t="shared" si="39"/>
        <v>117778.50899999999</v>
      </c>
      <c r="I269" s="295">
        <f t="shared" si="40"/>
        <v>9814.8757499999992</v>
      </c>
      <c r="J269" s="290"/>
      <c r="K269" s="289"/>
      <c r="L269" s="291" t="s">
        <v>1995</v>
      </c>
      <c r="M269" s="287"/>
    </row>
    <row r="270" spans="1:13">
      <c r="A270" s="9"/>
      <c r="B270" s="10"/>
      <c r="C270" s="23"/>
      <c r="D270" s="10"/>
      <c r="E270" s="10"/>
      <c r="F270" s="146"/>
      <c r="I270" s="10"/>
      <c r="J270" s="158"/>
      <c r="K270" s="23"/>
      <c r="L270" s="23"/>
      <c r="M270" s="10"/>
    </row>
    <row r="271" spans="1:13">
      <c r="C271" s="23"/>
      <c r="D271" s="10"/>
      <c r="E271" s="160"/>
      <c r="F271" s="146"/>
      <c r="G271" s="10"/>
      <c r="H271" s="43"/>
      <c r="I271" s="99"/>
      <c r="L271" s="67"/>
    </row>
    <row r="272" spans="1:13" ht="15" customHeight="1">
      <c r="A272" s="144">
        <v>143</v>
      </c>
      <c r="B272" s="142" t="s">
        <v>1206</v>
      </c>
      <c r="C272" s="152" t="s">
        <v>1208</v>
      </c>
      <c r="D272" s="152"/>
      <c r="E272" s="152"/>
      <c r="F272" s="152"/>
      <c r="G272" s="152"/>
      <c r="H272" s="140">
        <f>SUM(C274*0.025%)</f>
        <v>273661.91884000006</v>
      </c>
      <c r="I272" s="141">
        <f>H272/12</f>
        <v>22805.159903333337</v>
      </c>
      <c r="L272" s="261" t="s">
        <v>1337</v>
      </c>
    </row>
    <row r="273" spans="1:12">
      <c r="A273" s="144">
        <v>144</v>
      </c>
      <c r="B273" s="142" t="s">
        <v>1207</v>
      </c>
      <c r="C273" s="152"/>
      <c r="D273" s="152"/>
      <c r="E273" s="152"/>
      <c r="F273" s="152"/>
      <c r="G273" s="152"/>
      <c r="H273" s="141"/>
      <c r="I273" s="141"/>
      <c r="L273" s="261"/>
    </row>
    <row r="274" spans="1:12">
      <c r="C274" s="53">
        <f>SUM(C7:C271)</f>
        <v>1094647675.3600001</v>
      </c>
    </row>
    <row r="275" spans="1:12">
      <c r="A275" s="42"/>
    </row>
    <row r="276" spans="1:12">
      <c r="C276" s="109"/>
    </row>
    <row r="277" spans="1:12" ht="15.75" thickBot="1"/>
    <row r="278" spans="1:12" ht="14.45" customHeight="1">
      <c r="B278" s="134" t="s">
        <v>1203</v>
      </c>
      <c r="C278" s="135">
        <v>400000</v>
      </c>
      <c r="G278" s="112" t="s">
        <v>286</v>
      </c>
      <c r="H278" s="109">
        <f>SUM(H7:H274)</f>
        <v>9966239.7156999949</v>
      </c>
      <c r="I278" s="119">
        <f>SUM(I7:I274)</f>
        <v>830519.97630833334</v>
      </c>
      <c r="J278" s="109">
        <f>SUM(J8:J147)</f>
        <v>310779.24000000005</v>
      </c>
      <c r="K278" s="110">
        <f>SUM(K8:K147)</f>
        <v>25898.27</v>
      </c>
    </row>
    <row r="279" spans="1:12">
      <c r="B279" s="136" t="s">
        <v>1204</v>
      </c>
      <c r="C279" s="137">
        <v>400000</v>
      </c>
      <c r="G279" s="112" t="s">
        <v>287</v>
      </c>
      <c r="H279" s="110">
        <v>250</v>
      </c>
      <c r="I279" s="120">
        <v>250</v>
      </c>
      <c r="J279" s="110">
        <v>250</v>
      </c>
      <c r="K279" s="110">
        <v>250</v>
      </c>
    </row>
    <row r="280" spans="1:12" ht="15.75" thickBot="1">
      <c r="B280" s="138" t="s">
        <v>1205</v>
      </c>
      <c r="C280" s="139">
        <v>400000</v>
      </c>
      <c r="G280" s="112" t="s">
        <v>288</v>
      </c>
      <c r="H280" s="70">
        <f>I280*12</f>
        <v>86662.954049565218</v>
      </c>
      <c r="I280" s="121">
        <f>I278/1.15*1%</f>
        <v>7221.9128374637685</v>
      </c>
      <c r="J280" s="70">
        <f>K280*12</f>
        <v>2702.4281739130438</v>
      </c>
      <c r="K280" s="68">
        <f>K278/1.15*1%</f>
        <v>225.20234782608699</v>
      </c>
    </row>
    <row r="281" spans="1:12" ht="15.75" thickBot="1">
      <c r="G281" s="113" t="s">
        <v>289</v>
      </c>
      <c r="H281" s="72">
        <f>I281*12</f>
        <v>10055902.669749565</v>
      </c>
      <c r="I281" s="122">
        <f>SUM(I278:I280)</f>
        <v>837991.88914579712</v>
      </c>
      <c r="J281" s="72">
        <f>K281*12</f>
        <v>316481.66817391303</v>
      </c>
      <c r="K281" s="73">
        <f>SUM(K278:K280)</f>
        <v>26373.472347826086</v>
      </c>
    </row>
    <row r="282" spans="1:12" ht="15.75" thickTop="1">
      <c r="G282" s="112" t="s">
        <v>290</v>
      </c>
      <c r="H282" s="70">
        <f>I282*12</f>
        <v>1299944.3107434784</v>
      </c>
      <c r="I282" s="121">
        <f>I278/1.15*15%</f>
        <v>108328.69256195653</v>
      </c>
      <c r="J282" s="118">
        <f>K282*12</f>
        <v>40536.422608695655</v>
      </c>
      <c r="K282" s="68">
        <f>K278/1.15*15%</f>
        <v>3378.0352173913047</v>
      </c>
    </row>
    <row r="284" spans="1:12">
      <c r="D284" s="42"/>
      <c r="E284" s="42"/>
      <c r="F284" s="42"/>
      <c r="G284" s="42"/>
    </row>
    <row r="285" spans="1:12" ht="45">
      <c r="B285" s="150" t="s">
        <v>1255</v>
      </c>
      <c r="C285" s="151"/>
      <c r="D285" s="42"/>
      <c r="E285" s="42"/>
      <c r="F285" s="42"/>
      <c r="G285" s="42"/>
      <c r="H285" s="110"/>
      <c r="I285" s="109"/>
    </row>
    <row r="286" spans="1:12">
      <c r="B286" s="151"/>
      <c r="C286" s="151"/>
      <c r="D286" s="42"/>
      <c r="E286" s="42"/>
      <c r="F286" s="42"/>
      <c r="G286" s="42"/>
      <c r="H286" s="110"/>
      <c r="I286" s="109"/>
    </row>
    <row r="287" spans="1:12">
      <c r="B287" s="151"/>
      <c r="C287" s="151"/>
    </row>
    <row r="1048424" spans="13:13">
      <c r="M1048424" s="43" t="e">
        <f>#REF!-#REF!</f>
        <v>#REF!</v>
      </c>
    </row>
  </sheetData>
  <autoFilter ref="A5:L275" xr:uid="{00000000-0001-0000-0500-000000000000}">
    <filterColumn colId="7" showButton="0"/>
    <filterColumn colId="9" showButton="0"/>
  </autoFilter>
  <mergeCells count="6">
    <mergeCell ref="L272:L273"/>
    <mergeCell ref="B128:G128"/>
    <mergeCell ref="A2:L2"/>
    <mergeCell ref="H4:I4"/>
    <mergeCell ref="H5:I5"/>
    <mergeCell ref="J5:K5"/>
  </mergeCells>
  <phoneticPr fontId="16" type="noConversion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B4A6"/>
  </sheetPr>
  <dimension ref="A1:J20"/>
  <sheetViews>
    <sheetView topLeftCell="B1" workbookViewId="0">
      <selection activeCell="J6" sqref="J6"/>
    </sheetView>
  </sheetViews>
  <sheetFormatPr defaultRowHeight="15"/>
  <cols>
    <col min="2" max="2" width="89" bestFit="1" customWidth="1"/>
    <col min="3" max="3" width="21.5703125" bestFit="1" customWidth="1"/>
    <col min="5" max="5" width="6.140625" bestFit="1" customWidth="1"/>
    <col min="6" max="6" width="87.85546875" bestFit="1" customWidth="1"/>
    <col min="7" max="7" width="18.5703125" bestFit="1" customWidth="1"/>
    <col min="8" max="8" width="15.140625" bestFit="1" customWidth="1"/>
    <col min="9" max="9" width="22.28515625" bestFit="1" customWidth="1"/>
    <col min="10" max="10" width="26" bestFit="1" customWidth="1"/>
  </cols>
  <sheetData>
    <row r="1" spans="1:10" ht="15.75" thickBot="1">
      <c r="A1" s="267" t="s">
        <v>1881</v>
      </c>
      <c r="B1" s="268"/>
      <c r="C1" s="268"/>
      <c r="D1" s="268"/>
      <c r="E1" s="268"/>
      <c r="F1" s="268"/>
      <c r="G1" s="268"/>
      <c r="H1" s="268"/>
      <c r="I1" s="268"/>
      <c r="J1" s="268"/>
    </row>
    <row r="2" spans="1:10" ht="15.75" thickBot="1">
      <c r="G2" s="199"/>
    </row>
    <row r="3" spans="1:10" ht="15.75" thickBot="1">
      <c r="A3" s="269" t="s">
        <v>1882</v>
      </c>
      <c r="B3" s="270"/>
      <c r="C3" s="270"/>
      <c r="D3" s="270"/>
      <c r="E3" s="271"/>
      <c r="F3" s="200" t="s">
        <v>1883</v>
      </c>
      <c r="G3" s="201"/>
      <c r="H3" s="272" t="s">
        <v>1884</v>
      </c>
      <c r="I3" s="273"/>
      <c r="J3" s="274"/>
    </row>
    <row r="4" spans="1:10" ht="15.75" thickBot="1">
      <c r="A4" s="202"/>
      <c r="B4" s="275" t="s">
        <v>1885</v>
      </c>
      <c r="C4" s="276"/>
      <c r="D4" s="276"/>
      <c r="E4" s="277"/>
      <c r="F4" s="203" t="s">
        <v>1153</v>
      </c>
      <c r="G4" s="204" t="s">
        <v>41</v>
      </c>
      <c r="H4" s="205" t="s">
        <v>1886</v>
      </c>
      <c r="I4" s="206" t="s">
        <v>1887</v>
      </c>
      <c r="J4" s="207">
        <v>3.5000000000000003E-2</v>
      </c>
    </row>
    <row r="5" spans="1:10">
      <c r="A5" s="208"/>
      <c r="B5" s="209" t="s">
        <v>1888</v>
      </c>
      <c r="C5" s="210"/>
      <c r="D5" s="211"/>
      <c r="E5" s="212">
        <v>8.9999999999999993E-3</v>
      </c>
      <c r="F5" s="213" t="s">
        <v>1152</v>
      </c>
      <c r="G5" s="204" t="s">
        <v>56</v>
      </c>
      <c r="H5" s="214"/>
      <c r="I5" t="s">
        <v>1889</v>
      </c>
      <c r="J5" s="215">
        <v>0.03</v>
      </c>
    </row>
    <row r="6" spans="1:10" ht="15.75" thickBot="1">
      <c r="A6" s="216"/>
      <c r="B6" s="217"/>
      <c r="C6" s="218"/>
      <c r="D6" s="217"/>
      <c r="E6" s="219"/>
      <c r="F6" s="213" t="s">
        <v>1151</v>
      </c>
      <c r="G6" s="204" t="s">
        <v>8</v>
      </c>
      <c r="H6" s="214"/>
      <c r="I6" t="s">
        <v>1890</v>
      </c>
      <c r="J6" s="220">
        <v>2.5000000000000001E-2</v>
      </c>
    </row>
    <row r="7" spans="1:10">
      <c r="F7" s="213" t="s">
        <v>1876</v>
      </c>
      <c r="G7" s="204" t="s">
        <v>1877</v>
      </c>
      <c r="H7" s="214"/>
      <c r="I7" t="s">
        <v>1891</v>
      </c>
      <c r="J7" s="221">
        <v>2.2499999999999999E-2</v>
      </c>
    </row>
    <row r="8" spans="1:10">
      <c r="F8" s="213" t="s">
        <v>1892</v>
      </c>
      <c r="G8" s="204" t="s">
        <v>1893</v>
      </c>
      <c r="H8" s="214"/>
      <c r="I8" t="s">
        <v>1894</v>
      </c>
      <c r="J8" t="s">
        <v>1895</v>
      </c>
    </row>
    <row r="9" spans="1:10">
      <c r="F9" s="213"/>
      <c r="G9" s="204"/>
      <c r="H9" s="214" t="s">
        <v>1896</v>
      </c>
      <c r="I9" t="s">
        <v>1897</v>
      </c>
      <c r="J9" t="s">
        <v>1895</v>
      </c>
    </row>
    <row r="10" spans="1:10">
      <c r="F10" s="213" t="s">
        <v>1898</v>
      </c>
      <c r="G10" s="204"/>
      <c r="H10" s="214"/>
    </row>
    <row r="11" spans="1:10">
      <c r="F11" s="222"/>
      <c r="G11" s="223"/>
      <c r="H11" s="214" t="s">
        <v>1899</v>
      </c>
      <c r="I11" t="s">
        <v>1900</v>
      </c>
      <c r="J11" s="220">
        <v>3.4000000000000002E-2</v>
      </c>
    </row>
    <row r="12" spans="1:10">
      <c r="F12" s="224" t="s">
        <v>1878</v>
      </c>
      <c r="G12" s="223"/>
      <c r="H12" s="214"/>
      <c r="I12" t="s">
        <v>1901</v>
      </c>
      <c r="J12" s="221">
        <v>3.2000000000000001E-2</v>
      </c>
    </row>
    <row r="13" spans="1:10">
      <c r="F13" s="225"/>
      <c r="G13" s="223"/>
      <c r="H13" s="214"/>
      <c r="I13" t="s">
        <v>1902</v>
      </c>
      <c r="J13" s="220">
        <v>2.8000000000000001E-2</v>
      </c>
    </row>
    <row r="14" spans="1:10">
      <c r="F14" s="213" t="s">
        <v>1903</v>
      </c>
      <c r="G14" s="204"/>
      <c r="H14" s="214"/>
      <c r="I14" t="s">
        <v>1904</v>
      </c>
      <c r="J14" t="s">
        <v>1895</v>
      </c>
    </row>
    <row r="15" spans="1:10">
      <c r="F15" s="213" t="s">
        <v>1905</v>
      </c>
      <c r="G15" s="204"/>
      <c r="H15" s="214"/>
    </row>
    <row r="16" spans="1:10">
      <c r="F16" s="213"/>
      <c r="G16" s="204"/>
      <c r="H16" s="214" t="s">
        <v>1906</v>
      </c>
      <c r="I16" t="s">
        <v>1900</v>
      </c>
      <c r="J16" s="220">
        <v>2.5000000000000001E-2</v>
      </c>
    </row>
    <row r="17" spans="2:10" ht="15.75" thickBot="1">
      <c r="F17" s="226"/>
      <c r="G17" s="227"/>
      <c r="H17" s="214"/>
      <c r="I17" t="s">
        <v>1907</v>
      </c>
      <c r="J17" t="s">
        <v>1895</v>
      </c>
    </row>
    <row r="18" spans="2:10" ht="15.75" thickBot="1">
      <c r="H18" s="228" t="s">
        <v>1908</v>
      </c>
      <c r="I18" s="229"/>
      <c r="J18" s="230">
        <v>0.03</v>
      </c>
    </row>
    <row r="20" spans="2:10">
      <c r="B20" s="156"/>
    </row>
  </sheetData>
  <mergeCells count="4">
    <mergeCell ref="A1:J1"/>
    <mergeCell ref="A3:E3"/>
    <mergeCell ref="H3:J3"/>
    <mergeCell ref="B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Lewcor Plant (18-19)</vt:lpstr>
      <vt:lpstr>Lewcor Multimark (18-19) </vt:lpstr>
      <vt:lpstr>Lewcor Multimark (19-20)</vt:lpstr>
      <vt:lpstr>Lewcor Plant (19-20)</vt:lpstr>
      <vt:lpstr>MM</vt:lpstr>
      <vt:lpstr> PAR</vt:lpstr>
      <vt:lpstr>Rating &amp; Excess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Charlett Bruwer</dc:creator>
  <cp:lastModifiedBy>Nedean van der Merwe</cp:lastModifiedBy>
  <cp:lastPrinted>2022-10-24T06:45:22Z</cp:lastPrinted>
  <dcterms:created xsi:type="dcterms:W3CDTF">2019-05-09T13:25:09Z</dcterms:created>
  <dcterms:modified xsi:type="dcterms:W3CDTF">2023-10-03T11:41:07Z</dcterms:modified>
</cp:coreProperties>
</file>