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964cc0b31be774/"/>
    </mc:Choice>
  </mc:AlternateContent>
  <xr:revisionPtr revIDLastSave="0" documentId="8_{C58A731B-A6AF-4230-8AEA-60171CDBD10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ummary" sheetId="4" r:id="rId1"/>
    <sheet name="parameters" sheetId="1" r:id="rId2"/>
    <sheet name="org_cfs" sheetId="2" r:id="rId3"/>
    <sheet name="mod_cfs" sheetId="5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6" i="4" l="1"/>
  <c r="I15" i="4"/>
  <c r="I14" i="4"/>
  <c r="I13" i="4"/>
  <c r="I12" i="4"/>
  <c r="I11" i="4"/>
  <c r="I10" i="4"/>
  <c r="I9" i="4"/>
  <c r="I8" i="4"/>
  <c r="I7" i="4"/>
  <c r="C32" i="4" a="1"/>
  <c r="C32" i="4" s="1"/>
  <c r="C31" i="4" a="1"/>
  <c r="C31" i="4" s="1"/>
  <c r="C30" i="4" a="1"/>
  <c r="C30" i="4" s="1"/>
  <c r="C29" i="4" a="1"/>
  <c r="C29" i="4" s="1"/>
  <c r="C28" i="4" a="1"/>
  <c r="C28" i="4" s="1"/>
  <c r="C27" i="4" a="1"/>
  <c r="C27" i="4" s="1"/>
  <c r="C26" i="4" a="1"/>
  <c r="C26" i="4" s="1"/>
  <c r="C25" i="4" a="1"/>
  <c r="C25" i="4" s="1"/>
  <c r="C24" i="4" a="1"/>
  <c r="C24" i="4" s="1"/>
  <c r="C23" i="4" a="1"/>
  <c r="C23" i="4" s="1"/>
  <c r="J19" i="4"/>
  <c r="I21" i="1"/>
  <c r="H21" i="1"/>
  <c r="G21" i="1"/>
  <c r="I20" i="1"/>
  <c r="H20" i="1"/>
  <c r="G20" i="1"/>
  <c r="I19" i="1"/>
  <c r="H19" i="1"/>
  <c r="G19" i="1"/>
  <c r="I18" i="1"/>
  <c r="H18" i="1"/>
  <c r="G18" i="1"/>
  <c r="B19" i="4"/>
  <c r="A24" i="4"/>
  <c r="A25" i="4"/>
  <c r="A26" i="4"/>
  <c r="A27" i="4"/>
  <c r="A28" i="4"/>
  <c r="A29" i="4"/>
  <c r="A30" i="4"/>
  <c r="A31" i="4"/>
  <c r="A32" i="4"/>
  <c r="A23" i="4"/>
  <c r="G5" i="4"/>
  <c r="I16" i="1"/>
  <c r="H16" i="1"/>
  <c r="G16" i="1"/>
  <c r="F1" i="4"/>
  <c r="F2" i="4" s="1"/>
  <c r="H5" i="5" s="1"/>
  <c r="E1" i="4"/>
  <c r="E2" i="4" s="1"/>
  <c r="B14" i="1" s="1"/>
  <c r="B2" i="2" s="1"/>
  <c r="D1" i="4"/>
  <c r="D2" i="4" s="1"/>
  <c r="B13" i="1" s="1"/>
  <c r="M6" i="1" s="1"/>
  <c r="C1" i="4"/>
  <c r="C2" i="4" s="1"/>
  <c r="B12" i="1" s="1"/>
  <c r="B1" i="4"/>
  <c r="B2" i="4" s="1"/>
  <c r="B11" i="1" s="1"/>
  <c r="A1" i="4"/>
  <c r="M5" i="4"/>
  <c r="M1" i="4" s="1"/>
  <c r="O5" i="4"/>
  <c r="O1" i="4" s="1"/>
  <c r="L5" i="4"/>
  <c r="L1" i="4" s="1"/>
  <c r="K5" i="4"/>
  <c r="K1" i="4" s="1"/>
  <c r="N5" i="4"/>
  <c r="N1" i="4" s="1"/>
  <c r="J5" i="4"/>
  <c r="D5" i="5"/>
  <c r="A5" i="5"/>
  <c r="D4" i="5"/>
  <c r="B4" i="5"/>
  <c r="C7" i="5" s="1"/>
  <c r="A4" i="5"/>
  <c r="D3" i="5"/>
  <c r="A2" i="5"/>
  <c r="D1" i="5"/>
  <c r="B1" i="5"/>
  <c r="D1" i="2"/>
  <c r="A2" i="2"/>
  <c r="B4" i="2"/>
  <c r="C7" i="2" s="1"/>
  <c r="A5" i="2"/>
  <c r="A4" i="2"/>
  <c r="B1" i="2"/>
  <c r="D5" i="2"/>
  <c r="D4" i="2"/>
  <c r="D3" i="2"/>
  <c r="R6" i="1"/>
  <c r="R5" i="1"/>
  <c r="M7" i="1" l="1"/>
  <c r="M8" i="1"/>
  <c r="B2" i="5"/>
  <c r="M10" i="1"/>
  <c r="M14" i="1" s="1"/>
  <c r="J1" i="4"/>
  <c r="G16" i="4"/>
  <c r="B32" i="4" s="1"/>
  <c r="D32" i="4" s="1"/>
  <c r="G15" i="4"/>
  <c r="B31" i="4" s="1"/>
  <c r="D31" i="4" s="1"/>
  <c r="G14" i="4"/>
  <c r="B30" i="4" s="1"/>
  <c r="D30" i="4" s="1"/>
  <c r="G13" i="4"/>
  <c r="B29" i="4" s="1"/>
  <c r="D29" i="4" s="1"/>
  <c r="G12" i="4"/>
  <c r="B28" i="4" s="1"/>
  <c r="D28" i="4" s="1"/>
  <c r="G11" i="4"/>
  <c r="B27" i="4" s="1"/>
  <c r="D27" i="4" s="1"/>
  <c r="G10" i="4"/>
  <c r="B26" i="4" s="1"/>
  <c r="D26" i="4" s="1"/>
  <c r="G9" i="4"/>
  <c r="B25" i="4" s="1"/>
  <c r="D25" i="4" s="1"/>
  <c r="G8" i="4"/>
  <c r="B24" i="4" s="1"/>
  <c r="D24" i="4" s="1"/>
  <c r="G7" i="4"/>
  <c r="B23" i="4" s="1"/>
  <c r="D23" i="4" s="1"/>
  <c r="G22" i="4" s="1"/>
  <c r="E3" i="2"/>
  <c r="E3" i="5"/>
  <c r="E4" i="2"/>
  <c r="E4" i="5"/>
  <c r="E5" i="2"/>
  <c r="E5" i="5"/>
  <c r="E1" i="5"/>
  <c r="E1" i="2"/>
  <c r="A7" i="5"/>
  <c r="B7" i="5" s="1"/>
  <c r="M12" i="1"/>
  <c r="A7" i="2"/>
  <c r="B7" i="2" s="1"/>
  <c r="L7" i="2" s="1"/>
  <c r="H7" i="5" l="1"/>
  <c r="M7" i="5"/>
  <c r="B3" i="2"/>
  <c r="B3" i="5"/>
  <c r="B5" i="2"/>
  <c r="B5" i="5"/>
  <c r="G7" i="2"/>
  <c r="F7" i="2"/>
  <c r="H7" i="2" s="1"/>
  <c r="A8" i="2"/>
  <c r="B8" i="2" s="1"/>
  <c r="E7" i="5" l="1"/>
  <c r="E7" i="2"/>
  <c r="A8" i="5"/>
  <c r="B8" i="5" s="1"/>
  <c r="G7" i="5"/>
  <c r="F7" i="5"/>
  <c r="G8" i="2"/>
  <c r="F8" i="2"/>
  <c r="H8" i="2" s="1"/>
  <c r="A9" i="2"/>
  <c r="B9" i="2" s="1"/>
  <c r="I7" i="2"/>
  <c r="D8" i="2" s="1"/>
  <c r="J7" i="2"/>
  <c r="H8" i="5" l="1"/>
  <c r="I7" i="5"/>
  <c r="J7" i="5"/>
  <c r="D8" i="5" s="1"/>
  <c r="K7" i="5"/>
  <c r="A9" i="5"/>
  <c r="B9" i="5" s="1"/>
  <c r="G8" i="5"/>
  <c r="F8" i="5"/>
  <c r="C8" i="2"/>
  <c r="L8" i="2" s="1"/>
  <c r="M7" i="2"/>
  <c r="G9" i="2"/>
  <c r="A10" i="2"/>
  <c r="B10" i="2" s="1"/>
  <c r="F9" i="2"/>
  <c r="H9" i="2" s="1"/>
  <c r="H9" i="5" l="1"/>
  <c r="A10" i="5"/>
  <c r="B10" i="5" s="1"/>
  <c r="G9" i="5"/>
  <c r="F9" i="5"/>
  <c r="C8" i="5"/>
  <c r="M8" i="5" s="1"/>
  <c r="N7" i="5"/>
  <c r="G10" i="2"/>
  <c r="F10" i="2"/>
  <c r="H10" i="2" s="1"/>
  <c r="A11" i="2"/>
  <c r="B11" i="2" s="1"/>
  <c r="E8" i="2"/>
  <c r="I8" i="2" s="1"/>
  <c r="D9" i="2" s="1"/>
  <c r="J8" i="2" l="1"/>
  <c r="H10" i="5"/>
  <c r="E8" i="5"/>
  <c r="I8" i="5"/>
  <c r="A11" i="5"/>
  <c r="B11" i="5" s="1"/>
  <c r="G10" i="5"/>
  <c r="F10" i="5"/>
  <c r="C9" i="2"/>
  <c r="L9" i="2" s="1"/>
  <c r="M8" i="2"/>
  <c r="G11" i="2"/>
  <c r="F11" i="2"/>
  <c r="H11" i="2" s="1"/>
  <c r="A12" i="2"/>
  <c r="B12" i="2" s="1"/>
  <c r="H11" i="5" l="1"/>
  <c r="J8" i="5"/>
  <c r="D9" i="5" s="1"/>
  <c r="K8" i="5"/>
  <c r="A12" i="5"/>
  <c r="B12" i="5" s="1"/>
  <c r="G11" i="5"/>
  <c r="F11" i="5"/>
  <c r="G12" i="2"/>
  <c r="F12" i="2"/>
  <c r="A13" i="2"/>
  <c r="B13" i="2" s="1"/>
  <c r="E9" i="2"/>
  <c r="I9" i="2" s="1"/>
  <c r="D10" i="2" s="1"/>
  <c r="J9" i="2"/>
  <c r="H12" i="2" l="1"/>
  <c r="H12" i="5"/>
  <c r="C9" i="5"/>
  <c r="N8" i="5"/>
  <c r="A13" i="5"/>
  <c r="B13" i="5" s="1"/>
  <c r="G12" i="5"/>
  <c r="F12" i="5"/>
  <c r="C10" i="2"/>
  <c r="L10" i="2" s="1"/>
  <c r="M9" i="2"/>
  <c r="G13" i="2"/>
  <c r="F13" i="2"/>
  <c r="A14" i="2"/>
  <c r="B14" i="2" s="1"/>
  <c r="H13" i="2" l="1"/>
  <c r="E9" i="5"/>
  <c r="M9" i="5"/>
  <c r="H13" i="5"/>
  <c r="A14" i="5"/>
  <c r="B14" i="5" s="1"/>
  <c r="G13" i="5"/>
  <c r="F13" i="5"/>
  <c r="G14" i="2"/>
  <c r="F14" i="2"/>
  <c r="A15" i="2"/>
  <c r="B15" i="2" s="1"/>
  <c r="E10" i="2"/>
  <c r="I10" i="2" s="1"/>
  <c r="D11" i="2" s="1"/>
  <c r="J10" i="2"/>
  <c r="H14" i="2" l="1"/>
  <c r="I9" i="5"/>
  <c r="J9" i="5" s="1"/>
  <c r="D10" i="5" s="1"/>
  <c r="K9" i="5"/>
  <c r="H14" i="5"/>
  <c r="A15" i="5"/>
  <c r="B15" i="5" s="1"/>
  <c r="G14" i="5"/>
  <c r="F14" i="5"/>
  <c r="C11" i="2"/>
  <c r="L11" i="2" s="1"/>
  <c r="M10" i="2"/>
  <c r="G15" i="2"/>
  <c r="F15" i="2"/>
  <c r="H15" i="2" s="1"/>
  <c r="A16" i="2"/>
  <c r="B16" i="2" s="1"/>
  <c r="C10" i="5" l="1"/>
  <c r="N9" i="5"/>
  <c r="H15" i="5"/>
  <c r="A16" i="5"/>
  <c r="B16" i="5" s="1"/>
  <c r="G15" i="5"/>
  <c r="F15" i="5"/>
  <c r="G16" i="2"/>
  <c r="F16" i="2"/>
  <c r="H16" i="2" s="1"/>
  <c r="A17" i="2"/>
  <c r="B17" i="2" s="1"/>
  <c r="E11" i="2"/>
  <c r="I11" i="2" s="1"/>
  <c r="D12" i="2" s="1"/>
  <c r="J11" i="2"/>
  <c r="M10" i="5" l="1"/>
  <c r="E10" i="5"/>
  <c r="H16" i="5"/>
  <c r="A17" i="5"/>
  <c r="B17" i="5" s="1"/>
  <c r="G16" i="5"/>
  <c r="F16" i="5"/>
  <c r="C12" i="2"/>
  <c r="L12" i="2" s="1"/>
  <c r="M11" i="2"/>
  <c r="G17" i="2"/>
  <c r="F17" i="2"/>
  <c r="H17" i="2" s="1"/>
  <c r="A18" i="2"/>
  <c r="B18" i="2" s="1"/>
  <c r="I10" i="5" l="1"/>
  <c r="J10" i="5" s="1"/>
  <c r="D11" i="5" s="1"/>
  <c r="H17" i="5"/>
  <c r="A18" i="5"/>
  <c r="B18" i="5" s="1"/>
  <c r="G17" i="5"/>
  <c r="F17" i="5"/>
  <c r="G18" i="2"/>
  <c r="A19" i="2"/>
  <c r="B19" i="2" s="1"/>
  <c r="F18" i="2"/>
  <c r="E12" i="2"/>
  <c r="I12" i="2" s="1"/>
  <c r="D13" i="2" s="1"/>
  <c r="J12" i="2"/>
  <c r="K10" i="5" l="1"/>
  <c r="H18" i="2"/>
  <c r="C11" i="5"/>
  <c r="N10" i="5"/>
  <c r="H18" i="5"/>
  <c r="A19" i="5"/>
  <c r="B19" i="5" s="1"/>
  <c r="G18" i="5"/>
  <c r="F18" i="5"/>
  <c r="C13" i="2"/>
  <c r="L13" i="2" s="1"/>
  <c r="M12" i="2"/>
  <c r="G19" i="2"/>
  <c r="A20" i="2"/>
  <c r="B20" i="2" s="1"/>
  <c r="F19" i="2"/>
  <c r="H19" i="2" s="1"/>
  <c r="M11" i="5" l="1"/>
  <c r="E11" i="5"/>
  <c r="H19" i="5"/>
  <c r="A20" i="5"/>
  <c r="B20" i="5" s="1"/>
  <c r="G19" i="5"/>
  <c r="F19" i="5"/>
  <c r="G20" i="2"/>
  <c r="A21" i="2"/>
  <c r="B21" i="2" s="1"/>
  <c r="F20" i="2"/>
  <c r="E13" i="2"/>
  <c r="I13" i="2" s="1"/>
  <c r="D14" i="2" s="1"/>
  <c r="J13" i="2"/>
  <c r="H20" i="2" l="1"/>
  <c r="I11" i="5"/>
  <c r="J11" i="5"/>
  <c r="D12" i="5" s="1"/>
  <c r="K11" i="5"/>
  <c r="H20" i="5"/>
  <c r="A21" i="5"/>
  <c r="B21" i="5" s="1"/>
  <c r="G20" i="5"/>
  <c r="F20" i="5"/>
  <c r="C14" i="2"/>
  <c r="L14" i="2" s="1"/>
  <c r="M13" i="2"/>
  <c r="G21" i="2"/>
  <c r="A22" i="2"/>
  <c r="B22" i="2" s="1"/>
  <c r="F21" i="2"/>
  <c r="H21" i="2" s="1"/>
  <c r="C12" i="5" l="1"/>
  <c r="N11" i="5"/>
  <c r="H21" i="5"/>
  <c r="A22" i="5"/>
  <c r="B22" i="5" s="1"/>
  <c r="G21" i="5"/>
  <c r="F21" i="5"/>
  <c r="G22" i="2"/>
  <c r="A23" i="2"/>
  <c r="B23" i="2" s="1"/>
  <c r="F22" i="2"/>
  <c r="E14" i="2"/>
  <c r="I14" i="2" s="1"/>
  <c r="D15" i="2" s="1"/>
  <c r="J14" i="2"/>
  <c r="H22" i="2" l="1"/>
  <c r="M12" i="5"/>
  <c r="E12" i="5"/>
  <c r="H22" i="5"/>
  <c r="A23" i="5"/>
  <c r="B23" i="5" s="1"/>
  <c r="G22" i="5"/>
  <c r="F22" i="5"/>
  <c r="C15" i="2"/>
  <c r="L15" i="2" s="1"/>
  <c r="M14" i="2"/>
  <c r="G23" i="2"/>
  <c r="A24" i="2"/>
  <c r="B24" i="2" s="1"/>
  <c r="F23" i="2"/>
  <c r="H23" i="2" s="1"/>
  <c r="I12" i="5" l="1"/>
  <c r="J12" i="5"/>
  <c r="D13" i="5" s="1"/>
  <c r="K12" i="5"/>
  <c r="H23" i="5"/>
  <c r="A24" i="5"/>
  <c r="B24" i="5" s="1"/>
  <c r="G23" i="5"/>
  <c r="F23" i="5"/>
  <c r="G24" i="2"/>
  <c r="A25" i="2"/>
  <c r="B25" i="2" s="1"/>
  <c r="F24" i="2"/>
  <c r="E15" i="2"/>
  <c r="I15" i="2" s="1"/>
  <c r="D16" i="2" s="1"/>
  <c r="J15" i="2"/>
  <c r="H24" i="2" l="1"/>
  <c r="C13" i="5"/>
  <c r="N12" i="5"/>
  <c r="H24" i="5"/>
  <c r="A25" i="5"/>
  <c r="B25" i="5" s="1"/>
  <c r="G24" i="5"/>
  <c r="F24" i="5"/>
  <c r="C16" i="2"/>
  <c r="L16" i="2" s="1"/>
  <c r="M15" i="2"/>
  <c r="G25" i="2"/>
  <c r="A26" i="2"/>
  <c r="B26" i="2" s="1"/>
  <c r="F25" i="2"/>
  <c r="H25" i="2" s="1"/>
  <c r="M13" i="5" l="1"/>
  <c r="E13" i="5"/>
  <c r="H25" i="5"/>
  <c r="A26" i="5"/>
  <c r="B26" i="5" s="1"/>
  <c r="G25" i="5"/>
  <c r="F25" i="5"/>
  <c r="G26" i="2"/>
  <c r="A27" i="2"/>
  <c r="B27" i="2" s="1"/>
  <c r="F26" i="2"/>
  <c r="E16" i="2"/>
  <c r="I16" i="2" s="1"/>
  <c r="D17" i="2" s="1"/>
  <c r="J16" i="2"/>
  <c r="H26" i="2" l="1"/>
  <c r="I13" i="5"/>
  <c r="J13" i="5" s="1"/>
  <c r="D14" i="5" s="1"/>
  <c r="K13" i="5"/>
  <c r="H26" i="5"/>
  <c r="A27" i="5"/>
  <c r="B27" i="5" s="1"/>
  <c r="G26" i="5"/>
  <c r="F26" i="5"/>
  <c r="C17" i="2"/>
  <c r="L17" i="2" s="1"/>
  <c r="M16" i="2"/>
  <c r="G27" i="2"/>
  <c r="A28" i="2"/>
  <c r="B28" i="2" s="1"/>
  <c r="F27" i="2"/>
  <c r="H27" i="2" s="1"/>
  <c r="C14" i="5" l="1"/>
  <c r="N13" i="5"/>
  <c r="H27" i="5"/>
  <c r="A28" i="5"/>
  <c r="B28" i="5" s="1"/>
  <c r="G27" i="5"/>
  <c r="F27" i="5"/>
  <c r="G28" i="2"/>
  <c r="A29" i="2"/>
  <c r="B29" i="2" s="1"/>
  <c r="F28" i="2"/>
  <c r="E17" i="2"/>
  <c r="I17" i="2" s="1"/>
  <c r="D18" i="2" s="1"/>
  <c r="J17" i="2"/>
  <c r="H28" i="2" l="1"/>
  <c r="M14" i="5"/>
  <c r="E14" i="5"/>
  <c r="H28" i="5"/>
  <c r="A29" i="5"/>
  <c r="B29" i="5" s="1"/>
  <c r="G28" i="5"/>
  <c r="F28" i="5"/>
  <c r="C18" i="2"/>
  <c r="L18" i="2" s="1"/>
  <c r="M17" i="2"/>
  <c r="G29" i="2"/>
  <c r="A30" i="2"/>
  <c r="B30" i="2" s="1"/>
  <c r="F29" i="2"/>
  <c r="H29" i="2" s="1"/>
  <c r="I14" i="5" l="1"/>
  <c r="J14" i="5"/>
  <c r="D15" i="5" s="1"/>
  <c r="K14" i="5"/>
  <c r="H29" i="5"/>
  <c r="A30" i="5"/>
  <c r="B30" i="5" s="1"/>
  <c r="G29" i="5"/>
  <c r="F29" i="5"/>
  <c r="G30" i="2"/>
  <c r="A31" i="2"/>
  <c r="B31" i="2" s="1"/>
  <c r="F30" i="2"/>
  <c r="E18" i="2"/>
  <c r="I18" i="2" s="1"/>
  <c r="D19" i="2" s="1"/>
  <c r="J18" i="2"/>
  <c r="H30" i="2" l="1"/>
  <c r="C15" i="5"/>
  <c r="N14" i="5"/>
  <c r="H30" i="5"/>
  <c r="A31" i="5"/>
  <c r="B31" i="5" s="1"/>
  <c r="G30" i="5"/>
  <c r="F30" i="5"/>
  <c r="C19" i="2"/>
  <c r="L19" i="2" s="1"/>
  <c r="M18" i="2"/>
  <c r="G31" i="2"/>
  <c r="A32" i="2"/>
  <c r="B32" i="2" s="1"/>
  <c r="F31" i="2"/>
  <c r="H31" i="2" s="1"/>
  <c r="M15" i="5" l="1"/>
  <c r="E15" i="5"/>
  <c r="H31" i="5"/>
  <c r="A32" i="5"/>
  <c r="B32" i="5" s="1"/>
  <c r="G31" i="5"/>
  <c r="F31" i="5"/>
  <c r="G32" i="2"/>
  <c r="A33" i="2"/>
  <c r="B33" i="2" s="1"/>
  <c r="F32" i="2"/>
  <c r="E19" i="2"/>
  <c r="I19" i="2" s="1"/>
  <c r="D20" i="2" s="1"/>
  <c r="J19" i="2" l="1"/>
  <c r="C20" i="2" s="1"/>
  <c r="L20" i="2" s="1"/>
  <c r="H32" i="2"/>
  <c r="I15" i="5"/>
  <c r="J15" i="5"/>
  <c r="D16" i="5" s="1"/>
  <c r="K15" i="5"/>
  <c r="H32" i="5"/>
  <c r="A33" i="5"/>
  <c r="B33" i="5" s="1"/>
  <c r="G32" i="5"/>
  <c r="F32" i="5"/>
  <c r="M19" i="2"/>
  <c r="G33" i="2"/>
  <c r="A34" i="2"/>
  <c r="B34" i="2" s="1"/>
  <c r="F33" i="2"/>
  <c r="H33" i="2" s="1"/>
  <c r="C16" i="5" l="1"/>
  <c r="N15" i="5"/>
  <c r="H33" i="5"/>
  <c r="A34" i="5"/>
  <c r="B34" i="5" s="1"/>
  <c r="G33" i="5"/>
  <c r="F33" i="5"/>
  <c r="G34" i="2"/>
  <c r="A35" i="2"/>
  <c r="B35" i="2" s="1"/>
  <c r="F34" i="2"/>
  <c r="E20" i="2"/>
  <c r="I20" i="2" s="1"/>
  <c r="D21" i="2" s="1"/>
  <c r="J20" i="2"/>
  <c r="H34" i="2" l="1"/>
  <c r="M16" i="5"/>
  <c r="E16" i="5"/>
  <c r="H34" i="5"/>
  <c r="A35" i="5"/>
  <c r="B35" i="5" s="1"/>
  <c r="G34" i="5"/>
  <c r="F34" i="5"/>
  <c r="C21" i="2"/>
  <c r="L21" i="2" s="1"/>
  <c r="M20" i="2"/>
  <c r="G35" i="2"/>
  <c r="A36" i="2"/>
  <c r="B36" i="2" s="1"/>
  <c r="F35" i="2"/>
  <c r="H35" i="2" s="1"/>
  <c r="I16" i="5" l="1"/>
  <c r="J16" i="5"/>
  <c r="D17" i="5" s="1"/>
  <c r="K16" i="5"/>
  <c r="H35" i="5"/>
  <c r="A36" i="5"/>
  <c r="B36" i="5" s="1"/>
  <c r="G35" i="5"/>
  <c r="F35" i="5"/>
  <c r="G36" i="2"/>
  <c r="A37" i="2"/>
  <c r="B37" i="2" s="1"/>
  <c r="F36" i="2"/>
  <c r="E21" i="2"/>
  <c r="I21" i="2" s="1"/>
  <c r="D22" i="2" s="1"/>
  <c r="J21" i="2"/>
  <c r="H36" i="2" l="1"/>
  <c r="C17" i="5"/>
  <c r="N16" i="5"/>
  <c r="H36" i="5"/>
  <c r="A37" i="5"/>
  <c r="B37" i="5" s="1"/>
  <c r="G36" i="5"/>
  <c r="F36" i="5"/>
  <c r="C22" i="2"/>
  <c r="L22" i="2" s="1"/>
  <c r="M21" i="2"/>
  <c r="G37" i="2"/>
  <c r="A38" i="2"/>
  <c r="B38" i="2" s="1"/>
  <c r="F37" i="2"/>
  <c r="H37" i="2" s="1"/>
  <c r="M17" i="5" l="1"/>
  <c r="E17" i="5"/>
  <c r="H37" i="5"/>
  <c r="A38" i="5"/>
  <c r="B38" i="5" s="1"/>
  <c r="G37" i="5"/>
  <c r="F37" i="5"/>
  <c r="G38" i="2"/>
  <c r="A39" i="2"/>
  <c r="B39" i="2" s="1"/>
  <c r="F38" i="2"/>
  <c r="E22" i="2"/>
  <c r="I22" i="2" s="1"/>
  <c r="D23" i="2" s="1"/>
  <c r="J22" i="2"/>
  <c r="H38" i="2" l="1"/>
  <c r="I17" i="5"/>
  <c r="J17" i="5"/>
  <c r="D18" i="5" s="1"/>
  <c r="K17" i="5"/>
  <c r="H38" i="5"/>
  <c r="A39" i="5"/>
  <c r="B39" i="5" s="1"/>
  <c r="G38" i="5"/>
  <c r="F38" i="5"/>
  <c r="C23" i="2"/>
  <c r="L23" i="2" s="1"/>
  <c r="M22" i="2"/>
  <c r="G39" i="2"/>
  <c r="A40" i="2"/>
  <c r="B40" i="2" s="1"/>
  <c r="F39" i="2"/>
  <c r="H39" i="2" s="1"/>
  <c r="C18" i="5" l="1"/>
  <c r="N17" i="5"/>
  <c r="H39" i="5"/>
  <c r="A40" i="5"/>
  <c r="B40" i="5" s="1"/>
  <c r="G39" i="5"/>
  <c r="F39" i="5"/>
  <c r="G40" i="2"/>
  <c r="A41" i="2"/>
  <c r="B41" i="2" s="1"/>
  <c r="F40" i="2"/>
  <c r="E23" i="2"/>
  <c r="I23" i="2" s="1"/>
  <c r="D24" i="2" s="1"/>
  <c r="J23" i="2"/>
  <c r="H40" i="2" l="1"/>
  <c r="M18" i="5"/>
  <c r="E18" i="5"/>
  <c r="H40" i="5"/>
  <c r="A41" i="5"/>
  <c r="B41" i="5" s="1"/>
  <c r="G40" i="5"/>
  <c r="F40" i="5"/>
  <c r="C24" i="2"/>
  <c r="L24" i="2" s="1"/>
  <c r="M23" i="2"/>
  <c r="G41" i="2"/>
  <c r="A42" i="2"/>
  <c r="B42" i="2" s="1"/>
  <c r="F41" i="2"/>
  <c r="H41" i="2" s="1"/>
  <c r="I18" i="5" l="1"/>
  <c r="J18" i="5" s="1"/>
  <c r="D19" i="5" s="1"/>
  <c r="K18" i="5"/>
  <c r="H41" i="5"/>
  <c r="A42" i="5"/>
  <c r="B42" i="5" s="1"/>
  <c r="G41" i="5"/>
  <c r="F41" i="5"/>
  <c r="G42" i="2"/>
  <c r="A43" i="2"/>
  <c r="B43" i="2" s="1"/>
  <c r="F42" i="2"/>
  <c r="E24" i="2"/>
  <c r="I24" i="2" s="1"/>
  <c r="D25" i="2" s="1"/>
  <c r="J24" i="2"/>
  <c r="H42" i="2" l="1"/>
  <c r="C19" i="5"/>
  <c r="N18" i="5"/>
  <c r="H42" i="5"/>
  <c r="A43" i="5"/>
  <c r="B43" i="5" s="1"/>
  <c r="G42" i="5"/>
  <c r="F42" i="5"/>
  <c r="C25" i="2"/>
  <c r="L25" i="2" s="1"/>
  <c r="M24" i="2"/>
  <c r="G43" i="2"/>
  <c r="A44" i="2"/>
  <c r="B44" i="2" s="1"/>
  <c r="F43" i="2"/>
  <c r="H43" i="2" s="1"/>
  <c r="M19" i="5" l="1"/>
  <c r="E19" i="5"/>
  <c r="H43" i="5"/>
  <c r="A44" i="5"/>
  <c r="B44" i="5" s="1"/>
  <c r="G43" i="5"/>
  <c r="F43" i="5"/>
  <c r="G44" i="2"/>
  <c r="A45" i="2"/>
  <c r="B45" i="2" s="1"/>
  <c r="F44" i="2"/>
  <c r="E25" i="2"/>
  <c r="I25" i="2" s="1"/>
  <c r="D26" i="2" s="1"/>
  <c r="J25" i="2"/>
  <c r="H44" i="2" l="1"/>
  <c r="I19" i="5"/>
  <c r="J19" i="5"/>
  <c r="D20" i="5" s="1"/>
  <c r="K19" i="5"/>
  <c r="H44" i="5"/>
  <c r="A45" i="5"/>
  <c r="B45" i="5" s="1"/>
  <c r="G44" i="5"/>
  <c r="F44" i="5"/>
  <c r="C26" i="2"/>
  <c r="L26" i="2" s="1"/>
  <c r="M25" i="2"/>
  <c r="G45" i="2"/>
  <c r="A46" i="2"/>
  <c r="B46" i="2" s="1"/>
  <c r="F45" i="2"/>
  <c r="H45" i="2" s="1"/>
  <c r="C20" i="5" l="1"/>
  <c r="N19" i="5"/>
  <c r="H45" i="5"/>
  <c r="A46" i="5"/>
  <c r="B46" i="5" s="1"/>
  <c r="G45" i="5"/>
  <c r="F45" i="5"/>
  <c r="G46" i="2"/>
  <c r="A47" i="2"/>
  <c r="B47" i="2" s="1"/>
  <c r="F46" i="2"/>
  <c r="E26" i="2"/>
  <c r="I26" i="2" s="1"/>
  <c r="D27" i="2" s="1"/>
  <c r="J26" i="2"/>
  <c r="H46" i="2" l="1"/>
  <c r="M20" i="5"/>
  <c r="E20" i="5"/>
  <c r="H46" i="5"/>
  <c r="A47" i="5"/>
  <c r="B47" i="5" s="1"/>
  <c r="G46" i="5"/>
  <c r="F46" i="5"/>
  <c r="C27" i="2"/>
  <c r="L27" i="2" s="1"/>
  <c r="M26" i="2"/>
  <c r="G47" i="2"/>
  <c r="A48" i="2"/>
  <c r="B48" i="2" s="1"/>
  <c r="F47" i="2"/>
  <c r="H47" i="2" s="1"/>
  <c r="I20" i="5" l="1"/>
  <c r="J20" i="5"/>
  <c r="D21" i="5" s="1"/>
  <c r="K20" i="5"/>
  <c r="H47" i="5"/>
  <c r="A48" i="5"/>
  <c r="B48" i="5" s="1"/>
  <c r="G47" i="5"/>
  <c r="F47" i="5"/>
  <c r="G48" i="2"/>
  <c r="A49" i="2"/>
  <c r="B49" i="2" s="1"/>
  <c r="F48" i="2"/>
  <c r="E27" i="2"/>
  <c r="I27" i="2" s="1"/>
  <c r="D28" i="2" s="1"/>
  <c r="J27" i="2" l="1"/>
  <c r="H48" i="2"/>
  <c r="C21" i="5"/>
  <c r="N20" i="5"/>
  <c r="H48" i="5"/>
  <c r="A49" i="5"/>
  <c r="B49" i="5" s="1"/>
  <c r="G48" i="5"/>
  <c r="F48" i="5"/>
  <c r="C28" i="2"/>
  <c r="L28" i="2" s="1"/>
  <c r="M27" i="2"/>
  <c r="G49" i="2"/>
  <c r="A50" i="2"/>
  <c r="B50" i="2" s="1"/>
  <c r="F49" i="2"/>
  <c r="H49" i="2" s="1"/>
  <c r="M21" i="5" l="1"/>
  <c r="E21" i="5"/>
  <c r="H49" i="5"/>
  <c r="A50" i="5"/>
  <c r="B50" i="5" s="1"/>
  <c r="G49" i="5"/>
  <c r="F49" i="5"/>
  <c r="G50" i="2"/>
  <c r="A51" i="2"/>
  <c r="B51" i="2" s="1"/>
  <c r="F50" i="2"/>
  <c r="E28" i="2"/>
  <c r="I28" i="2" s="1"/>
  <c r="D29" i="2" s="1"/>
  <c r="J28" i="2"/>
  <c r="H50" i="2" l="1"/>
  <c r="I21" i="5"/>
  <c r="J21" i="5"/>
  <c r="D22" i="5" s="1"/>
  <c r="K21" i="5"/>
  <c r="H50" i="5"/>
  <c r="A51" i="5"/>
  <c r="B51" i="5" s="1"/>
  <c r="G50" i="5"/>
  <c r="F50" i="5"/>
  <c r="C29" i="2"/>
  <c r="L29" i="2" s="1"/>
  <c r="M28" i="2"/>
  <c r="G51" i="2"/>
  <c r="A52" i="2"/>
  <c r="B52" i="2" s="1"/>
  <c r="F51" i="2"/>
  <c r="H51" i="2" s="1"/>
  <c r="C22" i="5" l="1"/>
  <c r="N21" i="5"/>
  <c r="H51" i="5"/>
  <c r="A52" i="5"/>
  <c r="B52" i="5" s="1"/>
  <c r="G51" i="5"/>
  <c r="F51" i="5"/>
  <c r="G52" i="2"/>
  <c r="A53" i="2"/>
  <c r="B53" i="2" s="1"/>
  <c r="F52" i="2"/>
  <c r="E29" i="2"/>
  <c r="I29" i="2" s="1"/>
  <c r="D30" i="2" s="1"/>
  <c r="J29" i="2"/>
  <c r="H52" i="2" l="1"/>
  <c r="M22" i="5"/>
  <c r="E22" i="5"/>
  <c r="H52" i="5"/>
  <c r="A53" i="5"/>
  <c r="B53" i="5" s="1"/>
  <c r="G52" i="5"/>
  <c r="F52" i="5"/>
  <c r="C30" i="2"/>
  <c r="L30" i="2" s="1"/>
  <c r="M29" i="2"/>
  <c r="G53" i="2"/>
  <c r="A54" i="2"/>
  <c r="B54" i="2" s="1"/>
  <c r="F53" i="2"/>
  <c r="H53" i="2" s="1"/>
  <c r="I22" i="5" l="1"/>
  <c r="J22" i="5"/>
  <c r="D23" i="5" s="1"/>
  <c r="K22" i="5"/>
  <c r="H53" i="5"/>
  <c r="A54" i="5"/>
  <c r="B54" i="5" s="1"/>
  <c r="G53" i="5"/>
  <c r="F53" i="5"/>
  <c r="G54" i="2"/>
  <c r="A55" i="2"/>
  <c r="B55" i="2" s="1"/>
  <c r="F54" i="2"/>
  <c r="E30" i="2"/>
  <c r="I30" i="2" s="1"/>
  <c r="D31" i="2" s="1"/>
  <c r="J30" i="2"/>
  <c r="H54" i="2" l="1"/>
  <c r="C23" i="5"/>
  <c r="N22" i="5"/>
  <c r="H54" i="5"/>
  <c r="A55" i="5"/>
  <c r="B55" i="5" s="1"/>
  <c r="G54" i="5"/>
  <c r="F54" i="5"/>
  <c r="C31" i="2"/>
  <c r="L31" i="2" s="1"/>
  <c r="M30" i="2"/>
  <c r="G55" i="2"/>
  <c r="A56" i="2"/>
  <c r="B56" i="2" s="1"/>
  <c r="F55" i="2"/>
  <c r="H55" i="2" s="1"/>
  <c r="M23" i="5" l="1"/>
  <c r="E23" i="5"/>
  <c r="H55" i="5"/>
  <c r="A56" i="5"/>
  <c r="B56" i="5" s="1"/>
  <c r="G55" i="5"/>
  <c r="F55" i="5"/>
  <c r="G56" i="2"/>
  <c r="A57" i="2"/>
  <c r="B57" i="2" s="1"/>
  <c r="F56" i="2"/>
  <c r="E31" i="2"/>
  <c r="I31" i="2" s="1"/>
  <c r="D32" i="2" s="1"/>
  <c r="J31" i="2"/>
  <c r="H56" i="2" l="1"/>
  <c r="I23" i="5"/>
  <c r="J23" i="5"/>
  <c r="D24" i="5" s="1"/>
  <c r="K23" i="5"/>
  <c r="H56" i="5"/>
  <c r="A57" i="5"/>
  <c r="B57" i="5" s="1"/>
  <c r="G56" i="5"/>
  <c r="F56" i="5"/>
  <c r="C32" i="2"/>
  <c r="L32" i="2" s="1"/>
  <c r="M31" i="2"/>
  <c r="G57" i="2"/>
  <c r="A58" i="2"/>
  <c r="B58" i="2" s="1"/>
  <c r="F57" i="2"/>
  <c r="H57" i="2" s="1"/>
  <c r="C24" i="5" l="1"/>
  <c r="N23" i="5"/>
  <c r="H57" i="5"/>
  <c r="A58" i="5"/>
  <c r="B58" i="5" s="1"/>
  <c r="G57" i="5"/>
  <c r="F57" i="5"/>
  <c r="G58" i="2"/>
  <c r="A59" i="2"/>
  <c r="B59" i="2" s="1"/>
  <c r="F58" i="2"/>
  <c r="E32" i="2"/>
  <c r="I32" i="2" s="1"/>
  <c r="D33" i="2" s="1"/>
  <c r="J32" i="2"/>
  <c r="H58" i="2" l="1"/>
  <c r="M24" i="5"/>
  <c r="E24" i="5"/>
  <c r="H58" i="5"/>
  <c r="A59" i="5"/>
  <c r="B59" i="5" s="1"/>
  <c r="G58" i="5"/>
  <c r="F58" i="5"/>
  <c r="C33" i="2"/>
  <c r="L33" i="2" s="1"/>
  <c r="M32" i="2"/>
  <c r="G59" i="2"/>
  <c r="A60" i="2"/>
  <c r="B60" i="2" s="1"/>
  <c r="F59" i="2"/>
  <c r="H59" i="2" s="1"/>
  <c r="I24" i="5" l="1"/>
  <c r="J24" i="5"/>
  <c r="D25" i="5" s="1"/>
  <c r="K24" i="5"/>
  <c r="H59" i="5"/>
  <c r="A60" i="5"/>
  <c r="B60" i="5" s="1"/>
  <c r="G59" i="5"/>
  <c r="F59" i="5"/>
  <c r="G60" i="2"/>
  <c r="A61" i="2"/>
  <c r="B61" i="2" s="1"/>
  <c r="F60" i="2"/>
  <c r="E33" i="2"/>
  <c r="I33" i="2" s="1"/>
  <c r="D34" i="2" s="1"/>
  <c r="J33" i="2"/>
  <c r="H60" i="2" l="1"/>
  <c r="C25" i="5"/>
  <c r="N24" i="5"/>
  <c r="H60" i="5"/>
  <c r="A61" i="5"/>
  <c r="B61" i="5" s="1"/>
  <c r="G60" i="5"/>
  <c r="F60" i="5"/>
  <c r="C34" i="2"/>
  <c r="L34" i="2" s="1"/>
  <c r="M33" i="2"/>
  <c r="G61" i="2"/>
  <c r="A62" i="2"/>
  <c r="B62" i="2" s="1"/>
  <c r="F61" i="2"/>
  <c r="H61" i="2" s="1"/>
  <c r="M25" i="5" l="1"/>
  <c r="E25" i="5"/>
  <c r="H61" i="5"/>
  <c r="A62" i="5"/>
  <c r="B62" i="5" s="1"/>
  <c r="G61" i="5"/>
  <c r="F61" i="5"/>
  <c r="G62" i="2"/>
  <c r="A63" i="2"/>
  <c r="B63" i="2" s="1"/>
  <c r="F62" i="2"/>
  <c r="E34" i="2"/>
  <c r="I34" i="2" s="1"/>
  <c r="D35" i="2" s="1"/>
  <c r="J34" i="2"/>
  <c r="H62" i="2" l="1"/>
  <c r="I25" i="5"/>
  <c r="J25" i="5" s="1"/>
  <c r="D26" i="5" s="1"/>
  <c r="K25" i="5"/>
  <c r="H62" i="5"/>
  <c r="A63" i="5"/>
  <c r="B63" i="5" s="1"/>
  <c r="G62" i="5"/>
  <c r="F62" i="5"/>
  <c r="C35" i="2"/>
  <c r="L35" i="2" s="1"/>
  <c r="M34" i="2"/>
  <c r="G63" i="2"/>
  <c r="A64" i="2"/>
  <c r="B64" i="2" s="1"/>
  <c r="F63" i="2"/>
  <c r="H63" i="2" s="1"/>
  <c r="C26" i="5" l="1"/>
  <c r="N25" i="5"/>
  <c r="H63" i="5"/>
  <c r="A64" i="5"/>
  <c r="B64" i="5" s="1"/>
  <c r="G63" i="5"/>
  <c r="F63" i="5"/>
  <c r="G64" i="2"/>
  <c r="A65" i="2"/>
  <c r="B65" i="2" s="1"/>
  <c r="F64" i="2"/>
  <c r="E35" i="2"/>
  <c r="I35" i="2" s="1"/>
  <c r="D36" i="2" s="1"/>
  <c r="J35" i="2"/>
  <c r="H64" i="2" l="1"/>
  <c r="M26" i="5"/>
  <c r="E26" i="5"/>
  <c r="H64" i="5"/>
  <c r="A65" i="5"/>
  <c r="B65" i="5" s="1"/>
  <c r="G64" i="5"/>
  <c r="F64" i="5"/>
  <c r="C36" i="2"/>
  <c r="L36" i="2" s="1"/>
  <c r="M35" i="2"/>
  <c r="G65" i="2"/>
  <c r="A66" i="2"/>
  <c r="B66" i="2" s="1"/>
  <c r="F65" i="2"/>
  <c r="H65" i="2" s="1"/>
  <c r="I26" i="5" l="1"/>
  <c r="J26" i="5"/>
  <c r="D27" i="5" s="1"/>
  <c r="K26" i="5"/>
  <c r="H65" i="5"/>
  <c r="A66" i="5"/>
  <c r="B66" i="5" s="1"/>
  <c r="G65" i="5"/>
  <c r="F65" i="5"/>
  <c r="G66" i="2"/>
  <c r="A67" i="2"/>
  <c r="B67" i="2" s="1"/>
  <c r="F66" i="2"/>
  <c r="E36" i="2"/>
  <c r="I36" i="2" s="1"/>
  <c r="D37" i="2" s="1"/>
  <c r="J36" i="2"/>
  <c r="H66" i="2" l="1"/>
  <c r="C27" i="5"/>
  <c r="N26" i="5"/>
  <c r="H66" i="5"/>
  <c r="A67" i="5"/>
  <c r="B67" i="5" s="1"/>
  <c r="G66" i="5"/>
  <c r="F66" i="5"/>
  <c r="C37" i="2"/>
  <c r="L37" i="2" s="1"/>
  <c r="M36" i="2"/>
  <c r="G67" i="2"/>
  <c r="A68" i="2"/>
  <c r="B68" i="2" s="1"/>
  <c r="F67" i="2"/>
  <c r="H67" i="2" s="1"/>
  <c r="M27" i="5" l="1"/>
  <c r="E27" i="5"/>
  <c r="H67" i="5"/>
  <c r="A68" i="5"/>
  <c r="B68" i="5" s="1"/>
  <c r="G67" i="5"/>
  <c r="F67" i="5"/>
  <c r="G68" i="2"/>
  <c r="A69" i="2"/>
  <c r="B69" i="2" s="1"/>
  <c r="F68" i="2"/>
  <c r="E37" i="2"/>
  <c r="I37" i="2" s="1"/>
  <c r="D38" i="2" s="1"/>
  <c r="J37" i="2"/>
  <c r="H68" i="2" l="1"/>
  <c r="I27" i="5"/>
  <c r="K27" i="5" s="1"/>
  <c r="H68" i="5"/>
  <c r="A69" i="5"/>
  <c r="B69" i="5" s="1"/>
  <c r="G68" i="5"/>
  <c r="F68" i="5"/>
  <c r="C38" i="2"/>
  <c r="L38" i="2" s="1"/>
  <c r="M37" i="2"/>
  <c r="G69" i="2"/>
  <c r="A70" i="2"/>
  <c r="B70" i="2" s="1"/>
  <c r="F69" i="2"/>
  <c r="H69" i="2" s="1"/>
  <c r="J27" i="5" l="1"/>
  <c r="D28" i="5" s="1"/>
  <c r="C28" i="5"/>
  <c r="N27" i="5"/>
  <c r="H69" i="5"/>
  <c r="A70" i="5"/>
  <c r="B70" i="5" s="1"/>
  <c r="G69" i="5"/>
  <c r="F69" i="5"/>
  <c r="G70" i="2"/>
  <c r="A71" i="2"/>
  <c r="B71" i="2" s="1"/>
  <c r="F70" i="2"/>
  <c r="E38" i="2"/>
  <c r="I38" i="2" s="1"/>
  <c r="D39" i="2" s="1"/>
  <c r="J38" i="2"/>
  <c r="H70" i="2" l="1"/>
  <c r="M28" i="5"/>
  <c r="E28" i="5"/>
  <c r="H70" i="5"/>
  <c r="A71" i="5"/>
  <c r="B71" i="5" s="1"/>
  <c r="G70" i="5"/>
  <c r="F70" i="5"/>
  <c r="C39" i="2"/>
  <c r="L39" i="2" s="1"/>
  <c r="M38" i="2"/>
  <c r="G71" i="2"/>
  <c r="A72" i="2"/>
  <c r="B72" i="2" s="1"/>
  <c r="F71" i="2"/>
  <c r="H71" i="2" s="1"/>
  <c r="I28" i="5" l="1"/>
  <c r="J28" i="5" s="1"/>
  <c r="D29" i="5" s="1"/>
  <c r="H71" i="5"/>
  <c r="A72" i="5"/>
  <c r="B72" i="5" s="1"/>
  <c r="G71" i="5"/>
  <c r="F71" i="5"/>
  <c r="G72" i="2"/>
  <c r="A73" i="2"/>
  <c r="B73" i="2" s="1"/>
  <c r="F72" i="2"/>
  <c r="E39" i="2"/>
  <c r="I39" i="2" s="1"/>
  <c r="D40" i="2" s="1"/>
  <c r="J39" i="2"/>
  <c r="K28" i="5" l="1"/>
  <c r="C29" i="5" s="1"/>
  <c r="H72" i="2"/>
  <c r="H72" i="5"/>
  <c r="A73" i="5"/>
  <c r="B73" i="5" s="1"/>
  <c r="G72" i="5"/>
  <c r="F72" i="5"/>
  <c r="C40" i="2"/>
  <c r="L40" i="2" s="1"/>
  <c r="M39" i="2"/>
  <c r="G73" i="2"/>
  <c r="A74" i="2"/>
  <c r="B74" i="2" s="1"/>
  <c r="F73" i="2"/>
  <c r="H73" i="2" s="1"/>
  <c r="N28" i="5" l="1"/>
  <c r="M29" i="5"/>
  <c r="E29" i="5"/>
  <c r="H73" i="5"/>
  <c r="A74" i="5"/>
  <c r="B74" i="5" s="1"/>
  <c r="G73" i="5"/>
  <c r="F73" i="5"/>
  <c r="G74" i="2"/>
  <c r="A75" i="2"/>
  <c r="B75" i="2" s="1"/>
  <c r="F74" i="2"/>
  <c r="E40" i="2"/>
  <c r="I40" i="2" s="1"/>
  <c r="D41" i="2" s="1"/>
  <c r="J40" i="2"/>
  <c r="H74" i="2" l="1"/>
  <c r="I29" i="5"/>
  <c r="J29" i="5" s="1"/>
  <c r="D30" i="5" s="1"/>
  <c r="K29" i="5"/>
  <c r="H74" i="5"/>
  <c r="A75" i="5"/>
  <c r="B75" i="5" s="1"/>
  <c r="G74" i="5"/>
  <c r="F74" i="5"/>
  <c r="C41" i="2"/>
  <c r="L41" i="2" s="1"/>
  <c r="M40" i="2"/>
  <c r="G75" i="2"/>
  <c r="A76" i="2"/>
  <c r="B76" i="2" s="1"/>
  <c r="F75" i="2"/>
  <c r="H75" i="2" s="1"/>
  <c r="C30" i="5" l="1"/>
  <c r="N29" i="5"/>
  <c r="H75" i="5"/>
  <c r="A76" i="5"/>
  <c r="B76" i="5" s="1"/>
  <c r="G75" i="5"/>
  <c r="F75" i="5"/>
  <c r="G76" i="2"/>
  <c r="A77" i="2"/>
  <c r="B77" i="2" s="1"/>
  <c r="F76" i="2"/>
  <c r="E41" i="2"/>
  <c r="I41" i="2" s="1"/>
  <c r="D42" i="2" s="1"/>
  <c r="J41" i="2"/>
  <c r="H76" i="2" l="1"/>
  <c r="M30" i="5"/>
  <c r="E30" i="5"/>
  <c r="H76" i="5"/>
  <c r="A77" i="5"/>
  <c r="B77" i="5" s="1"/>
  <c r="G76" i="5"/>
  <c r="F76" i="5"/>
  <c r="C42" i="2"/>
  <c r="L42" i="2" s="1"/>
  <c r="M41" i="2"/>
  <c r="G77" i="2"/>
  <c r="A78" i="2"/>
  <c r="B78" i="2" s="1"/>
  <c r="F77" i="2"/>
  <c r="H77" i="2" s="1"/>
  <c r="I30" i="5" l="1"/>
  <c r="J30" i="5"/>
  <c r="D31" i="5" s="1"/>
  <c r="K30" i="5"/>
  <c r="H77" i="5"/>
  <c r="A78" i="5"/>
  <c r="B78" i="5" s="1"/>
  <c r="G77" i="5"/>
  <c r="F77" i="5"/>
  <c r="G78" i="2"/>
  <c r="A79" i="2"/>
  <c r="B79" i="2" s="1"/>
  <c r="F78" i="2"/>
  <c r="E42" i="2"/>
  <c r="I42" i="2" s="1"/>
  <c r="D43" i="2" s="1"/>
  <c r="J42" i="2"/>
  <c r="H78" i="2" l="1"/>
  <c r="C31" i="5"/>
  <c r="N30" i="5"/>
  <c r="H78" i="5"/>
  <c r="A79" i="5"/>
  <c r="B79" i="5" s="1"/>
  <c r="G78" i="5"/>
  <c r="F78" i="5"/>
  <c r="C43" i="2"/>
  <c r="L43" i="2" s="1"/>
  <c r="M42" i="2"/>
  <c r="G79" i="2"/>
  <c r="A80" i="2"/>
  <c r="B80" i="2" s="1"/>
  <c r="F79" i="2"/>
  <c r="H79" i="2" s="1"/>
  <c r="M31" i="5" l="1"/>
  <c r="E31" i="5"/>
  <c r="H79" i="5"/>
  <c r="A80" i="5"/>
  <c r="B80" i="5" s="1"/>
  <c r="G79" i="5"/>
  <c r="F79" i="5"/>
  <c r="G80" i="2"/>
  <c r="A81" i="2"/>
  <c r="B81" i="2" s="1"/>
  <c r="F80" i="2"/>
  <c r="H80" i="2" s="1"/>
  <c r="E43" i="2"/>
  <c r="I43" i="2" s="1"/>
  <c r="D44" i="2" s="1"/>
  <c r="J43" i="2"/>
  <c r="I31" i="5" l="1"/>
  <c r="J31" i="5"/>
  <c r="D32" i="5" s="1"/>
  <c r="K31" i="5"/>
  <c r="H80" i="5"/>
  <c r="A81" i="5"/>
  <c r="B81" i="5" s="1"/>
  <c r="G80" i="5"/>
  <c r="F80" i="5"/>
  <c r="C44" i="2"/>
  <c r="L44" i="2" s="1"/>
  <c r="M43" i="2"/>
  <c r="G81" i="2"/>
  <c r="A82" i="2"/>
  <c r="B82" i="2" s="1"/>
  <c r="F81" i="2"/>
  <c r="H81" i="2" s="1"/>
  <c r="C32" i="5" l="1"/>
  <c r="N31" i="5"/>
  <c r="H81" i="5"/>
  <c r="A82" i="5"/>
  <c r="B82" i="5" s="1"/>
  <c r="G81" i="5"/>
  <c r="F81" i="5"/>
  <c r="G82" i="2"/>
  <c r="A83" i="2"/>
  <c r="B83" i="2" s="1"/>
  <c r="F82" i="2"/>
  <c r="E44" i="2"/>
  <c r="I44" i="2" s="1"/>
  <c r="D45" i="2" s="1"/>
  <c r="J44" i="2"/>
  <c r="H82" i="2" l="1"/>
  <c r="M32" i="5"/>
  <c r="E32" i="5"/>
  <c r="H82" i="5"/>
  <c r="A83" i="5"/>
  <c r="B83" i="5" s="1"/>
  <c r="G82" i="5"/>
  <c r="F82" i="5"/>
  <c r="C45" i="2"/>
  <c r="L45" i="2" s="1"/>
  <c r="M44" i="2"/>
  <c r="G83" i="2"/>
  <c r="A84" i="2"/>
  <c r="B84" i="2" s="1"/>
  <c r="F83" i="2"/>
  <c r="H83" i="2" s="1"/>
  <c r="I32" i="5" l="1"/>
  <c r="J32" i="5" s="1"/>
  <c r="D33" i="5" s="1"/>
  <c r="K32" i="5"/>
  <c r="H83" i="5"/>
  <c r="A84" i="5"/>
  <c r="B84" i="5" s="1"/>
  <c r="G83" i="5"/>
  <c r="F83" i="5"/>
  <c r="G84" i="2"/>
  <c r="A85" i="2"/>
  <c r="B85" i="2" s="1"/>
  <c r="F84" i="2"/>
  <c r="E45" i="2"/>
  <c r="I45" i="2" s="1"/>
  <c r="D46" i="2" s="1"/>
  <c r="J45" i="2"/>
  <c r="H84" i="2" l="1"/>
  <c r="C33" i="5"/>
  <c r="N32" i="5"/>
  <c r="H84" i="5"/>
  <c r="A85" i="5"/>
  <c r="B85" i="5" s="1"/>
  <c r="G84" i="5"/>
  <c r="F84" i="5"/>
  <c r="C46" i="2"/>
  <c r="L46" i="2" s="1"/>
  <c r="M45" i="2"/>
  <c r="G85" i="2"/>
  <c r="A86" i="2"/>
  <c r="B86" i="2" s="1"/>
  <c r="F85" i="2"/>
  <c r="H85" i="2" s="1"/>
  <c r="M33" i="5" l="1"/>
  <c r="E33" i="5"/>
  <c r="H85" i="5"/>
  <c r="A86" i="5"/>
  <c r="B86" i="5" s="1"/>
  <c r="G85" i="5"/>
  <c r="F85" i="5"/>
  <c r="G86" i="2"/>
  <c r="A87" i="2"/>
  <c r="B87" i="2" s="1"/>
  <c r="F86" i="2"/>
  <c r="E46" i="2"/>
  <c r="I46" i="2" s="1"/>
  <c r="D47" i="2" s="1"/>
  <c r="J46" i="2"/>
  <c r="H86" i="2" l="1"/>
  <c r="I33" i="5"/>
  <c r="J33" i="5"/>
  <c r="D34" i="5" s="1"/>
  <c r="K33" i="5"/>
  <c r="H86" i="5"/>
  <c r="A87" i="5"/>
  <c r="B87" i="5" s="1"/>
  <c r="G86" i="5"/>
  <c r="F86" i="5"/>
  <c r="C47" i="2"/>
  <c r="L47" i="2" s="1"/>
  <c r="M46" i="2"/>
  <c r="G87" i="2"/>
  <c r="A88" i="2"/>
  <c r="B88" i="2" s="1"/>
  <c r="F87" i="2"/>
  <c r="H87" i="2" s="1"/>
  <c r="C34" i="5" l="1"/>
  <c r="N33" i="5"/>
  <c r="H87" i="5"/>
  <c r="A88" i="5"/>
  <c r="B88" i="5" s="1"/>
  <c r="G87" i="5"/>
  <c r="F87" i="5"/>
  <c r="G88" i="2"/>
  <c r="A89" i="2"/>
  <c r="B89" i="2" s="1"/>
  <c r="F88" i="2"/>
  <c r="E47" i="2"/>
  <c r="I47" i="2" s="1"/>
  <c r="D48" i="2" s="1"/>
  <c r="J47" i="2"/>
  <c r="H88" i="2" l="1"/>
  <c r="M34" i="5"/>
  <c r="E34" i="5"/>
  <c r="H88" i="5"/>
  <c r="A89" i="5"/>
  <c r="B89" i="5" s="1"/>
  <c r="G88" i="5"/>
  <c r="F88" i="5"/>
  <c r="C48" i="2"/>
  <c r="L48" i="2" s="1"/>
  <c r="M47" i="2"/>
  <c r="G89" i="2"/>
  <c r="A90" i="2"/>
  <c r="B90" i="2" s="1"/>
  <c r="F89" i="2"/>
  <c r="H89" i="2" s="1"/>
  <c r="I34" i="5" l="1"/>
  <c r="J34" i="5"/>
  <c r="D35" i="5" s="1"/>
  <c r="K34" i="5"/>
  <c r="H89" i="5"/>
  <c r="A90" i="5"/>
  <c r="B90" i="5" s="1"/>
  <c r="G89" i="5"/>
  <c r="F89" i="5"/>
  <c r="G90" i="2"/>
  <c r="A91" i="2"/>
  <c r="B91" i="2" s="1"/>
  <c r="F90" i="2"/>
  <c r="H90" i="2" s="1"/>
  <c r="E48" i="2"/>
  <c r="I48" i="2" s="1"/>
  <c r="D49" i="2" s="1"/>
  <c r="J48" i="2"/>
  <c r="C35" i="5" l="1"/>
  <c r="N34" i="5"/>
  <c r="H90" i="5"/>
  <c r="A91" i="5"/>
  <c r="B91" i="5" s="1"/>
  <c r="G90" i="5"/>
  <c r="F90" i="5"/>
  <c r="C49" i="2"/>
  <c r="L49" i="2" s="1"/>
  <c r="M48" i="2"/>
  <c r="G91" i="2"/>
  <c r="A92" i="2"/>
  <c r="B92" i="2" s="1"/>
  <c r="F91" i="2"/>
  <c r="H91" i="2" s="1"/>
  <c r="M35" i="5" l="1"/>
  <c r="E35" i="5"/>
  <c r="H91" i="5"/>
  <c r="A92" i="5"/>
  <c r="B92" i="5" s="1"/>
  <c r="G91" i="5"/>
  <c r="F91" i="5"/>
  <c r="G92" i="2"/>
  <c r="A93" i="2"/>
  <c r="B93" i="2" s="1"/>
  <c r="F92" i="2"/>
  <c r="H92" i="2" s="1"/>
  <c r="E49" i="2"/>
  <c r="I49" i="2" s="1"/>
  <c r="D50" i="2" s="1"/>
  <c r="J49" i="2"/>
  <c r="I35" i="5" l="1"/>
  <c r="J35" i="5"/>
  <c r="D36" i="5" s="1"/>
  <c r="K35" i="5"/>
  <c r="H92" i="5"/>
  <c r="A93" i="5"/>
  <c r="B93" i="5" s="1"/>
  <c r="G92" i="5"/>
  <c r="F92" i="5"/>
  <c r="C50" i="2"/>
  <c r="L50" i="2" s="1"/>
  <c r="M49" i="2"/>
  <c r="G93" i="2"/>
  <c r="A94" i="2"/>
  <c r="B94" i="2" s="1"/>
  <c r="F93" i="2"/>
  <c r="H93" i="2" s="1"/>
  <c r="C36" i="5" l="1"/>
  <c r="N35" i="5"/>
  <c r="H93" i="5"/>
  <c r="A94" i="5"/>
  <c r="B94" i="5" s="1"/>
  <c r="G93" i="5"/>
  <c r="F93" i="5"/>
  <c r="G94" i="2"/>
  <c r="A95" i="2"/>
  <c r="B95" i="2" s="1"/>
  <c r="F94" i="2"/>
  <c r="E50" i="2"/>
  <c r="I50" i="2" s="1"/>
  <c r="D51" i="2" s="1"/>
  <c r="J50" i="2"/>
  <c r="H94" i="2" l="1"/>
  <c r="M36" i="5"/>
  <c r="E36" i="5"/>
  <c r="H94" i="5"/>
  <c r="A95" i="5"/>
  <c r="B95" i="5" s="1"/>
  <c r="G94" i="5"/>
  <c r="F94" i="5"/>
  <c r="C51" i="2"/>
  <c r="L51" i="2" s="1"/>
  <c r="M50" i="2"/>
  <c r="G95" i="2"/>
  <c r="A96" i="2"/>
  <c r="B96" i="2" s="1"/>
  <c r="F95" i="2"/>
  <c r="H95" i="2" s="1"/>
  <c r="I36" i="5" l="1"/>
  <c r="J36" i="5"/>
  <c r="D37" i="5" s="1"/>
  <c r="K36" i="5"/>
  <c r="H95" i="5"/>
  <c r="A96" i="5"/>
  <c r="B96" i="5" s="1"/>
  <c r="G95" i="5"/>
  <c r="F95" i="5"/>
  <c r="G96" i="2"/>
  <c r="A97" i="2"/>
  <c r="B97" i="2" s="1"/>
  <c r="F96" i="2"/>
  <c r="E51" i="2"/>
  <c r="I51" i="2" s="1"/>
  <c r="D52" i="2" s="1"/>
  <c r="J51" i="2" l="1"/>
  <c r="H96" i="2"/>
  <c r="C37" i="5"/>
  <c r="N36" i="5"/>
  <c r="H96" i="5"/>
  <c r="A97" i="5"/>
  <c r="B97" i="5" s="1"/>
  <c r="G96" i="5"/>
  <c r="F96" i="5"/>
  <c r="C52" i="2"/>
  <c r="L52" i="2" s="1"/>
  <c r="M51" i="2"/>
  <c r="G97" i="2"/>
  <c r="A98" i="2"/>
  <c r="B98" i="2" s="1"/>
  <c r="F97" i="2"/>
  <c r="H97" i="2" s="1"/>
  <c r="M37" i="5" l="1"/>
  <c r="E37" i="5"/>
  <c r="H97" i="5"/>
  <c r="A98" i="5"/>
  <c r="B98" i="5" s="1"/>
  <c r="G97" i="5"/>
  <c r="F97" i="5"/>
  <c r="G98" i="2"/>
  <c r="A99" i="2"/>
  <c r="B99" i="2" s="1"/>
  <c r="F98" i="2"/>
  <c r="E52" i="2"/>
  <c r="I52" i="2" s="1"/>
  <c r="D53" i="2" s="1"/>
  <c r="J52" i="2" l="1"/>
  <c r="H98" i="2"/>
  <c r="I37" i="5"/>
  <c r="J37" i="5" s="1"/>
  <c r="D38" i="5" s="1"/>
  <c r="K37" i="5"/>
  <c r="H98" i="5"/>
  <c r="A99" i="5"/>
  <c r="B99" i="5" s="1"/>
  <c r="G98" i="5"/>
  <c r="F98" i="5"/>
  <c r="C53" i="2"/>
  <c r="L53" i="2" s="1"/>
  <c r="M52" i="2"/>
  <c r="G99" i="2"/>
  <c r="A100" i="2"/>
  <c r="B100" i="2" s="1"/>
  <c r="F99" i="2"/>
  <c r="H99" i="2" s="1"/>
  <c r="C38" i="5" l="1"/>
  <c r="N37" i="5"/>
  <c r="H99" i="5"/>
  <c r="A100" i="5"/>
  <c r="B100" i="5" s="1"/>
  <c r="G99" i="5"/>
  <c r="F99" i="5"/>
  <c r="G100" i="2"/>
  <c r="A101" i="2"/>
  <c r="B101" i="2" s="1"/>
  <c r="F100" i="2"/>
  <c r="E53" i="2"/>
  <c r="I53" i="2" s="1"/>
  <c r="D54" i="2" s="1"/>
  <c r="J53" i="2"/>
  <c r="H100" i="2" l="1"/>
  <c r="M38" i="5"/>
  <c r="E38" i="5"/>
  <c r="H100" i="5"/>
  <c r="A101" i="5"/>
  <c r="B101" i="5" s="1"/>
  <c r="G100" i="5"/>
  <c r="F100" i="5"/>
  <c r="C54" i="2"/>
  <c r="L54" i="2" s="1"/>
  <c r="M53" i="2"/>
  <c r="G101" i="2"/>
  <c r="A102" i="2"/>
  <c r="B102" i="2" s="1"/>
  <c r="F101" i="2"/>
  <c r="H101" i="2" s="1"/>
  <c r="I38" i="5" l="1"/>
  <c r="J38" i="5" s="1"/>
  <c r="D39" i="5" s="1"/>
  <c r="H101" i="5"/>
  <c r="A102" i="5"/>
  <c r="B102" i="5" s="1"/>
  <c r="G101" i="5"/>
  <c r="F101" i="5"/>
  <c r="G102" i="2"/>
  <c r="A103" i="2"/>
  <c r="B103" i="2" s="1"/>
  <c r="F102" i="2"/>
  <c r="E54" i="2"/>
  <c r="I54" i="2" s="1"/>
  <c r="D55" i="2" s="1"/>
  <c r="J54" i="2"/>
  <c r="K38" i="5" l="1"/>
  <c r="H102" i="2"/>
  <c r="C39" i="5"/>
  <c r="N38" i="5"/>
  <c r="H102" i="5"/>
  <c r="A103" i="5"/>
  <c r="B103" i="5" s="1"/>
  <c r="G102" i="5"/>
  <c r="F102" i="5"/>
  <c r="C55" i="2"/>
  <c r="L55" i="2" s="1"/>
  <c r="M54" i="2"/>
  <c r="G103" i="2"/>
  <c r="A104" i="2"/>
  <c r="B104" i="2" s="1"/>
  <c r="F103" i="2"/>
  <c r="H103" i="2" l="1"/>
  <c r="M39" i="5"/>
  <c r="E39" i="5"/>
  <c r="H103" i="5"/>
  <c r="A104" i="5"/>
  <c r="B104" i="5" s="1"/>
  <c r="G103" i="5"/>
  <c r="F103" i="5"/>
  <c r="G104" i="2"/>
  <c r="A105" i="2"/>
  <c r="B105" i="2" s="1"/>
  <c r="F104" i="2"/>
  <c r="E55" i="2"/>
  <c r="I55" i="2" s="1"/>
  <c r="D56" i="2" s="1"/>
  <c r="J55" i="2" l="1"/>
  <c r="H104" i="2"/>
  <c r="I39" i="5"/>
  <c r="J39" i="5"/>
  <c r="D40" i="5" s="1"/>
  <c r="K39" i="5"/>
  <c r="H104" i="5"/>
  <c r="A105" i="5"/>
  <c r="B105" i="5" s="1"/>
  <c r="G104" i="5"/>
  <c r="F104" i="5"/>
  <c r="C56" i="2"/>
  <c r="L56" i="2" s="1"/>
  <c r="M55" i="2"/>
  <c r="G105" i="2"/>
  <c r="A106" i="2"/>
  <c r="B106" i="2" s="1"/>
  <c r="F105" i="2"/>
  <c r="H105" i="2" s="1"/>
  <c r="C40" i="5" l="1"/>
  <c r="N39" i="5"/>
  <c r="H105" i="5"/>
  <c r="A106" i="5"/>
  <c r="B106" i="5" s="1"/>
  <c r="G105" i="5"/>
  <c r="F105" i="5"/>
  <c r="G106" i="2"/>
  <c r="A107" i="2"/>
  <c r="B107" i="2" s="1"/>
  <c r="F106" i="2"/>
  <c r="E56" i="2"/>
  <c r="I56" i="2" s="1"/>
  <c r="D57" i="2" s="1"/>
  <c r="J56" i="2"/>
  <c r="H106" i="2" l="1"/>
  <c r="M40" i="5"/>
  <c r="E40" i="5"/>
  <c r="H106" i="5"/>
  <c r="A107" i="5"/>
  <c r="B107" i="5" s="1"/>
  <c r="G106" i="5"/>
  <c r="F106" i="5"/>
  <c r="C57" i="2"/>
  <c r="L57" i="2" s="1"/>
  <c r="M56" i="2"/>
  <c r="G107" i="2"/>
  <c r="A108" i="2"/>
  <c r="B108" i="2" s="1"/>
  <c r="F107" i="2"/>
  <c r="H107" i="2" s="1"/>
  <c r="I40" i="5" l="1"/>
  <c r="J40" i="5" s="1"/>
  <c r="D41" i="5" s="1"/>
  <c r="K40" i="5"/>
  <c r="H107" i="5"/>
  <c r="A108" i="5"/>
  <c r="B108" i="5" s="1"/>
  <c r="G107" i="5"/>
  <c r="F107" i="5"/>
  <c r="G108" i="2"/>
  <c r="A109" i="2"/>
  <c r="B109" i="2" s="1"/>
  <c r="F108" i="2"/>
  <c r="E57" i="2"/>
  <c r="I57" i="2" s="1"/>
  <c r="D58" i="2" s="1"/>
  <c r="J57" i="2"/>
  <c r="H108" i="2" l="1"/>
  <c r="C41" i="5"/>
  <c r="N40" i="5"/>
  <c r="H108" i="5"/>
  <c r="A109" i="5"/>
  <c r="B109" i="5" s="1"/>
  <c r="G108" i="5"/>
  <c r="F108" i="5"/>
  <c r="C58" i="2"/>
  <c r="L58" i="2" s="1"/>
  <c r="M57" i="2"/>
  <c r="G109" i="2"/>
  <c r="A110" i="2"/>
  <c r="B110" i="2" s="1"/>
  <c r="F109" i="2"/>
  <c r="H109" i="2" s="1"/>
  <c r="M41" i="5" l="1"/>
  <c r="E41" i="5"/>
  <c r="H109" i="5"/>
  <c r="A110" i="5"/>
  <c r="B110" i="5" s="1"/>
  <c r="G109" i="5"/>
  <c r="F109" i="5"/>
  <c r="G110" i="2"/>
  <c r="A111" i="2"/>
  <c r="B111" i="2" s="1"/>
  <c r="F110" i="2"/>
  <c r="E58" i="2"/>
  <c r="I58" i="2" s="1"/>
  <c r="D59" i="2" s="1"/>
  <c r="J58" i="2"/>
  <c r="H110" i="2" l="1"/>
  <c r="I41" i="5"/>
  <c r="J41" i="5" s="1"/>
  <c r="D42" i="5" s="1"/>
  <c r="K41" i="5"/>
  <c r="H110" i="5"/>
  <c r="A111" i="5"/>
  <c r="B111" i="5" s="1"/>
  <c r="G110" i="5"/>
  <c r="F110" i="5"/>
  <c r="C59" i="2"/>
  <c r="L59" i="2" s="1"/>
  <c r="M58" i="2"/>
  <c r="G111" i="2"/>
  <c r="A112" i="2"/>
  <c r="B112" i="2" s="1"/>
  <c r="F111" i="2"/>
  <c r="H111" i="2" l="1"/>
  <c r="C42" i="5"/>
  <c r="N41" i="5"/>
  <c r="H111" i="5"/>
  <c r="A112" i="5"/>
  <c r="B112" i="5" s="1"/>
  <c r="G111" i="5"/>
  <c r="F111" i="5"/>
  <c r="G112" i="2"/>
  <c r="A113" i="2"/>
  <c r="B113" i="2" s="1"/>
  <c r="F112" i="2"/>
  <c r="E59" i="2"/>
  <c r="I59" i="2" s="1"/>
  <c r="D60" i="2" s="1"/>
  <c r="J59" i="2"/>
  <c r="H112" i="2" l="1"/>
  <c r="M42" i="5"/>
  <c r="E42" i="5"/>
  <c r="H112" i="5"/>
  <c r="A113" i="5"/>
  <c r="B113" i="5" s="1"/>
  <c r="G112" i="5"/>
  <c r="F112" i="5"/>
  <c r="C60" i="2"/>
  <c r="L60" i="2" s="1"/>
  <c r="M59" i="2"/>
  <c r="G113" i="2"/>
  <c r="A114" i="2"/>
  <c r="B114" i="2" s="1"/>
  <c r="F113" i="2"/>
  <c r="H113" i="2" s="1"/>
  <c r="I42" i="5" l="1"/>
  <c r="J42" i="5"/>
  <c r="D43" i="5" s="1"/>
  <c r="K42" i="5"/>
  <c r="H113" i="5"/>
  <c r="A114" i="5"/>
  <c r="B114" i="5" s="1"/>
  <c r="G113" i="5"/>
  <c r="F113" i="5"/>
  <c r="G114" i="2"/>
  <c r="A115" i="2"/>
  <c r="B115" i="2" s="1"/>
  <c r="F114" i="2"/>
  <c r="E60" i="2"/>
  <c r="I60" i="2" s="1"/>
  <c r="D61" i="2" s="1"/>
  <c r="J60" i="2"/>
  <c r="H114" i="2" l="1"/>
  <c r="C43" i="5"/>
  <c r="N42" i="5"/>
  <c r="H114" i="5"/>
  <c r="A115" i="5"/>
  <c r="B115" i="5" s="1"/>
  <c r="G114" i="5"/>
  <c r="F114" i="5"/>
  <c r="C61" i="2"/>
  <c r="L61" i="2" s="1"/>
  <c r="M60" i="2"/>
  <c r="G115" i="2"/>
  <c r="A116" i="2"/>
  <c r="B116" i="2" s="1"/>
  <c r="F115" i="2"/>
  <c r="H115" i="2" s="1"/>
  <c r="M43" i="5" l="1"/>
  <c r="E43" i="5"/>
  <c r="H115" i="5"/>
  <c r="A116" i="5"/>
  <c r="B116" i="5" s="1"/>
  <c r="G115" i="5"/>
  <c r="F115" i="5"/>
  <c r="G116" i="2"/>
  <c r="A117" i="2"/>
  <c r="B117" i="2" s="1"/>
  <c r="F116" i="2"/>
  <c r="E61" i="2"/>
  <c r="I61" i="2" s="1"/>
  <c r="D62" i="2" s="1"/>
  <c r="J61" i="2"/>
  <c r="H116" i="2" l="1"/>
  <c r="I43" i="5"/>
  <c r="J43" i="5"/>
  <c r="D44" i="5" s="1"/>
  <c r="K43" i="5"/>
  <c r="H116" i="5"/>
  <c r="A117" i="5"/>
  <c r="B117" i="5" s="1"/>
  <c r="G116" i="5"/>
  <c r="F116" i="5"/>
  <c r="C62" i="2"/>
  <c r="L62" i="2" s="1"/>
  <c r="M61" i="2"/>
  <c r="G117" i="2"/>
  <c r="A118" i="2"/>
  <c r="B118" i="2" s="1"/>
  <c r="F117" i="2"/>
  <c r="H117" i="2" s="1"/>
  <c r="C44" i="5" l="1"/>
  <c r="N43" i="5"/>
  <c r="H117" i="5"/>
  <c r="A118" i="5"/>
  <c r="B118" i="5" s="1"/>
  <c r="G117" i="5"/>
  <c r="F117" i="5"/>
  <c r="G118" i="2"/>
  <c r="A119" i="2"/>
  <c r="B119" i="2" s="1"/>
  <c r="F118" i="2"/>
  <c r="E62" i="2"/>
  <c r="I62" i="2" s="1"/>
  <c r="D63" i="2" s="1"/>
  <c r="J62" i="2" l="1"/>
  <c r="H118" i="2"/>
  <c r="M44" i="5"/>
  <c r="E44" i="5"/>
  <c r="H118" i="5"/>
  <c r="A119" i="5"/>
  <c r="B119" i="5" s="1"/>
  <c r="G118" i="5"/>
  <c r="F118" i="5"/>
  <c r="C63" i="2"/>
  <c r="L63" i="2" s="1"/>
  <c r="M62" i="2"/>
  <c r="G119" i="2"/>
  <c r="A120" i="2"/>
  <c r="B120" i="2" s="1"/>
  <c r="F119" i="2"/>
  <c r="H119" i="2" s="1"/>
  <c r="I44" i="5" l="1"/>
  <c r="J44" i="5" s="1"/>
  <c r="D45" i="5" s="1"/>
  <c r="K44" i="5"/>
  <c r="H119" i="5"/>
  <c r="A120" i="5"/>
  <c r="B120" i="5" s="1"/>
  <c r="G119" i="5"/>
  <c r="F119" i="5"/>
  <c r="G120" i="2"/>
  <c r="A121" i="2"/>
  <c r="B121" i="2" s="1"/>
  <c r="F120" i="2"/>
  <c r="E63" i="2"/>
  <c r="I63" i="2" s="1"/>
  <c r="D64" i="2" s="1"/>
  <c r="J63" i="2"/>
  <c r="H120" i="2" l="1"/>
  <c r="C45" i="5"/>
  <c r="N44" i="5"/>
  <c r="H120" i="5"/>
  <c r="A121" i="5"/>
  <c r="B121" i="5" s="1"/>
  <c r="G120" i="5"/>
  <c r="F120" i="5"/>
  <c r="C64" i="2"/>
  <c r="L64" i="2" s="1"/>
  <c r="M63" i="2"/>
  <c r="G121" i="2"/>
  <c r="A122" i="2"/>
  <c r="B122" i="2" s="1"/>
  <c r="F121" i="2"/>
  <c r="H121" i="2" s="1"/>
  <c r="M45" i="5" l="1"/>
  <c r="E45" i="5"/>
  <c r="H121" i="5"/>
  <c r="A122" i="5"/>
  <c r="B122" i="5" s="1"/>
  <c r="G121" i="5"/>
  <c r="F121" i="5"/>
  <c r="G122" i="2"/>
  <c r="A123" i="2"/>
  <c r="B123" i="2" s="1"/>
  <c r="F122" i="2"/>
  <c r="E64" i="2"/>
  <c r="I64" i="2" s="1"/>
  <c r="D65" i="2" s="1"/>
  <c r="J64" i="2"/>
  <c r="H122" i="2" l="1"/>
  <c r="I45" i="5"/>
  <c r="J45" i="5" s="1"/>
  <c r="D46" i="5" s="1"/>
  <c r="K45" i="5"/>
  <c r="H122" i="5"/>
  <c r="A123" i="5"/>
  <c r="B123" i="5" s="1"/>
  <c r="G122" i="5"/>
  <c r="F122" i="5"/>
  <c r="C65" i="2"/>
  <c r="L65" i="2" s="1"/>
  <c r="M64" i="2"/>
  <c r="G123" i="2"/>
  <c r="A124" i="2"/>
  <c r="B124" i="2" s="1"/>
  <c r="F123" i="2"/>
  <c r="H123" i="2" s="1"/>
  <c r="C46" i="5" l="1"/>
  <c r="N45" i="5"/>
  <c r="H123" i="5"/>
  <c r="A124" i="5"/>
  <c r="B124" i="5" s="1"/>
  <c r="G123" i="5"/>
  <c r="F123" i="5"/>
  <c r="G124" i="2"/>
  <c r="A125" i="2"/>
  <c r="B125" i="2" s="1"/>
  <c r="F124" i="2"/>
  <c r="E65" i="2"/>
  <c r="I65" i="2" s="1"/>
  <c r="D66" i="2" s="1"/>
  <c r="J65" i="2"/>
  <c r="H124" i="2" l="1"/>
  <c r="M46" i="5"/>
  <c r="E46" i="5"/>
  <c r="H124" i="5"/>
  <c r="A125" i="5"/>
  <c r="B125" i="5" s="1"/>
  <c r="G124" i="5"/>
  <c r="F124" i="5"/>
  <c r="C66" i="2"/>
  <c r="L66" i="2" s="1"/>
  <c r="M65" i="2"/>
  <c r="G125" i="2"/>
  <c r="A126" i="2"/>
  <c r="B126" i="2" s="1"/>
  <c r="F125" i="2"/>
  <c r="H125" i="2" s="1"/>
  <c r="I46" i="5" l="1"/>
  <c r="J46" i="5"/>
  <c r="D47" i="5" s="1"/>
  <c r="K46" i="5"/>
  <c r="H125" i="5"/>
  <c r="A126" i="5"/>
  <c r="B126" i="5" s="1"/>
  <c r="G125" i="5"/>
  <c r="F125" i="5"/>
  <c r="G126" i="2"/>
  <c r="A127" i="2"/>
  <c r="B127" i="2" s="1"/>
  <c r="F126" i="2"/>
  <c r="E66" i="2"/>
  <c r="I66" i="2" s="1"/>
  <c r="D67" i="2" s="1"/>
  <c r="J66" i="2"/>
  <c r="H126" i="2" l="1"/>
  <c r="C47" i="5"/>
  <c r="N46" i="5"/>
  <c r="H126" i="5"/>
  <c r="A127" i="5"/>
  <c r="B127" i="5" s="1"/>
  <c r="G126" i="5"/>
  <c r="F126" i="5"/>
  <c r="C67" i="2"/>
  <c r="L67" i="2" s="1"/>
  <c r="M66" i="2"/>
  <c r="G127" i="2"/>
  <c r="A128" i="2"/>
  <c r="B128" i="2" s="1"/>
  <c r="F127" i="2"/>
  <c r="H127" i="2" s="1"/>
  <c r="M47" i="5" l="1"/>
  <c r="E47" i="5"/>
  <c r="H127" i="5"/>
  <c r="A128" i="5"/>
  <c r="B128" i="5" s="1"/>
  <c r="G127" i="5"/>
  <c r="F127" i="5"/>
  <c r="G128" i="2"/>
  <c r="A129" i="2"/>
  <c r="B129" i="2" s="1"/>
  <c r="F128" i="2"/>
  <c r="E67" i="2"/>
  <c r="I67" i="2" s="1"/>
  <c r="D68" i="2" s="1"/>
  <c r="J67" i="2"/>
  <c r="H128" i="2" l="1"/>
  <c r="I47" i="5"/>
  <c r="J47" i="5"/>
  <c r="D48" i="5" s="1"/>
  <c r="K47" i="5"/>
  <c r="H128" i="5"/>
  <c r="A129" i="5"/>
  <c r="B129" i="5" s="1"/>
  <c r="G128" i="5"/>
  <c r="F128" i="5"/>
  <c r="C68" i="2"/>
  <c r="L68" i="2" s="1"/>
  <c r="M67" i="2"/>
  <c r="G129" i="2"/>
  <c r="A130" i="2"/>
  <c r="B130" i="2" s="1"/>
  <c r="F129" i="2"/>
  <c r="H129" i="2" s="1"/>
  <c r="C48" i="5" l="1"/>
  <c r="N47" i="5"/>
  <c r="H129" i="5"/>
  <c r="A130" i="5"/>
  <c r="B130" i="5" s="1"/>
  <c r="G129" i="5"/>
  <c r="F129" i="5"/>
  <c r="G130" i="2"/>
  <c r="A131" i="2"/>
  <c r="B131" i="2" s="1"/>
  <c r="F130" i="2"/>
  <c r="E68" i="2"/>
  <c r="I68" i="2" s="1"/>
  <c r="D69" i="2" s="1"/>
  <c r="J68" i="2" l="1"/>
  <c r="M68" i="2" s="1"/>
  <c r="H130" i="2"/>
  <c r="M48" i="5"/>
  <c r="E48" i="5"/>
  <c r="H130" i="5"/>
  <c r="A131" i="5"/>
  <c r="B131" i="5" s="1"/>
  <c r="G130" i="5"/>
  <c r="F130" i="5"/>
  <c r="C69" i="2"/>
  <c r="L69" i="2" s="1"/>
  <c r="G131" i="2"/>
  <c r="A132" i="2"/>
  <c r="B132" i="2" s="1"/>
  <c r="F131" i="2"/>
  <c r="H131" i="2" s="1"/>
  <c r="I48" i="5" l="1"/>
  <c r="J48" i="5" s="1"/>
  <c r="D49" i="5" s="1"/>
  <c r="K48" i="5"/>
  <c r="H131" i="5"/>
  <c r="A132" i="5"/>
  <c r="B132" i="5" s="1"/>
  <c r="G131" i="5"/>
  <c r="F131" i="5"/>
  <c r="G132" i="2"/>
  <c r="A133" i="2"/>
  <c r="B133" i="2" s="1"/>
  <c r="F132" i="2"/>
  <c r="E69" i="2"/>
  <c r="I69" i="2" s="1"/>
  <c r="D70" i="2" s="1"/>
  <c r="J69" i="2" l="1"/>
  <c r="H132" i="2"/>
  <c r="C49" i="5"/>
  <c r="N48" i="5"/>
  <c r="H132" i="5"/>
  <c r="A133" i="5"/>
  <c r="B133" i="5" s="1"/>
  <c r="G132" i="5"/>
  <c r="F132" i="5"/>
  <c r="C70" i="2"/>
  <c r="L70" i="2" s="1"/>
  <c r="M69" i="2"/>
  <c r="G133" i="2"/>
  <c r="A134" i="2"/>
  <c r="B134" i="2" s="1"/>
  <c r="F133" i="2"/>
  <c r="H133" i="2" s="1"/>
  <c r="M49" i="5" l="1"/>
  <c r="E49" i="5"/>
  <c r="H133" i="5"/>
  <c r="A134" i="5"/>
  <c r="B134" i="5" s="1"/>
  <c r="G133" i="5"/>
  <c r="F133" i="5"/>
  <c r="G134" i="2"/>
  <c r="A135" i="2"/>
  <c r="B135" i="2" s="1"/>
  <c r="F134" i="2"/>
  <c r="E70" i="2"/>
  <c r="I70" i="2" s="1"/>
  <c r="D71" i="2" s="1"/>
  <c r="J70" i="2"/>
  <c r="H134" i="2" l="1"/>
  <c r="I49" i="5"/>
  <c r="J49" i="5"/>
  <c r="D50" i="5" s="1"/>
  <c r="K49" i="5"/>
  <c r="H134" i="5"/>
  <c r="A135" i="5"/>
  <c r="B135" i="5" s="1"/>
  <c r="G134" i="5"/>
  <c r="F134" i="5"/>
  <c r="C71" i="2"/>
  <c r="L71" i="2" s="1"/>
  <c r="M70" i="2"/>
  <c r="G135" i="2"/>
  <c r="A136" i="2"/>
  <c r="B136" i="2" s="1"/>
  <c r="F135" i="2"/>
  <c r="H135" i="2" s="1"/>
  <c r="C50" i="5" l="1"/>
  <c r="N49" i="5"/>
  <c r="H135" i="5"/>
  <c r="A136" i="5"/>
  <c r="B136" i="5" s="1"/>
  <c r="G135" i="5"/>
  <c r="F135" i="5"/>
  <c r="G136" i="2"/>
  <c r="A137" i="2"/>
  <c r="B137" i="2" s="1"/>
  <c r="F136" i="2"/>
  <c r="E71" i="2"/>
  <c r="I71" i="2" s="1"/>
  <c r="D72" i="2" s="1"/>
  <c r="J71" i="2"/>
  <c r="H136" i="2" l="1"/>
  <c r="M50" i="5"/>
  <c r="E50" i="5"/>
  <c r="H136" i="5"/>
  <c r="A137" i="5"/>
  <c r="B137" i="5" s="1"/>
  <c r="G136" i="5"/>
  <c r="F136" i="5"/>
  <c r="C72" i="2"/>
  <c r="L72" i="2" s="1"/>
  <c r="M71" i="2"/>
  <c r="G137" i="2"/>
  <c r="A138" i="2"/>
  <c r="B138" i="2" s="1"/>
  <c r="F137" i="2"/>
  <c r="H137" i="2" s="1"/>
  <c r="I50" i="5" l="1"/>
  <c r="J50" i="5"/>
  <c r="D51" i="5" s="1"/>
  <c r="K50" i="5"/>
  <c r="H137" i="5"/>
  <c r="A138" i="5"/>
  <c r="B138" i="5" s="1"/>
  <c r="G137" i="5"/>
  <c r="F137" i="5"/>
  <c r="G138" i="2"/>
  <c r="A139" i="2"/>
  <c r="B139" i="2" s="1"/>
  <c r="F138" i="2"/>
  <c r="E72" i="2"/>
  <c r="I72" i="2" s="1"/>
  <c r="D73" i="2" s="1"/>
  <c r="J72" i="2"/>
  <c r="H138" i="2" l="1"/>
  <c r="C51" i="5"/>
  <c r="N50" i="5"/>
  <c r="H138" i="5"/>
  <c r="A139" i="5"/>
  <c r="B139" i="5" s="1"/>
  <c r="G138" i="5"/>
  <c r="F138" i="5"/>
  <c r="C73" i="2"/>
  <c r="L73" i="2" s="1"/>
  <c r="M72" i="2"/>
  <c r="G139" i="2"/>
  <c r="A140" i="2"/>
  <c r="B140" i="2" s="1"/>
  <c r="F139" i="2"/>
  <c r="H139" i="2" s="1"/>
  <c r="M51" i="5" l="1"/>
  <c r="E51" i="5"/>
  <c r="H139" i="5"/>
  <c r="A140" i="5"/>
  <c r="B140" i="5" s="1"/>
  <c r="G139" i="5"/>
  <c r="F139" i="5"/>
  <c r="G140" i="2"/>
  <c r="A141" i="2"/>
  <c r="B141" i="2" s="1"/>
  <c r="F140" i="2"/>
  <c r="E73" i="2"/>
  <c r="I73" i="2" s="1"/>
  <c r="D74" i="2" s="1"/>
  <c r="J73" i="2"/>
  <c r="H140" i="2" l="1"/>
  <c r="I51" i="5"/>
  <c r="J51" i="5"/>
  <c r="D52" i="5" s="1"/>
  <c r="K51" i="5"/>
  <c r="H140" i="5"/>
  <c r="A141" i="5"/>
  <c r="B141" i="5" s="1"/>
  <c r="G140" i="5"/>
  <c r="F140" i="5"/>
  <c r="C74" i="2"/>
  <c r="L74" i="2" s="1"/>
  <c r="M73" i="2"/>
  <c r="G141" i="2"/>
  <c r="A142" i="2"/>
  <c r="B142" i="2" s="1"/>
  <c r="F141" i="2"/>
  <c r="H141" i="2" s="1"/>
  <c r="C52" i="5" l="1"/>
  <c r="N51" i="5"/>
  <c r="H141" i="5"/>
  <c r="A142" i="5"/>
  <c r="B142" i="5" s="1"/>
  <c r="G141" i="5"/>
  <c r="F141" i="5"/>
  <c r="G142" i="2"/>
  <c r="A143" i="2"/>
  <c r="B143" i="2" s="1"/>
  <c r="F142" i="2"/>
  <c r="E74" i="2"/>
  <c r="I74" i="2" s="1"/>
  <c r="D75" i="2" s="1"/>
  <c r="J74" i="2"/>
  <c r="H142" i="2" l="1"/>
  <c r="M52" i="5"/>
  <c r="E52" i="5"/>
  <c r="H142" i="5"/>
  <c r="A143" i="5"/>
  <c r="B143" i="5" s="1"/>
  <c r="G142" i="5"/>
  <c r="F142" i="5"/>
  <c r="C75" i="2"/>
  <c r="L75" i="2" s="1"/>
  <c r="M74" i="2"/>
  <c r="G143" i="2"/>
  <c r="A144" i="2"/>
  <c r="B144" i="2" s="1"/>
  <c r="F143" i="2"/>
  <c r="H143" i="2" s="1"/>
  <c r="I52" i="5" l="1"/>
  <c r="J52" i="5"/>
  <c r="D53" i="5" s="1"/>
  <c r="K52" i="5"/>
  <c r="H143" i="5"/>
  <c r="A144" i="5"/>
  <c r="B144" i="5" s="1"/>
  <c r="G143" i="5"/>
  <c r="F143" i="5"/>
  <c r="G144" i="2"/>
  <c r="A145" i="2"/>
  <c r="B145" i="2" s="1"/>
  <c r="F144" i="2"/>
  <c r="E75" i="2"/>
  <c r="I75" i="2" s="1"/>
  <c r="D76" i="2" s="1"/>
  <c r="J75" i="2"/>
  <c r="H144" i="2" l="1"/>
  <c r="C53" i="5"/>
  <c r="N52" i="5"/>
  <c r="H144" i="5"/>
  <c r="A145" i="5"/>
  <c r="B145" i="5" s="1"/>
  <c r="G144" i="5"/>
  <c r="F144" i="5"/>
  <c r="C76" i="2"/>
  <c r="L76" i="2" s="1"/>
  <c r="M75" i="2"/>
  <c r="G145" i="2"/>
  <c r="A146" i="2"/>
  <c r="B146" i="2" s="1"/>
  <c r="F145" i="2"/>
  <c r="H145" i="2" s="1"/>
  <c r="M53" i="5" l="1"/>
  <c r="E53" i="5"/>
  <c r="H145" i="5"/>
  <c r="A146" i="5"/>
  <c r="B146" i="5" s="1"/>
  <c r="G145" i="5"/>
  <c r="F145" i="5"/>
  <c r="G146" i="2"/>
  <c r="A147" i="2"/>
  <c r="B147" i="2" s="1"/>
  <c r="F146" i="2"/>
  <c r="E76" i="2"/>
  <c r="I76" i="2" s="1"/>
  <c r="D77" i="2" s="1"/>
  <c r="J76" i="2"/>
  <c r="H146" i="2" l="1"/>
  <c r="I53" i="5"/>
  <c r="J53" i="5" s="1"/>
  <c r="D54" i="5" s="1"/>
  <c r="K53" i="5"/>
  <c r="H146" i="5"/>
  <c r="A147" i="5"/>
  <c r="B147" i="5" s="1"/>
  <c r="G146" i="5"/>
  <c r="F146" i="5"/>
  <c r="C77" i="2"/>
  <c r="L77" i="2" s="1"/>
  <c r="M76" i="2"/>
  <c r="G147" i="2"/>
  <c r="A148" i="2"/>
  <c r="B148" i="2" s="1"/>
  <c r="F147" i="2"/>
  <c r="H147" i="2" s="1"/>
  <c r="C54" i="5" l="1"/>
  <c r="N53" i="5"/>
  <c r="H147" i="5"/>
  <c r="A148" i="5"/>
  <c r="B148" i="5" s="1"/>
  <c r="G147" i="5"/>
  <c r="F147" i="5"/>
  <c r="G148" i="2"/>
  <c r="A149" i="2"/>
  <c r="B149" i="2" s="1"/>
  <c r="F148" i="2"/>
  <c r="E77" i="2"/>
  <c r="I77" i="2" s="1"/>
  <c r="D78" i="2" s="1"/>
  <c r="J77" i="2"/>
  <c r="H148" i="2" l="1"/>
  <c r="M54" i="5"/>
  <c r="E54" i="5"/>
  <c r="H148" i="5"/>
  <c r="A149" i="5"/>
  <c r="B149" i="5" s="1"/>
  <c r="G148" i="5"/>
  <c r="F148" i="5"/>
  <c r="C78" i="2"/>
  <c r="L78" i="2" s="1"/>
  <c r="M77" i="2"/>
  <c r="G149" i="2"/>
  <c r="A150" i="2"/>
  <c r="B150" i="2" s="1"/>
  <c r="F149" i="2"/>
  <c r="H149" i="2" s="1"/>
  <c r="I54" i="5" l="1"/>
  <c r="J54" i="5" s="1"/>
  <c r="D55" i="5" s="1"/>
  <c r="K54" i="5"/>
  <c r="H149" i="5"/>
  <c r="A150" i="5"/>
  <c r="B150" i="5" s="1"/>
  <c r="G149" i="5"/>
  <c r="F149" i="5"/>
  <c r="G150" i="2"/>
  <c r="A151" i="2"/>
  <c r="B151" i="2" s="1"/>
  <c r="F150" i="2"/>
  <c r="E78" i="2"/>
  <c r="I78" i="2" s="1"/>
  <c r="D79" i="2" s="1"/>
  <c r="J78" i="2"/>
  <c r="H150" i="2" l="1"/>
  <c r="C55" i="5"/>
  <c r="N54" i="5"/>
  <c r="H150" i="5"/>
  <c r="A151" i="5"/>
  <c r="B151" i="5" s="1"/>
  <c r="G150" i="5"/>
  <c r="F150" i="5"/>
  <c r="C79" i="2"/>
  <c r="L79" i="2" s="1"/>
  <c r="M78" i="2"/>
  <c r="G151" i="2"/>
  <c r="A152" i="2"/>
  <c r="B152" i="2" s="1"/>
  <c r="F151" i="2"/>
  <c r="H151" i="2" s="1"/>
  <c r="M55" i="5" l="1"/>
  <c r="E55" i="5"/>
  <c r="H151" i="5"/>
  <c r="A152" i="5"/>
  <c r="B152" i="5" s="1"/>
  <c r="G151" i="5"/>
  <c r="F151" i="5"/>
  <c r="G152" i="2"/>
  <c r="A153" i="2"/>
  <c r="B153" i="2" s="1"/>
  <c r="F152" i="2"/>
  <c r="E79" i="2"/>
  <c r="I79" i="2" s="1"/>
  <c r="D80" i="2" s="1"/>
  <c r="J79" i="2"/>
  <c r="H152" i="2" l="1"/>
  <c r="I55" i="5"/>
  <c r="J55" i="5" s="1"/>
  <c r="D56" i="5" s="1"/>
  <c r="K55" i="5"/>
  <c r="H152" i="5"/>
  <c r="A153" i="5"/>
  <c r="B153" i="5" s="1"/>
  <c r="G152" i="5"/>
  <c r="F152" i="5"/>
  <c r="C80" i="2"/>
  <c r="L80" i="2" s="1"/>
  <c r="M79" i="2"/>
  <c r="G153" i="2"/>
  <c r="A154" i="2"/>
  <c r="B154" i="2" s="1"/>
  <c r="F153" i="2"/>
  <c r="H153" i="2" s="1"/>
  <c r="C56" i="5" l="1"/>
  <c r="N55" i="5"/>
  <c r="H153" i="5"/>
  <c r="A154" i="5"/>
  <c r="B154" i="5" s="1"/>
  <c r="G153" i="5"/>
  <c r="F153" i="5"/>
  <c r="G154" i="2"/>
  <c r="A155" i="2"/>
  <c r="B155" i="2" s="1"/>
  <c r="F154" i="2"/>
  <c r="E80" i="2"/>
  <c r="I80" i="2" s="1"/>
  <c r="D81" i="2" s="1"/>
  <c r="J80" i="2"/>
  <c r="H154" i="2" l="1"/>
  <c r="M56" i="5"/>
  <c r="E56" i="5"/>
  <c r="H154" i="5"/>
  <c r="A155" i="5"/>
  <c r="B155" i="5" s="1"/>
  <c r="G154" i="5"/>
  <c r="F154" i="5"/>
  <c r="C81" i="2"/>
  <c r="L81" i="2" s="1"/>
  <c r="M80" i="2"/>
  <c r="G155" i="2"/>
  <c r="A156" i="2"/>
  <c r="B156" i="2" s="1"/>
  <c r="F155" i="2"/>
  <c r="H155" i="2" s="1"/>
  <c r="I56" i="5" l="1"/>
  <c r="J56" i="5"/>
  <c r="D57" i="5" s="1"/>
  <c r="K56" i="5"/>
  <c r="H155" i="5"/>
  <c r="A156" i="5"/>
  <c r="B156" i="5" s="1"/>
  <c r="G155" i="5"/>
  <c r="F155" i="5"/>
  <c r="G156" i="2"/>
  <c r="A157" i="2"/>
  <c r="B157" i="2" s="1"/>
  <c r="F156" i="2"/>
  <c r="E81" i="2"/>
  <c r="I81" i="2" s="1"/>
  <c r="D82" i="2" s="1"/>
  <c r="J81" i="2"/>
  <c r="H156" i="2" l="1"/>
  <c r="C57" i="5"/>
  <c r="N56" i="5"/>
  <c r="H156" i="5"/>
  <c r="A157" i="5"/>
  <c r="B157" i="5" s="1"/>
  <c r="G156" i="5"/>
  <c r="F156" i="5"/>
  <c r="C82" i="2"/>
  <c r="L82" i="2" s="1"/>
  <c r="M81" i="2"/>
  <c r="G157" i="2"/>
  <c r="A158" i="2"/>
  <c r="B158" i="2" s="1"/>
  <c r="F157" i="2"/>
  <c r="H157" i="2" s="1"/>
  <c r="M57" i="5" l="1"/>
  <c r="E57" i="5"/>
  <c r="H157" i="5"/>
  <c r="A158" i="5"/>
  <c r="B158" i="5" s="1"/>
  <c r="G157" i="5"/>
  <c r="F157" i="5"/>
  <c r="G158" i="2"/>
  <c r="A159" i="2"/>
  <c r="B159" i="2" s="1"/>
  <c r="F158" i="2"/>
  <c r="E82" i="2"/>
  <c r="I82" i="2" s="1"/>
  <c r="D83" i="2" s="1"/>
  <c r="J82" i="2"/>
  <c r="H158" i="2" l="1"/>
  <c r="I57" i="5"/>
  <c r="J57" i="5"/>
  <c r="D58" i="5" s="1"/>
  <c r="K57" i="5"/>
  <c r="H158" i="5"/>
  <c r="A159" i="5"/>
  <c r="B159" i="5" s="1"/>
  <c r="G158" i="5"/>
  <c r="F158" i="5"/>
  <c r="C83" i="2"/>
  <c r="L83" i="2" s="1"/>
  <c r="M82" i="2"/>
  <c r="G159" i="2"/>
  <c r="A160" i="2"/>
  <c r="B160" i="2" s="1"/>
  <c r="F159" i="2"/>
  <c r="H159" i="2" s="1"/>
  <c r="C58" i="5" l="1"/>
  <c r="N57" i="5"/>
  <c r="H159" i="5"/>
  <c r="A160" i="5"/>
  <c r="B160" i="5" s="1"/>
  <c r="G159" i="5"/>
  <c r="F159" i="5"/>
  <c r="G160" i="2"/>
  <c r="A161" i="2"/>
  <c r="B161" i="2" s="1"/>
  <c r="F160" i="2"/>
  <c r="E83" i="2"/>
  <c r="I83" i="2" s="1"/>
  <c r="D84" i="2" s="1"/>
  <c r="J83" i="2"/>
  <c r="H160" i="2" l="1"/>
  <c r="M58" i="5"/>
  <c r="E58" i="5"/>
  <c r="H160" i="5"/>
  <c r="A161" i="5"/>
  <c r="B161" i="5" s="1"/>
  <c r="G160" i="5"/>
  <c r="F160" i="5"/>
  <c r="C84" i="2"/>
  <c r="L84" i="2" s="1"/>
  <c r="M83" i="2"/>
  <c r="G161" i="2"/>
  <c r="A162" i="2"/>
  <c r="B162" i="2" s="1"/>
  <c r="F161" i="2"/>
  <c r="H161" i="2" s="1"/>
  <c r="I58" i="5" l="1"/>
  <c r="J58" i="5"/>
  <c r="D59" i="5" s="1"/>
  <c r="K58" i="5"/>
  <c r="H161" i="5"/>
  <c r="A162" i="5"/>
  <c r="B162" i="5" s="1"/>
  <c r="G161" i="5"/>
  <c r="F161" i="5"/>
  <c r="G162" i="2"/>
  <c r="A163" i="2"/>
  <c r="B163" i="2" s="1"/>
  <c r="F162" i="2"/>
  <c r="E84" i="2"/>
  <c r="I84" i="2" s="1"/>
  <c r="D85" i="2" s="1"/>
  <c r="J84" i="2"/>
  <c r="H162" i="2" l="1"/>
  <c r="C59" i="5"/>
  <c r="N58" i="5"/>
  <c r="H162" i="5"/>
  <c r="A163" i="5"/>
  <c r="B163" i="5" s="1"/>
  <c r="G162" i="5"/>
  <c r="F162" i="5"/>
  <c r="C85" i="2"/>
  <c r="L85" i="2" s="1"/>
  <c r="M84" i="2"/>
  <c r="G163" i="2"/>
  <c r="A164" i="2"/>
  <c r="B164" i="2" s="1"/>
  <c r="F163" i="2"/>
  <c r="H163" i="2" s="1"/>
  <c r="M59" i="5" l="1"/>
  <c r="E59" i="5"/>
  <c r="H163" i="5"/>
  <c r="A164" i="5"/>
  <c r="B164" i="5" s="1"/>
  <c r="G163" i="5"/>
  <c r="F163" i="5"/>
  <c r="G164" i="2"/>
  <c r="A165" i="2"/>
  <c r="B165" i="2" s="1"/>
  <c r="F164" i="2"/>
  <c r="E85" i="2"/>
  <c r="I85" i="2" s="1"/>
  <c r="D86" i="2" s="1"/>
  <c r="J85" i="2"/>
  <c r="H164" i="2" l="1"/>
  <c r="I59" i="5"/>
  <c r="J59" i="5"/>
  <c r="D60" i="5" s="1"/>
  <c r="K59" i="5"/>
  <c r="H164" i="5"/>
  <c r="A165" i="5"/>
  <c r="B165" i="5" s="1"/>
  <c r="G164" i="5"/>
  <c r="F164" i="5"/>
  <c r="C86" i="2"/>
  <c r="L86" i="2" s="1"/>
  <c r="M85" i="2"/>
  <c r="G165" i="2"/>
  <c r="A166" i="2"/>
  <c r="B166" i="2" s="1"/>
  <c r="F165" i="2"/>
  <c r="H165" i="2" s="1"/>
  <c r="C60" i="5" l="1"/>
  <c r="N59" i="5"/>
  <c r="H165" i="5"/>
  <c r="A166" i="5"/>
  <c r="B166" i="5" s="1"/>
  <c r="G165" i="5"/>
  <c r="F165" i="5"/>
  <c r="G166" i="2"/>
  <c r="A167" i="2"/>
  <c r="B167" i="2" s="1"/>
  <c r="F166" i="2"/>
  <c r="E86" i="2"/>
  <c r="I86" i="2" s="1"/>
  <c r="D87" i="2" s="1"/>
  <c r="J86" i="2"/>
  <c r="H166" i="2" l="1"/>
  <c r="M60" i="5"/>
  <c r="E60" i="5"/>
  <c r="H166" i="5"/>
  <c r="A167" i="5"/>
  <c r="B167" i="5" s="1"/>
  <c r="G166" i="5"/>
  <c r="F166" i="5"/>
  <c r="C87" i="2"/>
  <c r="L87" i="2" s="1"/>
  <c r="M86" i="2"/>
  <c r="G167" i="2"/>
  <c r="A168" i="2"/>
  <c r="B168" i="2" s="1"/>
  <c r="F167" i="2"/>
  <c r="H167" i="2" s="1"/>
  <c r="I60" i="5" l="1"/>
  <c r="J60" i="5" s="1"/>
  <c r="D61" i="5" s="1"/>
  <c r="K60" i="5"/>
  <c r="H167" i="5"/>
  <c r="A168" i="5"/>
  <c r="B168" i="5" s="1"/>
  <c r="G167" i="5"/>
  <c r="F167" i="5"/>
  <c r="G168" i="2"/>
  <c r="A169" i="2"/>
  <c r="B169" i="2" s="1"/>
  <c r="F168" i="2"/>
  <c r="E87" i="2"/>
  <c r="I87" i="2" s="1"/>
  <c r="D88" i="2" s="1"/>
  <c r="J87" i="2"/>
  <c r="H168" i="2" l="1"/>
  <c r="C61" i="5"/>
  <c r="N60" i="5"/>
  <c r="H168" i="5"/>
  <c r="A169" i="5"/>
  <c r="B169" i="5" s="1"/>
  <c r="G168" i="5"/>
  <c r="F168" i="5"/>
  <c r="C88" i="2"/>
  <c r="L88" i="2" s="1"/>
  <c r="M87" i="2"/>
  <c r="G169" i="2"/>
  <c r="A170" i="2"/>
  <c r="B170" i="2" s="1"/>
  <c r="F169" i="2"/>
  <c r="H169" i="2" s="1"/>
  <c r="M61" i="5" l="1"/>
  <c r="E61" i="5"/>
  <c r="H169" i="5"/>
  <c r="A170" i="5"/>
  <c r="B170" i="5" s="1"/>
  <c r="G169" i="5"/>
  <c r="F169" i="5"/>
  <c r="G170" i="2"/>
  <c r="A171" i="2"/>
  <c r="B171" i="2" s="1"/>
  <c r="F170" i="2"/>
  <c r="E88" i="2"/>
  <c r="I88" i="2" s="1"/>
  <c r="D89" i="2" s="1"/>
  <c r="J88" i="2"/>
  <c r="H170" i="2" l="1"/>
  <c r="I61" i="5"/>
  <c r="J61" i="5" s="1"/>
  <c r="D62" i="5" s="1"/>
  <c r="K61" i="5"/>
  <c r="H170" i="5"/>
  <c r="A171" i="5"/>
  <c r="B171" i="5" s="1"/>
  <c r="G170" i="5"/>
  <c r="F170" i="5"/>
  <c r="C89" i="2"/>
  <c r="L89" i="2" s="1"/>
  <c r="M88" i="2"/>
  <c r="G171" i="2"/>
  <c r="A172" i="2"/>
  <c r="B172" i="2" s="1"/>
  <c r="F171" i="2"/>
  <c r="H171" i="2" s="1"/>
  <c r="C62" i="5" l="1"/>
  <c r="N61" i="5"/>
  <c r="H171" i="5"/>
  <c r="A172" i="5"/>
  <c r="B172" i="5" s="1"/>
  <c r="G171" i="5"/>
  <c r="F171" i="5"/>
  <c r="G172" i="2"/>
  <c r="A173" i="2"/>
  <c r="B173" i="2" s="1"/>
  <c r="F172" i="2"/>
  <c r="E89" i="2"/>
  <c r="I89" i="2" s="1"/>
  <c r="D90" i="2" s="1"/>
  <c r="J89" i="2"/>
  <c r="H172" i="2" l="1"/>
  <c r="M62" i="5"/>
  <c r="E62" i="5"/>
  <c r="H172" i="5"/>
  <c r="A173" i="5"/>
  <c r="B173" i="5" s="1"/>
  <c r="G172" i="5"/>
  <c r="F172" i="5"/>
  <c r="C90" i="2"/>
  <c r="L90" i="2" s="1"/>
  <c r="M89" i="2"/>
  <c r="G173" i="2"/>
  <c r="A174" i="2"/>
  <c r="B174" i="2" s="1"/>
  <c r="F173" i="2"/>
  <c r="H173" i="2" s="1"/>
  <c r="I62" i="5" l="1"/>
  <c r="J62" i="5"/>
  <c r="D63" i="5" s="1"/>
  <c r="K62" i="5"/>
  <c r="H173" i="5"/>
  <c r="A174" i="5"/>
  <c r="B174" i="5" s="1"/>
  <c r="G173" i="5"/>
  <c r="F173" i="5"/>
  <c r="G174" i="2"/>
  <c r="A175" i="2"/>
  <c r="B175" i="2" s="1"/>
  <c r="F174" i="2"/>
  <c r="E90" i="2"/>
  <c r="I90" i="2" s="1"/>
  <c r="D91" i="2" s="1"/>
  <c r="J90" i="2"/>
  <c r="H174" i="2" l="1"/>
  <c r="C63" i="5"/>
  <c r="N62" i="5"/>
  <c r="H174" i="5"/>
  <c r="A175" i="5"/>
  <c r="B175" i="5" s="1"/>
  <c r="G174" i="5"/>
  <c r="F174" i="5"/>
  <c r="C91" i="2"/>
  <c r="L91" i="2" s="1"/>
  <c r="M90" i="2"/>
  <c r="G175" i="2"/>
  <c r="A176" i="2"/>
  <c r="B176" i="2" s="1"/>
  <c r="F175" i="2"/>
  <c r="H175" i="2" s="1"/>
  <c r="M63" i="5" l="1"/>
  <c r="E63" i="5"/>
  <c r="H175" i="5"/>
  <c r="A176" i="5"/>
  <c r="B176" i="5" s="1"/>
  <c r="G175" i="5"/>
  <c r="F175" i="5"/>
  <c r="G176" i="2"/>
  <c r="A177" i="2"/>
  <c r="B177" i="2" s="1"/>
  <c r="F176" i="2"/>
  <c r="E91" i="2"/>
  <c r="I91" i="2" s="1"/>
  <c r="D92" i="2" s="1"/>
  <c r="J91" i="2"/>
  <c r="H176" i="2" l="1"/>
  <c r="I63" i="5"/>
  <c r="J63" i="5"/>
  <c r="D64" i="5" s="1"/>
  <c r="K63" i="5"/>
  <c r="H176" i="5"/>
  <c r="A177" i="5"/>
  <c r="B177" i="5" s="1"/>
  <c r="G176" i="5"/>
  <c r="F176" i="5"/>
  <c r="C92" i="2"/>
  <c r="L92" i="2" s="1"/>
  <c r="M91" i="2"/>
  <c r="G177" i="2"/>
  <c r="A178" i="2"/>
  <c r="B178" i="2" s="1"/>
  <c r="F177" i="2"/>
  <c r="H177" i="2" s="1"/>
  <c r="C64" i="5" l="1"/>
  <c r="N63" i="5"/>
  <c r="H177" i="5"/>
  <c r="A178" i="5"/>
  <c r="B178" i="5" s="1"/>
  <c r="G177" i="5"/>
  <c r="F177" i="5"/>
  <c r="G178" i="2"/>
  <c r="A179" i="2"/>
  <c r="B179" i="2" s="1"/>
  <c r="F178" i="2"/>
  <c r="E92" i="2"/>
  <c r="I92" i="2" s="1"/>
  <c r="D93" i="2" s="1"/>
  <c r="J92" i="2" l="1"/>
  <c r="H178" i="2"/>
  <c r="M64" i="5"/>
  <c r="E64" i="5"/>
  <c r="H178" i="5"/>
  <c r="A179" i="5"/>
  <c r="B179" i="5" s="1"/>
  <c r="G178" i="5"/>
  <c r="F178" i="5"/>
  <c r="C93" i="2"/>
  <c r="L93" i="2" s="1"/>
  <c r="M92" i="2"/>
  <c r="G179" i="2"/>
  <c r="A180" i="2"/>
  <c r="B180" i="2" s="1"/>
  <c r="F179" i="2"/>
  <c r="H179" i="2" s="1"/>
  <c r="I64" i="5" l="1"/>
  <c r="J64" i="5"/>
  <c r="D65" i="5" s="1"/>
  <c r="K64" i="5"/>
  <c r="H179" i="5"/>
  <c r="A180" i="5"/>
  <c r="B180" i="5" s="1"/>
  <c r="G179" i="5"/>
  <c r="F179" i="5"/>
  <c r="G180" i="2"/>
  <c r="A181" i="2"/>
  <c r="B181" i="2" s="1"/>
  <c r="F180" i="2"/>
  <c r="E93" i="2"/>
  <c r="I93" i="2" s="1"/>
  <c r="D94" i="2" s="1"/>
  <c r="J93" i="2"/>
  <c r="H180" i="2" l="1"/>
  <c r="C65" i="5"/>
  <c r="N64" i="5"/>
  <c r="H180" i="5"/>
  <c r="A181" i="5"/>
  <c r="B181" i="5" s="1"/>
  <c r="G180" i="5"/>
  <c r="F180" i="5"/>
  <c r="C94" i="2"/>
  <c r="L94" i="2" s="1"/>
  <c r="M93" i="2"/>
  <c r="G181" i="2"/>
  <c r="A182" i="2"/>
  <c r="B182" i="2" s="1"/>
  <c r="F181" i="2"/>
  <c r="H181" i="2" s="1"/>
  <c r="M65" i="5" l="1"/>
  <c r="E65" i="5"/>
  <c r="H181" i="5"/>
  <c r="A182" i="5"/>
  <c r="B182" i="5" s="1"/>
  <c r="G181" i="5"/>
  <c r="F181" i="5"/>
  <c r="G182" i="2"/>
  <c r="A183" i="2"/>
  <c r="B183" i="2" s="1"/>
  <c r="F182" i="2"/>
  <c r="E94" i="2"/>
  <c r="I94" i="2" s="1"/>
  <c r="D95" i="2" s="1"/>
  <c r="J94" i="2"/>
  <c r="H182" i="2" l="1"/>
  <c r="I65" i="5"/>
  <c r="J65" i="5" s="1"/>
  <c r="D66" i="5" s="1"/>
  <c r="K65" i="5"/>
  <c r="H182" i="5"/>
  <c r="A183" i="5"/>
  <c r="B183" i="5" s="1"/>
  <c r="G182" i="5"/>
  <c r="F182" i="5"/>
  <c r="C95" i="2"/>
  <c r="L95" i="2" s="1"/>
  <c r="M94" i="2"/>
  <c r="G183" i="2"/>
  <c r="A184" i="2"/>
  <c r="B184" i="2" s="1"/>
  <c r="F183" i="2"/>
  <c r="H183" i="2" s="1"/>
  <c r="C66" i="5" l="1"/>
  <c r="N65" i="5"/>
  <c r="H183" i="5"/>
  <c r="A184" i="5"/>
  <c r="B184" i="5" s="1"/>
  <c r="G183" i="5"/>
  <c r="F183" i="5"/>
  <c r="G184" i="2"/>
  <c r="A185" i="2"/>
  <c r="B185" i="2" s="1"/>
  <c r="F184" i="2"/>
  <c r="E95" i="2"/>
  <c r="I95" i="2" s="1"/>
  <c r="D96" i="2" s="1"/>
  <c r="J95" i="2"/>
  <c r="H184" i="2" l="1"/>
  <c r="M66" i="5"/>
  <c r="E66" i="5"/>
  <c r="H184" i="5"/>
  <c r="A185" i="5"/>
  <c r="B185" i="5" s="1"/>
  <c r="G184" i="5"/>
  <c r="F184" i="5"/>
  <c r="C96" i="2"/>
  <c r="L96" i="2" s="1"/>
  <c r="M95" i="2"/>
  <c r="G185" i="2"/>
  <c r="A186" i="2"/>
  <c r="B186" i="2" s="1"/>
  <c r="F185" i="2"/>
  <c r="H185" i="2" s="1"/>
  <c r="I66" i="5" l="1"/>
  <c r="J66" i="5" s="1"/>
  <c r="D67" i="5" s="1"/>
  <c r="K66" i="5"/>
  <c r="H185" i="5"/>
  <c r="A186" i="5"/>
  <c r="B186" i="5" s="1"/>
  <c r="G185" i="5"/>
  <c r="F185" i="5"/>
  <c r="G186" i="2"/>
  <c r="A187" i="2"/>
  <c r="B187" i="2" s="1"/>
  <c r="F186" i="2"/>
  <c r="E96" i="2"/>
  <c r="I96" i="2" s="1"/>
  <c r="D97" i="2" s="1"/>
  <c r="J96" i="2"/>
  <c r="H186" i="2" l="1"/>
  <c r="C67" i="5"/>
  <c r="N66" i="5"/>
  <c r="H186" i="5"/>
  <c r="A187" i="5"/>
  <c r="B187" i="5" s="1"/>
  <c r="G186" i="5"/>
  <c r="F186" i="5"/>
  <c r="C97" i="2"/>
  <c r="L97" i="2" s="1"/>
  <c r="M96" i="2"/>
  <c r="G187" i="2"/>
  <c r="A188" i="2"/>
  <c r="B188" i="2" s="1"/>
  <c r="F187" i="2"/>
  <c r="H187" i="2" s="1"/>
  <c r="M67" i="5" l="1"/>
  <c r="E67" i="5"/>
  <c r="H187" i="5"/>
  <c r="A188" i="5"/>
  <c r="B188" i="5" s="1"/>
  <c r="G187" i="5"/>
  <c r="F187" i="5"/>
  <c r="G188" i="2"/>
  <c r="A189" i="2"/>
  <c r="B189" i="2" s="1"/>
  <c r="F188" i="2"/>
  <c r="E97" i="2"/>
  <c r="I97" i="2" s="1"/>
  <c r="D98" i="2" s="1"/>
  <c r="J97" i="2"/>
  <c r="H188" i="2" l="1"/>
  <c r="I67" i="5"/>
  <c r="J67" i="5"/>
  <c r="D68" i="5" s="1"/>
  <c r="K67" i="5"/>
  <c r="H188" i="5"/>
  <c r="A189" i="5"/>
  <c r="B189" i="5" s="1"/>
  <c r="G188" i="5"/>
  <c r="F188" i="5"/>
  <c r="C98" i="2"/>
  <c r="L98" i="2" s="1"/>
  <c r="M97" i="2"/>
  <c r="G189" i="2"/>
  <c r="A190" i="2"/>
  <c r="B190" i="2" s="1"/>
  <c r="F189" i="2"/>
  <c r="H189" i="2" s="1"/>
  <c r="C68" i="5" l="1"/>
  <c r="N67" i="5"/>
  <c r="H189" i="5"/>
  <c r="A190" i="5"/>
  <c r="B190" i="5" s="1"/>
  <c r="G189" i="5"/>
  <c r="F189" i="5"/>
  <c r="G190" i="2"/>
  <c r="A191" i="2"/>
  <c r="B191" i="2" s="1"/>
  <c r="F190" i="2"/>
  <c r="E98" i="2"/>
  <c r="I98" i="2" s="1"/>
  <c r="D99" i="2" s="1"/>
  <c r="J98" i="2"/>
  <c r="H190" i="2" l="1"/>
  <c r="M68" i="5"/>
  <c r="E68" i="5"/>
  <c r="H190" i="5"/>
  <c r="A191" i="5"/>
  <c r="B191" i="5" s="1"/>
  <c r="G190" i="5"/>
  <c r="F190" i="5"/>
  <c r="C99" i="2"/>
  <c r="L99" i="2" s="1"/>
  <c r="M98" i="2"/>
  <c r="G191" i="2"/>
  <c r="A192" i="2"/>
  <c r="B192" i="2" s="1"/>
  <c r="F191" i="2"/>
  <c r="H191" i="2" s="1"/>
  <c r="I68" i="5" l="1"/>
  <c r="J68" i="5"/>
  <c r="D69" i="5" s="1"/>
  <c r="K68" i="5"/>
  <c r="H191" i="5"/>
  <c r="A192" i="5"/>
  <c r="B192" i="5" s="1"/>
  <c r="G191" i="5"/>
  <c r="F191" i="5"/>
  <c r="G192" i="2"/>
  <c r="A193" i="2"/>
  <c r="B193" i="2" s="1"/>
  <c r="F192" i="2"/>
  <c r="E99" i="2"/>
  <c r="I99" i="2" s="1"/>
  <c r="D100" i="2" s="1"/>
  <c r="J99" i="2"/>
  <c r="H192" i="2" l="1"/>
  <c r="C69" i="5"/>
  <c r="N68" i="5"/>
  <c r="H192" i="5"/>
  <c r="A193" i="5"/>
  <c r="B193" i="5" s="1"/>
  <c r="G192" i="5"/>
  <c r="F192" i="5"/>
  <c r="C100" i="2"/>
  <c r="L100" i="2" s="1"/>
  <c r="M99" i="2"/>
  <c r="G193" i="2"/>
  <c r="A194" i="2"/>
  <c r="B194" i="2" s="1"/>
  <c r="F193" i="2"/>
  <c r="H193" i="2" s="1"/>
  <c r="M69" i="5" l="1"/>
  <c r="E69" i="5"/>
  <c r="H193" i="5"/>
  <c r="A194" i="5"/>
  <c r="B194" i="5" s="1"/>
  <c r="G193" i="5"/>
  <c r="F193" i="5"/>
  <c r="G194" i="2"/>
  <c r="A195" i="2"/>
  <c r="B195" i="2" s="1"/>
  <c r="F194" i="2"/>
  <c r="E100" i="2"/>
  <c r="I100" i="2" s="1"/>
  <c r="D101" i="2" s="1"/>
  <c r="J100" i="2"/>
  <c r="H194" i="2" l="1"/>
  <c r="I69" i="5"/>
  <c r="J69" i="5" s="1"/>
  <c r="D70" i="5" s="1"/>
  <c r="K69" i="5"/>
  <c r="H194" i="5"/>
  <c r="A195" i="5"/>
  <c r="B195" i="5" s="1"/>
  <c r="G194" i="5"/>
  <c r="F194" i="5"/>
  <c r="C101" i="2"/>
  <c r="L101" i="2" s="1"/>
  <c r="M100" i="2"/>
  <c r="G195" i="2"/>
  <c r="A196" i="2"/>
  <c r="B196" i="2" s="1"/>
  <c r="F195" i="2"/>
  <c r="H195" i="2" s="1"/>
  <c r="C70" i="5" l="1"/>
  <c r="N69" i="5"/>
  <c r="H195" i="5"/>
  <c r="A196" i="5"/>
  <c r="B196" i="5" s="1"/>
  <c r="G195" i="5"/>
  <c r="F195" i="5"/>
  <c r="G196" i="2"/>
  <c r="A197" i="2"/>
  <c r="B197" i="2" s="1"/>
  <c r="F196" i="2"/>
  <c r="E101" i="2"/>
  <c r="I101" i="2" s="1"/>
  <c r="D102" i="2" s="1"/>
  <c r="J101" i="2"/>
  <c r="H196" i="2" l="1"/>
  <c r="M70" i="5"/>
  <c r="E70" i="5"/>
  <c r="H196" i="5"/>
  <c r="A197" i="5"/>
  <c r="B197" i="5" s="1"/>
  <c r="G196" i="5"/>
  <c r="F196" i="5"/>
  <c r="C102" i="2"/>
  <c r="L102" i="2" s="1"/>
  <c r="M101" i="2"/>
  <c r="G197" i="2"/>
  <c r="A198" i="2"/>
  <c r="B198" i="2" s="1"/>
  <c r="F197" i="2"/>
  <c r="H197" i="2" s="1"/>
  <c r="I70" i="5" l="1"/>
  <c r="J70" i="5"/>
  <c r="D71" i="5" s="1"/>
  <c r="K70" i="5"/>
  <c r="H197" i="5"/>
  <c r="A198" i="5"/>
  <c r="B198" i="5" s="1"/>
  <c r="G197" i="5"/>
  <c r="F197" i="5"/>
  <c r="G198" i="2"/>
  <c r="A199" i="2"/>
  <c r="B199" i="2" s="1"/>
  <c r="F198" i="2"/>
  <c r="E102" i="2"/>
  <c r="I102" i="2" s="1"/>
  <c r="D103" i="2" s="1"/>
  <c r="J102" i="2"/>
  <c r="H198" i="2" l="1"/>
  <c r="C71" i="5"/>
  <c r="N70" i="5"/>
  <c r="H198" i="5"/>
  <c r="A199" i="5"/>
  <c r="B199" i="5" s="1"/>
  <c r="G198" i="5"/>
  <c r="F198" i="5"/>
  <c r="C103" i="2"/>
  <c r="L103" i="2" s="1"/>
  <c r="M102" i="2"/>
  <c r="G199" i="2"/>
  <c r="A200" i="2"/>
  <c r="B200" i="2" s="1"/>
  <c r="F199" i="2"/>
  <c r="H199" i="2" s="1"/>
  <c r="M71" i="5" l="1"/>
  <c r="E71" i="5"/>
  <c r="H199" i="5"/>
  <c r="A200" i="5"/>
  <c r="B200" i="5" s="1"/>
  <c r="G199" i="5"/>
  <c r="F199" i="5"/>
  <c r="G200" i="2"/>
  <c r="A201" i="2"/>
  <c r="B201" i="2" s="1"/>
  <c r="F200" i="2"/>
  <c r="E103" i="2"/>
  <c r="I103" i="2" s="1"/>
  <c r="D104" i="2" s="1"/>
  <c r="J103" i="2"/>
  <c r="H200" i="2" l="1"/>
  <c r="I71" i="5"/>
  <c r="J71" i="5" s="1"/>
  <c r="D72" i="5" s="1"/>
  <c r="H200" i="5"/>
  <c r="A201" i="5"/>
  <c r="B201" i="5" s="1"/>
  <c r="G200" i="5"/>
  <c r="F200" i="5"/>
  <c r="C104" i="2"/>
  <c r="L104" i="2" s="1"/>
  <c r="M103" i="2"/>
  <c r="G201" i="2"/>
  <c r="A202" i="2"/>
  <c r="B202" i="2" s="1"/>
  <c r="F201" i="2"/>
  <c r="H201" i="2" s="1"/>
  <c r="K71" i="5" l="1"/>
  <c r="C72" i="5"/>
  <c r="N71" i="5"/>
  <c r="H201" i="5"/>
  <c r="A202" i="5"/>
  <c r="B202" i="5" s="1"/>
  <c r="G201" i="5"/>
  <c r="F201" i="5"/>
  <c r="G202" i="2"/>
  <c r="A203" i="2"/>
  <c r="B203" i="2" s="1"/>
  <c r="F202" i="2"/>
  <c r="E104" i="2"/>
  <c r="I104" i="2" s="1"/>
  <c r="D105" i="2" s="1"/>
  <c r="J104" i="2"/>
  <c r="H202" i="2" l="1"/>
  <c r="M72" i="5"/>
  <c r="E72" i="5"/>
  <c r="H202" i="5"/>
  <c r="A203" i="5"/>
  <c r="B203" i="5" s="1"/>
  <c r="G202" i="5"/>
  <c r="F202" i="5"/>
  <c r="C105" i="2"/>
  <c r="L105" i="2" s="1"/>
  <c r="M104" i="2"/>
  <c r="G203" i="2"/>
  <c r="A204" i="2"/>
  <c r="B204" i="2" s="1"/>
  <c r="F203" i="2"/>
  <c r="H203" i="2" s="1"/>
  <c r="I72" i="5" l="1"/>
  <c r="J72" i="5"/>
  <c r="D73" i="5" s="1"/>
  <c r="K72" i="5"/>
  <c r="H203" i="5"/>
  <c r="A204" i="5"/>
  <c r="B204" i="5" s="1"/>
  <c r="G203" i="5"/>
  <c r="F203" i="5"/>
  <c r="G204" i="2"/>
  <c r="A205" i="2"/>
  <c r="B205" i="2" s="1"/>
  <c r="F204" i="2"/>
  <c r="E105" i="2"/>
  <c r="I105" i="2" s="1"/>
  <c r="D106" i="2" s="1"/>
  <c r="J105" i="2" l="1"/>
  <c r="H204" i="2"/>
  <c r="C73" i="5"/>
  <c r="N72" i="5"/>
  <c r="H204" i="5"/>
  <c r="A205" i="5"/>
  <c r="B205" i="5" s="1"/>
  <c r="G204" i="5"/>
  <c r="F204" i="5"/>
  <c r="C106" i="2"/>
  <c r="L106" i="2" s="1"/>
  <c r="M105" i="2"/>
  <c r="G205" i="2"/>
  <c r="A206" i="2"/>
  <c r="B206" i="2" s="1"/>
  <c r="F205" i="2"/>
  <c r="H205" i="2" s="1"/>
  <c r="M73" i="5" l="1"/>
  <c r="E73" i="5"/>
  <c r="H205" i="5"/>
  <c r="A206" i="5"/>
  <c r="B206" i="5" s="1"/>
  <c r="G205" i="5"/>
  <c r="F205" i="5"/>
  <c r="G206" i="2"/>
  <c r="A207" i="2"/>
  <c r="B207" i="2" s="1"/>
  <c r="F206" i="2"/>
  <c r="E106" i="2"/>
  <c r="I106" i="2" s="1"/>
  <c r="D107" i="2" s="1"/>
  <c r="J106" i="2"/>
  <c r="H206" i="2" l="1"/>
  <c r="I73" i="5"/>
  <c r="J73" i="5"/>
  <c r="D74" i="5" s="1"/>
  <c r="K73" i="5"/>
  <c r="H206" i="5"/>
  <c r="A207" i="5"/>
  <c r="B207" i="5" s="1"/>
  <c r="G206" i="5"/>
  <c r="F206" i="5"/>
  <c r="C107" i="2"/>
  <c r="L107" i="2" s="1"/>
  <c r="M106" i="2"/>
  <c r="G207" i="2"/>
  <c r="A208" i="2"/>
  <c r="B208" i="2" s="1"/>
  <c r="F207" i="2"/>
  <c r="H207" i="2" s="1"/>
  <c r="C74" i="5" l="1"/>
  <c r="N73" i="5"/>
  <c r="H207" i="5"/>
  <c r="A208" i="5"/>
  <c r="B208" i="5" s="1"/>
  <c r="G207" i="5"/>
  <c r="F207" i="5"/>
  <c r="G208" i="2"/>
  <c r="A209" i="2"/>
  <c r="B209" i="2" s="1"/>
  <c r="F208" i="2"/>
  <c r="E107" i="2"/>
  <c r="I107" i="2" s="1"/>
  <c r="D108" i="2" s="1"/>
  <c r="J107" i="2" l="1"/>
  <c r="H208" i="2"/>
  <c r="M74" i="5"/>
  <c r="E74" i="5"/>
  <c r="H208" i="5"/>
  <c r="A209" i="5"/>
  <c r="B209" i="5" s="1"/>
  <c r="G208" i="5"/>
  <c r="F208" i="5"/>
  <c r="C108" i="2"/>
  <c r="L108" i="2" s="1"/>
  <c r="M107" i="2"/>
  <c r="G209" i="2"/>
  <c r="A210" i="2"/>
  <c r="B210" i="2" s="1"/>
  <c r="F209" i="2"/>
  <c r="H209" i="2" s="1"/>
  <c r="I74" i="5" l="1"/>
  <c r="J74" i="5"/>
  <c r="D75" i="5" s="1"/>
  <c r="K74" i="5"/>
  <c r="H209" i="5"/>
  <c r="A210" i="5"/>
  <c r="B210" i="5" s="1"/>
  <c r="G209" i="5"/>
  <c r="F209" i="5"/>
  <c r="G210" i="2"/>
  <c r="A211" i="2"/>
  <c r="B211" i="2" s="1"/>
  <c r="F210" i="2"/>
  <c r="E108" i="2"/>
  <c r="I108" i="2" s="1"/>
  <c r="D109" i="2" s="1"/>
  <c r="J108" i="2"/>
  <c r="H210" i="2" l="1"/>
  <c r="C75" i="5"/>
  <c r="N74" i="5"/>
  <c r="H210" i="5"/>
  <c r="A211" i="5"/>
  <c r="B211" i="5" s="1"/>
  <c r="G210" i="5"/>
  <c r="F210" i="5"/>
  <c r="C109" i="2"/>
  <c r="L109" i="2" s="1"/>
  <c r="M108" i="2"/>
  <c r="G211" i="2"/>
  <c r="A212" i="2"/>
  <c r="B212" i="2" s="1"/>
  <c r="F211" i="2"/>
  <c r="H211" i="2" s="1"/>
  <c r="M75" i="5" l="1"/>
  <c r="E75" i="5"/>
  <c r="H211" i="5"/>
  <c r="A212" i="5"/>
  <c r="B212" i="5" s="1"/>
  <c r="G211" i="5"/>
  <c r="F211" i="5"/>
  <c r="G212" i="2"/>
  <c r="A213" i="2"/>
  <c r="B213" i="2" s="1"/>
  <c r="F212" i="2"/>
  <c r="E109" i="2"/>
  <c r="I109" i="2" s="1"/>
  <c r="D110" i="2" s="1"/>
  <c r="J109" i="2"/>
  <c r="H212" i="2" l="1"/>
  <c r="I75" i="5"/>
  <c r="J75" i="5"/>
  <c r="D76" i="5" s="1"/>
  <c r="K75" i="5"/>
  <c r="H212" i="5"/>
  <c r="A213" i="5"/>
  <c r="B213" i="5" s="1"/>
  <c r="G212" i="5"/>
  <c r="F212" i="5"/>
  <c r="C110" i="2"/>
  <c r="L110" i="2" s="1"/>
  <c r="M109" i="2"/>
  <c r="G213" i="2"/>
  <c r="A214" i="2"/>
  <c r="B214" i="2" s="1"/>
  <c r="F213" i="2"/>
  <c r="H213" i="2" l="1"/>
  <c r="C76" i="5"/>
  <c r="N75" i="5"/>
  <c r="H213" i="5"/>
  <c r="A214" i="5"/>
  <c r="B214" i="5" s="1"/>
  <c r="G213" i="5"/>
  <c r="F213" i="5"/>
  <c r="G214" i="2"/>
  <c r="A215" i="2"/>
  <c r="B215" i="2" s="1"/>
  <c r="F214" i="2"/>
  <c r="E110" i="2"/>
  <c r="I110" i="2" s="1"/>
  <c r="D111" i="2" s="1"/>
  <c r="J110" i="2"/>
  <c r="H214" i="2" l="1"/>
  <c r="M76" i="5"/>
  <c r="E76" i="5"/>
  <c r="H214" i="5"/>
  <c r="A215" i="5"/>
  <c r="B215" i="5" s="1"/>
  <c r="G214" i="5"/>
  <c r="F214" i="5"/>
  <c r="C111" i="2"/>
  <c r="L111" i="2" s="1"/>
  <c r="M110" i="2"/>
  <c r="G215" i="2"/>
  <c r="A216" i="2"/>
  <c r="B216" i="2" s="1"/>
  <c r="F215" i="2"/>
  <c r="H215" i="2" s="1"/>
  <c r="I76" i="5" l="1"/>
  <c r="J76" i="5" s="1"/>
  <c r="D77" i="5" s="1"/>
  <c r="K76" i="5"/>
  <c r="H215" i="5"/>
  <c r="A216" i="5"/>
  <c r="B216" i="5" s="1"/>
  <c r="G215" i="5"/>
  <c r="F215" i="5"/>
  <c r="G216" i="2"/>
  <c r="A217" i="2"/>
  <c r="B217" i="2" s="1"/>
  <c r="F216" i="2"/>
  <c r="E111" i="2"/>
  <c r="I111" i="2" s="1"/>
  <c r="D112" i="2" s="1"/>
  <c r="J111" i="2" l="1"/>
  <c r="H216" i="2"/>
  <c r="C77" i="5"/>
  <c r="N76" i="5"/>
  <c r="H216" i="5"/>
  <c r="A217" i="5"/>
  <c r="B217" i="5" s="1"/>
  <c r="G216" i="5"/>
  <c r="F216" i="5"/>
  <c r="C112" i="2"/>
  <c r="L112" i="2" s="1"/>
  <c r="M111" i="2"/>
  <c r="G217" i="2"/>
  <c r="A218" i="2"/>
  <c r="B218" i="2" s="1"/>
  <c r="F217" i="2"/>
  <c r="H217" i="2" s="1"/>
  <c r="M77" i="5" l="1"/>
  <c r="E77" i="5"/>
  <c r="H217" i="5"/>
  <c r="A218" i="5"/>
  <c r="B218" i="5" s="1"/>
  <c r="G217" i="5"/>
  <c r="F217" i="5"/>
  <c r="G218" i="2"/>
  <c r="A219" i="2"/>
  <c r="B219" i="2" s="1"/>
  <c r="F218" i="2"/>
  <c r="E112" i="2"/>
  <c r="I112" i="2" s="1"/>
  <c r="D113" i="2" s="1"/>
  <c r="J112" i="2"/>
  <c r="H218" i="2" l="1"/>
  <c r="I77" i="5"/>
  <c r="J77" i="5"/>
  <c r="D78" i="5" s="1"/>
  <c r="K77" i="5"/>
  <c r="H218" i="5"/>
  <c r="A219" i="5"/>
  <c r="B219" i="5" s="1"/>
  <c r="G218" i="5"/>
  <c r="F218" i="5"/>
  <c r="C113" i="2"/>
  <c r="L113" i="2" s="1"/>
  <c r="M112" i="2"/>
  <c r="G219" i="2"/>
  <c r="A220" i="2"/>
  <c r="B220" i="2" s="1"/>
  <c r="F219" i="2"/>
  <c r="H219" i="2" s="1"/>
  <c r="C78" i="5" l="1"/>
  <c r="N77" i="5"/>
  <c r="H219" i="5"/>
  <c r="A220" i="5"/>
  <c r="B220" i="5" s="1"/>
  <c r="G219" i="5"/>
  <c r="F219" i="5"/>
  <c r="G220" i="2"/>
  <c r="A221" i="2"/>
  <c r="B221" i="2" s="1"/>
  <c r="F220" i="2"/>
  <c r="E113" i="2"/>
  <c r="I113" i="2" s="1"/>
  <c r="D114" i="2" s="1"/>
  <c r="J113" i="2"/>
  <c r="H220" i="2" l="1"/>
  <c r="M78" i="5"/>
  <c r="E78" i="5"/>
  <c r="H220" i="5"/>
  <c r="A221" i="5"/>
  <c r="B221" i="5" s="1"/>
  <c r="G220" i="5"/>
  <c r="F220" i="5"/>
  <c r="C114" i="2"/>
  <c r="L114" i="2" s="1"/>
  <c r="M113" i="2"/>
  <c r="G221" i="2"/>
  <c r="A222" i="2"/>
  <c r="B222" i="2" s="1"/>
  <c r="F221" i="2"/>
  <c r="H221" i="2" s="1"/>
  <c r="I78" i="5" l="1"/>
  <c r="J78" i="5" s="1"/>
  <c r="D79" i="5" s="1"/>
  <c r="K78" i="5"/>
  <c r="H221" i="5"/>
  <c r="A222" i="5"/>
  <c r="B222" i="5" s="1"/>
  <c r="G221" i="5"/>
  <c r="F221" i="5"/>
  <c r="G222" i="2"/>
  <c r="A223" i="2"/>
  <c r="B223" i="2" s="1"/>
  <c r="F222" i="2"/>
  <c r="E114" i="2"/>
  <c r="I114" i="2" s="1"/>
  <c r="D115" i="2" s="1"/>
  <c r="J114" i="2"/>
  <c r="H222" i="2" l="1"/>
  <c r="C79" i="5"/>
  <c r="N78" i="5"/>
  <c r="H222" i="5"/>
  <c r="A223" i="5"/>
  <c r="B223" i="5" s="1"/>
  <c r="G222" i="5"/>
  <c r="F222" i="5"/>
  <c r="C115" i="2"/>
  <c r="L115" i="2" s="1"/>
  <c r="M114" i="2"/>
  <c r="G223" i="2"/>
  <c r="A224" i="2"/>
  <c r="B224" i="2" s="1"/>
  <c r="F223" i="2"/>
  <c r="H223" i="2" s="1"/>
  <c r="M79" i="5" l="1"/>
  <c r="E79" i="5"/>
  <c r="H223" i="5"/>
  <c r="A224" i="5"/>
  <c r="B224" i="5" s="1"/>
  <c r="G223" i="5"/>
  <c r="F223" i="5"/>
  <c r="G224" i="2"/>
  <c r="A225" i="2"/>
  <c r="B225" i="2" s="1"/>
  <c r="F224" i="2"/>
  <c r="E115" i="2"/>
  <c r="I115" i="2" s="1"/>
  <c r="D116" i="2" s="1"/>
  <c r="J115" i="2"/>
  <c r="H224" i="2" l="1"/>
  <c r="I79" i="5"/>
  <c r="J79" i="5" s="1"/>
  <c r="D80" i="5" s="1"/>
  <c r="K79" i="5"/>
  <c r="H224" i="5"/>
  <c r="A225" i="5"/>
  <c r="B225" i="5" s="1"/>
  <c r="G224" i="5"/>
  <c r="F224" i="5"/>
  <c r="C116" i="2"/>
  <c r="L116" i="2" s="1"/>
  <c r="M115" i="2"/>
  <c r="G225" i="2"/>
  <c r="A226" i="2"/>
  <c r="B226" i="2" s="1"/>
  <c r="F225" i="2"/>
  <c r="H225" i="2" s="1"/>
  <c r="C80" i="5" l="1"/>
  <c r="N79" i="5"/>
  <c r="H225" i="5"/>
  <c r="A226" i="5"/>
  <c r="B226" i="5" s="1"/>
  <c r="G225" i="5"/>
  <c r="F225" i="5"/>
  <c r="G226" i="2"/>
  <c r="A227" i="2"/>
  <c r="B227" i="2" s="1"/>
  <c r="F226" i="2"/>
  <c r="E116" i="2"/>
  <c r="I116" i="2" s="1"/>
  <c r="D117" i="2" s="1"/>
  <c r="J116" i="2"/>
  <c r="H226" i="2" l="1"/>
  <c r="M80" i="5"/>
  <c r="E80" i="5"/>
  <c r="H226" i="5"/>
  <c r="A227" i="5"/>
  <c r="B227" i="5" s="1"/>
  <c r="G226" i="5"/>
  <c r="F226" i="5"/>
  <c r="C117" i="2"/>
  <c r="L117" i="2" s="1"/>
  <c r="M116" i="2"/>
  <c r="G227" i="2"/>
  <c r="A228" i="2"/>
  <c r="B228" i="2" s="1"/>
  <c r="F227" i="2"/>
  <c r="H227" i="2" s="1"/>
  <c r="I80" i="5" l="1"/>
  <c r="J80" i="5"/>
  <c r="D81" i="5" s="1"/>
  <c r="K80" i="5"/>
  <c r="H227" i="5"/>
  <c r="A228" i="5"/>
  <c r="B228" i="5" s="1"/>
  <c r="G227" i="5"/>
  <c r="F227" i="5"/>
  <c r="G228" i="2"/>
  <c r="A229" i="2"/>
  <c r="B229" i="2" s="1"/>
  <c r="F228" i="2"/>
  <c r="E117" i="2"/>
  <c r="I117" i="2" s="1"/>
  <c r="D118" i="2" s="1"/>
  <c r="J117" i="2"/>
  <c r="H228" i="2" l="1"/>
  <c r="C81" i="5"/>
  <c r="N80" i="5"/>
  <c r="H228" i="5"/>
  <c r="A229" i="5"/>
  <c r="B229" i="5" s="1"/>
  <c r="G228" i="5"/>
  <c r="F228" i="5"/>
  <c r="C118" i="2"/>
  <c r="L118" i="2" s="1"/>
  <c r="M117" i="2"/>
  <c r="G229" i="2"/>
  <c r="A230" i="2"/>
  <c r="B230" i="2" s="1"/>
  <c r="F229" i="2"/>
  <c r="H229" i="2" s="1"/>
  <c r="M81" i="5" l="1"/>
  <c r="E81" i="5"/>
  <c r="H229" i="5"/>
  <c r="A230" i="5"/>
  <c r="B230" i="5" s="1"/>
  <c r="G229" i="5"/>
  <c r="F229" i="5"/>
  <c r="G230" i="2"/>
  <c r="A231" i="2"/>
  <c r="B231" i="2" s="1"/>
  <c r="F230" i="2"/>
  <c r="E118" i="2"/>
  <c r="I118" i="2" s="1"/>
  <c r="D119" i="2" s="1"/>
  <c r="J118" i="2"/>
  <c r="H230" i="2" l="1"/>
  <c r="I81" i="5"/>
  <c r="J81" i="5"/>
  <c r="D82" i="5" s="1"/>
  <c r="K81" i="5"/>
  <c r="H230" i="5"/>
  <c r="A231" i="5"/>
  <c r="B231" i="5" s="1"/>
  <c r="G230" i="5"/>
  <c r="F230" i="5"/>
  <c r="C119" i="2"/>
  <c r="L119" i="2" s="1"/>
  <c r="M118" i="2"/>
  <c r="G231" i="2"/>
  <c r="A232" i="2"/>
  <c r="B232" i="2" s="1"/>
  <c r="F231" i="2"/>
  <c r="H231" i="2" s="1"/>
  <c r="C82" i="5" l="1"/>
  <c r="N81" i="5"/>
  <c r="H231" i="5"/>
  <c r="A232" i="5"/>
  <c r="B232" i="5" s="1"/>
  <c r="G231" i="5"/>
  <c r="F231" i="5"/>
  <c r="G232" i="2"/>
  <c r="A233" i="2"/>
  <c r="B233" i="2" s="1"/>
  <c r="F232" i="2"/>
  <c r="E119" i="2"/>
  <c r="I119" i="2" s="1"/>
  <c r="D120" i="2" s="1"/>
  <c r="J119" i="2"/>
  <c r="H232" i="2" l="1"/>
  <c r="M82" i="5"/>
  <c r="E82" i="5"/>
  <c r="H232" i="5"/>
  <c r="A233" i="5"/>
  <c r="B233" i="5" s="1"/>
  <c r="G232" i="5"/>
  <c r="F232" i="5"/>
  <c r="C120" i="2"/>
  <c r="L120" i="2" s="1"/>
  <c r="M119" i="2"/>
  <c r="G233" i="2"/>
  <c r="A234" i="2"/>
  <c r="B234" i="2" s="1"/>
  <c r="F233" i="2"/>
  <c r="H233" i="2" s="1"/>
  <c r="I82" i="5" l="1"/>
  <c r="J82" i="5"/>
  <c r="D83" i="5" s="1"/>
  <c r="K82" i="5"/>
  <c r="H233" i="5"/>
  <c r="A234" i="5"/>
  <c r="B234" i="5" s="1"/>
  <c r="G233" i="5"/>
  <c r="F233" i="5"/>
  <c r="G234" i="2"/>
  <c r="A235" i="2"/>
  <c r="B235" i="2" s="1"/>
  <c r="F234" i="2"/>
  <c r="E120" i="2"/>
  <c r="I120" i="2" s="1"/>
  <c r="D121" i="2" s="1"/>
  <c r="J120" i="2"/>
  <c r="H234" i="2" l="1"/>
  <c r="C83" i="5"/>
  <c r="N82" i="5"/>
  <c r="H234" i="5"/>
  <c r="A235" i="5"/>
  <c r="B235" i="5" s="1"/>
  <c r="G234" i="5"/>
  <c r="F234" i="5"/>
  <c r="C121" i="2"/>
  <c r="L121" i="2" s="1"/>
  <c r="M120" i="2"/>
  <c r="G235" i="2"/>
  <c r="A236" i="2"/>
  <c r="B236" i="2" s="1"/>
  <c r="F235" i="2"/>
  <c r="H235" i="2" s="1"/>
  <c r="M83" i="5" l="1"/>
  <c r="E83" i="5"/>
  <c r="H235" i="5"/>
  <c r="A236" i="5"/>
  <c r="B236" i="5" s="1"/>
  <c r="G235" i="5"/>
  <c r="F235" i="5"/>
  <c r="G236" i="2"/>
  <c r="A237" i="2"/>
  <c r="B237" i="2" s="1"/>
  <c r="F236" i="2"/>
  <c r="E121" i="2"/>
  <c r="I121" i="2" s="1"/>
  <c r="D122" i="2" s="1"/>
  <c r="J121" i="2"/>
  <c r="H236" i="2" l="1"/>
  <c r="I83" i="5"/>
  <c r="J83" i="5" s="1"/>
  <c r="D84" i="5" s="1"/>
  <c r="K83" i="5"/>
  <c r="H236" i="5"/>
  <c r="A237" i="5"/>
  <c r="B237" i="5" s="1"/>
  <c r="G236" i="5"/>
  <c r="F236" i="5"/>
  <c r="C122" i="2"/>
  <c r="L122" i="2" s="1"/>
  <c r="M121" i="2"/>
  <c r="G237" i="2"/>
  <c r="A238" i="2"/>
  <c r="B238" i="2" s="1"/>
  <c r="F237" i="2"/>
  <c r="H237" i="2" s="1"/>
  <c r="C84" i="5" l="1"/>
  <c r="N83" i="5"/>
  <c r="H237" i="5"/>
  <c r="A238" i="5"/>
  <c r="B238" i="5" s="1"/>
  <c r="G237" i="5"/>
  <c r="F237" i="5"/>
  <c r="G238" i="2"/>
  <c r="A239" i="2"/>
  <c r="B239" i="2" s="1"/>
  <c r="F238" i="2"/>
  <c r="E122" i="2"/>
  <c r="I122" i="2" s="1"/>
  <c r="D123" i="2" s="1"/>
  <c r="J122" i="2"/>
  <c r="H238" i="2" l="1"/>
  <c r="M84" i="5"/>
  <c r="E84" i="5"/>
  <c r="H238" i="5"/>
  <c r="A239" i="5"/>
  <c r="B239" i="5" s="1"/>
  <c r="G238" i="5"/>
  <c r="F238" i="5"/>
  <c r="C123" i="2"/>
  <c r="L123" i="2" s="1"/>
  <c r="M122" i="2"/>
  <c r="G239" i="2"/>
  <c r="A240" i="2"/>
  <c r="B240" i="2" s="1"/>
  <c r="F239" i="2"/>
  <c r="H239" i="2" s="1"/>
  <c r="I84" i="5" l="1"/>
  <c r="J84" i="5"/>
  <c r="D85" i="5" s="1"/>
  <c r="K84" i="5"/>
  <c r="H239" i="5"/>
  <c r="A240" i="5"/>
  <c r="B240" i="5" s="1"/>
  <c r="G239" i="5"/>
  <c r="F239" i="5"/>
  <c r="G240" i="2"/>
  <c r="A241" i="2"/>
  <c r="B241" i="2" s="1"/>
  <c r="F240" i="2"/>
  <c r="E123" i="2"/>
  <c r="I123" i="2" s="1"/>
  <c r="D124" i="2" s="1"/>
  <c r="J123" i="2"/>
  <c r="H240" i="2" l="1"/>
  <c r="C85" i="5"/>
  <c r="N84" i="5"/>
  <c r="H240" i="5"/>
  <c r="A241" i="5"/>
  <c r="B241" i="5" s="1"/>
  <c r="G240" i="5"/>
  <c r="F240" i="5"/>
  <c r="C124" i="2"/>
  <c r="L124" i="2" s="1"/>
  <c r="M123" i="2"/>
  <c r="G241" i="2"/>
  <c r="A242" i="2"/>
  <c r="B242" i="2" s="1"/>
  <c r="F241" i="2"/>
  <c r="H241" i="2" s="1"/>
  <c r="M85" i="5" l="1"/>
  <c r="E85" i="5"/>
  <c r="H241" i="5"/>
  <c r="A242" i="5"/>
  <c r="B242" i="5" s="1"/>
  <c r="G241" i="5"/>
  <c r="F241" i="5"/>
  <c r="G242" i="2"/>
  <c r="A243" i="2"/>
  <c r="B243" i="2" s="1"/>
  <c r="F242" i="2"/>
  <c r="E124" i="2"/>
  <c r="I124" i="2" s="1"/>
  <c r="D125" i="2" s="1"/>
  <c r="J124" i="2"/>
  <c r="H242" i="2" l="1"/>
  <c r="I85" i="5"/>
  <c r="J85" i="5" s="1"/>
  <c r="D86" i="5" s="1"/>
  <c r="K85" i="5"/>
  <c r="H242" i="5"/>
  <c r="A243" i="5"/>
  <c r="B243" i="5" s="1"/>
  <c r="G242" i="5"/>
  <c r="F242" i="5"/>
  <c r="C125" i="2"/>
  <c r="L125" i="2" s="1"/>
  <c r="M124" i="2"/>
  <c r="G243" i="2"/>
  <c r="A244" i="2"/>
  <c r="B244" i="2" s="1"/>
  <c r="F243" i="2"/>
  <c r="H243" i="2" s="1"/>
  <c r="C86" i="5" l="1"/>
  <c r="N85" i="5"/>
  <c r="H243" i="5"/>
  <c r="A244" i="5"/>
  <c r="B244" i="5" s="1"/>
  <c r="G243" i="5"/>
  <c r="F243" i="5"/>
  <c r="G244" i="2"/>
  <c r="A245" i="2"/>
  <c r="B245" i="2" s="1"/>
  <c r="F244" i="2"/>
  <c r="E125" i="2"/>
  <c r="I125" i="2" s="1"/>
  <c r="D126" i="2" s="1"/>
  <c r="J125" i="2"/>
  <c r="H244" i="2" l="1"/>
  <c r="M86" i="5"/>
  <c r="E86" i="5"/>
  <c r="H244" i="5"/>
  <c r="A245" i="5"/>
  <c r="B245" i="5" s="1"/>
  <c r="G244" i="5"/>
  <c r="F244" i="5"/>
  <c r="C126" i="2"/>
  <c r="L126" i="2" s="1"/>
  <c r="M125" i="2"/>
  <c r="G245" i="2"/>
  <c r="A246" i="2"/>
  <c r="B246" i="2" s="1"/>
  <c r="F245" i="2"/>
  <c r="H245" i="2" s="1"/>
  <c r="I86" i="5" l="1"/>
  <c r="J86" i="5"/>
  <c r="D87" i="5" s="1"/>
  <c r="K86" i="5"/>
  <c r="H245" i="5"/>
  <c r="A246" i="5"/>
  <c r="B246" i="5" s="1"/>
  <c r="G245" i="5"/>
  <c r="F245" i="5"/>
  <c r="G246" i="2"/>
  <c r="A247" i="2"/>
  <c r="B247" i="2" s="1"/>
  <c r="F246" i="2"/>
  <c r="E126" i="2"/>
  <c r="I126" i="2" s="1"/>
  <c r="D127" i="2" s="1"/>
  <c r="J126" i="2"/>
  <c r="H246" i="2" l="1"/>
  <c r="C87" i="5"/>
  <c r="N86" i="5"/>
  <c r="H246" i="5"/>
  <c r="A247" i="5"/>
  <c r="B247" i="5" s="1"/>
  <c r="G246" i="5"/>
  <c r="F246" i="5"/>
  <c r="C127" i="2"/>
  <c r="L127" i="2" s="1"/>
  <c r="M126" i="2"/>
  <c r="G247" i="2"/>
  <c r="A248" i="2"/>
  <c r="B248" i="2" s="1"/>
  <c r="F247" i="2"/>
  <c r="H247" i="2" s="1"/>
  <c r="M87" i="5" l="1"/>
  <c r="E87" i="5"/>
  <c r="H247" i="5"/>
  <c r="A248" i="5"/>
  <c r="B248" i="5" s="1"/>
  <c r="G247" i="5"/>
  <c r="F247" i="5"/>
  <c r="G248" i="2"/>
  <c r="A249" i="2"/>
  <c r="B249" i="2" s="1"/>
  <c r="F248" i="2"/>
  <c r="E127" i="2"/>
  <c r="I127" i="2" s="1"/>
  <c r="D128" i="2" s="1"/>
  <c r="J127" i="2"/>
  <c r="H248" i="2" l="1"/>
  <c r="I87" i="5"/>
  <c r="J87" i="5" s="1"/>
  <c r="D88" i="5" s="1"/>
  <c r="K87" i="5"/>
  <c r="H248" i="5"/>
  <c r="A249" i="5"/>
  <c r="B249" i="5" s="1"/>
  <c r="G248" i="5"/>
  <c r="F248" i="5"/>
  <c r="C128" i="2"/>
  <c r="L128" i="2" s="1"/>
  <c r="M127" i="2"/>
  <c r="G249" i="2"/>
  <c r="A250" i="2"/>
  <c r="B250" i="2" s="1"/>
  <c r="F249" i="2"/>
  <c r="H249" i="2" s="1"/>
  <c r="C88" i="5" l="1"/>
  <c r="N87" i="5"/>
  <c r="H249" i="5"/>
  <c r="A250" i="5"/>
  <c r="B250" i="5" s="1"/>
  <c r="G249" i="5"/>
  <c r="F249" i="5"/>
  <c r="G250" i="2"/>
  <c r="A251" i="2"/>
  <c r="B251" i="2" s="1"/>
  <c r="F250" i="2"/>
  <c r="E128" i="2"/>
  <c r="I128" i="2" s="1"/>
  <c r="D129" i="2" s="1"/>
  <c r="J128" i="2"/>
  <c r="H250" i="2" l="1"/>
  <c r="M88" i="5"/>
  <c r="E88" i="5"/>
  <c r="H250" i="5"/>
  <c r="A251" i="5"/>
  <c r="B251" i="5" s="1"/>
  <c r="G250" i="5"/>
  <c r="F250" i="5"/>
  <c r="C129" i="2"/>
  <c r="L129" i="2" s="1"/>
  <c r="M128" i="2"/>
  <c r="G251" i="2"/>
  <c r="A252" i="2"/>
  <c r="B252" i="2" s="1"/>
  <c r="F251" i="2"/>
  <c r="H251" i="2" s="1"/>
  <c r="I88" i="5" l="1"/>
  <c r="J88" i="5"/>
  <c r="D89" i="5" s="1"/>
  <c r="K88" i="5"/>
  <c r="H251" i="5"/>
  <c r="A252" i="5"/>
  <c r="B252" i="5" s="1"/>
  <c r="G251" i="5"/>
  <c r="F251" i="5"/>
  <c r="G252" i="2"/>
  <c r="A253" i="2"/>
  <c r="B253" i="2" s="1"/>
  <c r="F252" i="2"/>
  <c r="E129" i="2"/>
  <c r="I129" i="2" s="1"/>
  <c r="D130" i="2" s="1"/>
  <c r="J129" i="2"/>
  <c r="H252" i="2" l="1"/>
  <c r="C89" i="5"/>
  <c r="N88" i="5"/>
  <c r="H252" i="5"/>
  <c r="A253" i="5"/>
  <c r="B253" i="5" s="1"/>
  <c r="G252" i="5"/>
  <c r="F252" i="5"/>
  <c r="C130" i="2"/>
  <c r="L130" i="2" s="1"/>
  <c r="M129" i="2"/>
  <c r="G253" i="2"/>
  <c r="A254" i="2"/>
  <c r="B254" i="2" s="1"/>
  <c r="F253" i="2"/>
  <c r="H253" i="2" s="1"/>
  <c r="M89" i="5" l="1"/>
  <c r="E89" i="5"/>
  <c r="H253" i="5"/>
  <c r="A254" i="5"/>
  <c r="B254" i="5" s="1"/>
  <c r="G253" i="5"/>
  <c r="F253" i="5"/>
  <c r="G254" i="2"/>
  <c r="A255" i="2"/>
  <c r="B255" i="2" s="1"/>
  <c r="F254" i="2"/>
  <c r="E130" i="2"/>
  <c r="I130" i="2" s="1"/>
  <c r="D131" i="2" s="1"/>
  <c r="J130" i="2"/>
  <c r="H254" i="2" l="1"/>
  <c r="I89" i="5"/>
  <c r="J89" i="5" s="1"/>
  <c r="D90" i="5" s="1"/>
  <c r="K89" i="5"/>
  <c r="H254" i="5"/>
  <c r="A255" i="5"/>
  <c r="B255" i="5" s="1"/>
  <c r="G254" i="5"/>
  <c r="F254" i="5"/>
  <c r="C131" i="2"/>
  <c r="L131" i="2" s="1"/>
  <c r="M130" i="2"/>
  <c r="G255" i="2"/>
  <c r="A256" i="2"/>
  <c r="B256" i="2" s="1"/>
  <c r="F255" i="2"/>
  <c r="H255" i="2" s="1"/>
  <c r="C90" i="5" l="1"/>
  <c r="N89" i="5"/>
  <c r="H255" i="5"/>
  <c r="A256" i="5"/>
  <c r="B256" i="5" s="1"/>
  <c r="G255" i="5"/>
  <c r="F255" i="5"/>
  <c r="G256" i="2"/>
  <c r="A257" i="2"/>
  <c r="B257" i="2" s="1"/>
  <c r="F256" i="2"/>
  <c r="E131" i="2"/>
  <c r="I131" i="2" s="1"/>
  <c r="D132" i="2" s="1"/>
  <c r="J131" i="2"/>
  <c r="H256" i="2" l="1"/>
  <c r="M90" i="5"/>
  <c r="E90" i="5"/>
  <c r="H256" i="5"/>
  <c r="A257" i="5"/>
  <c r="B257" i="5" s="1"/>
  <c r="G256" i="5"/>
  <c r="F256" i="5"/>
  <c r="C132" i="2"/>
  <c r="L132" i="2" s="1"/>
  <c r="M131" i="2"/>
  <c r="G257" i="2"/>
  <c r="A258" i="2"/>
  <c r="B258" i="2" s="1"/>
  <c r="F257" i="2"/>
  <c r="H257" i="2" s="1"/>
  <c r="I90" i="5" l="1"/>
  <c r="J90" i="5" s="1"/>
  <c r="D91" i="5" s="1"/>
  <c r="K90" i="5"/>
  <c r="H257" i="5"/>
  <c r="A258" i="5"/>
  <c r="B258" i="5" s="1"/>
  <c r="G257" i="5"/>
  <c r="F257" i="5"/>
  <c r="G258" i="2"/>
  <c r="A259" i="2"/>
  <c r="B259" i="2" s="1"/>
  <c r="F258" i="2"/>
  <c r="E132" i="2"/>
  <c r="I132" i="2" s="1"/>
  <c r="D133" i="2" s="1"/>
  <c r="J132" i="2"/>
  <c r="H258" i="2" l="1"/>
  <c r="C91" i="5"/>
  <c r="N90" i="5"/>
  <c r="H258" i="5"/>
  <c r="A259" i="5"/>
  <c r="B259" i="5" s="1"/>
  <c r="G258" i="5"/>
  <c r="F258" i="5"/>
  <c r="C133" i="2"/>
  <c r="L133" i="2" s="1"/>
  <c r="M132" i="2"/>
  <c r="G259" i="2"/>
  <c r="A260" i="2"/>
  <c r="B260" i="2" s="1"/>
  <c r="F259" i="2"/>
  <c r="H259" i="2" s="1"/>
  <c r="M91" i="5" l="1"/>
  <c r="E91" i="5"/>
  <c r="H259" i="5"/>
  <c r="A260" i="5"/>
  <c r="B260" i="5" s="1"/>
  <c r="G259" i="5"/>
  <c r="F259" i="5"/>
  <c r="G260" i="2"/>
  <c r="A261" i="2"/>
  <c r="B261" i="2" s="1"/>
  <c r="F260" i="2"/>
  <c r="E133" i="2"/>
  <c r="I133" i="2" s="1"/>
  <c r="D134" i="2" s="1"/>
  <c r="J133" i="2"/>
  <c r="H260" i="2" l="1"/>
  <c r="I91" i="5"/>
  <c r="J91" i="5" s="1"/>
  <c r="D92" i="5" s="1"/>
  <c r="K91" i="5"/>
  <c r="H260" i="5"/>
  <c r="A261" i="5"/>
  <c r="B261" i="5" s="1"/>
  <c r="G260" i="5"/>
  <c r="F260" i="5"/>
  <c r="C134" i="2"/>
  <c r="L134" i="2" s="1"/>
  <c r="M133" i="2"/>
  <c r="G261" i="2"/>
  <c r="A262" i="2"/>
  <c r="B262" i="2" s="1"/>
  <c r="F261" i="2"/>
  <c r="H261" i="2" s="1"/>
  <c r="C92" i="5" l="1"/>
  <c r="N91" i="5"/>
  <c r="H261" i="5"/>
  <c r="A262" i="5"/>
  <c r="B262" i="5" s="1"/>
  <c r="G261" i="5"/>
  <c r="F261" i="5"/>
  <c r="G262" i="2"/>
  <c r="A263" i="2"/>
  <c r="B263" i="2" s="1"/>
  <c r="F262" i="2"/>
  <c r="E134" i="2"/>
  <c r="I134" i="2" s="1"/>
  <c r="D135" i="2" s="1"/>
  <c r="J134" i="2"/>
  <c r="H262" i="2" l="1"/>
  <c r="M92" i="5"/>
  <c r="E92" i="5"/>
  <c r="H262" i="5"/>
  <c r="A263" i="5"/>
  <c r="B263" i="5" s="1"/>
  <c r="G262" i="5"/>
  <c r="F262" i="5"/>
  <c r="C135" i="2"/>
  <c r="L135" i="2" s="1"/>
  <c r="M134" i="2"/>
  <c r="G263" i="2"/>
  <c r="A264" i="2"/>
  <c r="B264" i="2" s="1"/>
  <c r="F263" i="2"/>
  <c r="H263" i="2" s="1"/>
  <c r="I92" i="5" l="1"/>
  <c r="J92" i="5"/>
  <c r="D93" i="5" s="1"/>
  <c r="K92" i="5"/>
  <c r="H263" i="5"/>
  <c r="A264" i="5"/>
  <c r="B264" i="5" s="1"/>
  <c r="G263" i="5"/>
  <c r="F263" i="5"/>
  <c r="G264" i="2"/>
  <c r="A265" i="2"/>
  <c r="B265" i="2" s="1"/>
  <c r="F264" i="2"/>
  <c r="E135" i="2"/>
  <c r="I135" i="2" s="1"/>
  <c r="D136" i="2" s="1"/>
  <c r="J135" i="2"/>
  <c r="H264" i="2" l="1"/>
  <c r="C93" i="5"/>
  <c r="N92" i="5"/>
  <c r="H264" i="5"/>
  <c r="A265" i="5"/>
  <c r="B265" i="5" s="1"/>
  <c r="G264" i="5"/>
  <c r="F264" i="5"/>
  <c r="C136" i="2"/>
  <c r="L136" i="2" s="1"/>
  <c r="M135" i="2"/>
  <c r="G265" i="2"/>
  <c r="A266" i="2"/>
  <c r="B266" i="2" s="1"/>
  <c r="F265" i="2"/>
  <c r="H265" i="2" s="1"/>
  <c r="M93" i="5" l="1"/>
  <c r="E93" i="5"/>
  <c r="H265" i="5"/>
  <c r="A266" i="5"/>
  <c r="B266" i="5" s="1"/>
  <c r="G265" i="5"/>
  <c r="F265" i="5"/>
  <c r="G266" i="2"/>
  <c r="A267" i="2"/>
  <c r="B267" i="2" s="1"/>
  <c r="F266" i="2"/>
  <c r="E136" i="2"/>
  <c r="I136" i="2" s="1"/>
  <c r="D137" i="2" s="1"/>
  <c r="J136" i="2"/>
  <c r="H266" i="2" l="1"/>
  <c r="I93" i="5"/>
  <c r="J93" i="5"/>
  <c r="D94" i="5" s="1"/>
  <c r="K93" i="5"/>
  <c r="H266" i="5"/>
  <c r="A267" i="5"/>
  <c r="B267" i="5" s="1"/>
  <c r="G266" i="5"/>
  <c r="F266" i="5"/>
  <c r="C137" i="2"/>
  <c r="L137" i="2" s="1"/>
  <c r="M136" i="2"/>
  <c r="G267" i="2"/>
  <c r="A268" i="2"/>
  <c r="B268" i="2" s="1"/>
  <c r="F267" i="2"/>
  <c r="H267" i="2" s="1"/>
  <c r="C94" i="5" l="1"/>
  <c r="N93" i="5"/>
  <c r="H267" i="5"/>
  <c r="A268" i="5"/>
  <c r="B268" i="5" s="1"/>
  <c r="G267" i="5"/>
  <c r="F267" i="5"/>
  <c r="G268" i="2"/>
  <c r="A269" i="2"/>
  <c r="B269" i="2" s="1"/>
  <c r="F268" i="2"/>
  <c r="E137" i="2"/>
  <c r="I137" i="2" s="1"/>
  <c r="D138" i="2" s="1"/>
  <c r="J137" i="2"/>
  <c r="H268" i="2" l="1"/>
  <c r="M94" i="5"/>
  <c r="E94" i="5"/>
  <c r="H268" i="5"/>
  <c r="A269" i="5"/>
  <c r="B269" i="5" s="1"/>
  <c r="G268" i="5"/>
  <c r="F268" i="5"/>
  <c r="C138" i="2"/>
  <c r="L138" i="2" s="1"/>
  <c r="M137" i="2"/>
  <c r="G269" i="2"/>
  <c r="A270" i="2"/>
  <c r="B270" i="2" s="1"/>
  <c r="F269" i="2"/>
  <c r="H269" i="2" s="1"/>
  <c r="I94" i="5" l="1"/>
  <c r="J94" i="5"/>
  <c r="D95" i="5" s="1"/>
  <c r="K94" i="5"/>
  <c r="H269" i="5"/>
  <c r="A270" i="5"/>
  <c r="B270" i="5" s="1"/>
  <c r="G269" i="5"/>
  <c r="F269" i="5"/>
  <c r="G270" i="2"/>
  <c r="A271" i="2"/>
  <c r="B271" i="2" s="1"/>
  <c r="F270" i="2"/>
  <c r="E138" i="2"/>
  <c r="I138" i="2" s="1"/>
  <c r="D139" i="2" s="1"/>
  <c r="J138" i="2"/>
  <c r="H270" i="2" l="1"/>
  <c r="C95" i="5"/>
  <c r="N94" i="5"/>
  <c r="H270" i="5"/>
  <c r="A271" i="5"/>
  <c r="B271" i="5" s="1"/>
  <c r="G270" i="5"/>
  <c r="F270" i="5"/>
  <c r="C139" i="2"/>
  <c r="L139" i="2" s="1"/>
  <c r="M138" i="2"/>
  <c r="G271" i="2"/>
  <c r="A272" i="2"/>
  <c r="B272" i="2" s="1"/>
  <c r="F271" i="2"/>
  <c r="H271" i="2" s="1"/>
  <c r="M95" i="5" l="1"/>
  <c r="E95" i="5"/>
  <c r="H271" i="5"/>
  <c r="A272" i="5"/>
  <c r="B272" i="5" s="1"/>
  <c r="G271" i="5"/>
  <c r="F271" i="5"/>
  <c r="G272" i="2"/>
  <c r="A273" i="2"/>
  <c r="B273" i="2" s="1"/>
  <c r="F272" i="2"/>
  <c r="E139" i="2"/>
  <c r="I139" i="2" s="1"/>
  <c r="D140" i="2" s="1"/>
  <c r="J139" i="2"/>
  <c r="H272" i="2" l="1"/>
  <c r="I95" i="5"/>
  <c r="J95" i="5"/>
  <c r="D96" i="5" s="1"/>
  <c r="K95" i="5"/>
  <c r="H272" i="5"/>
  <c r="A273" i="5"/>
  <c r="B273" i="5" s="1"/>
  <c r="G272" i="5"/>
  <c r="F272" i="5"/>
  <c r="C140" i="2"/>
  <c r="L140" i="2" s="1"/>
  <c r="M139" i="2"/>
  <c r="G273" i="2"/>
  <c r="A274" i="2"/>
  <c r="B274" i="2" s="1"/>
  <c r="F273" i="2"/>
  <c r="H273" i="2" s="1"/>
  <c r="C96" i="5" l="1"/>
  <c r="N95" i="5"/>
  <c r="H273" i="5"/>
  <c r="A274" i="5"/>
  <c r="B274" i="5" s="1"/>
  <c r="G273" i="5"/>
  <c r="F273" i="5"/>
  <c r="G274" i="2"/>
  <c r="A275" i="2"/>
  <c r="B275" i="2" s="1"/>
  <c r="F274" i="2"/>
  <c r="E140" i="2"/>
  <c r="I140" i="2" s="1"/>
  <c r="D141" i="2" s="1"/>
  <c r="J140" i="2"/>
  <c r="H274" i="2" l="1"/>
  <c r="M96" i="5"/>
  <c r="E96" i="5"/>
  <c r="H274" i="5"/>
  <c r="A275" i="5"/>
  <c r="B275" i="5" s="1"/>
  <c r="G274" i="5"/>
  <c r="F274" i="5"/>
  <c r="C141" i="2"/>
  <c r="L141" i="2" s="1"/>
  <c r="M140" i="2"/>
  <c r="G275" i="2"/>
  <c r="A276" i="2"/>
  <c r="B276" i="2" s="1"/>
  <c r="F275" i="2"/>
  <c r="H275" i="2" s="1"/>
  <c r="I96" i="5" l="1"/>
  <c r="J96" i="5" s="1"/>
  <c r="D97" i="5" s="1"/>
  <c r="K96" i="5"/>
  <c r="H275" i="5"/>
  <c r="A276" i="5"/>
  <c r="B276" i="5" s="1"/>
  <c r="G275" i="5"/>
  <c r="F275" i="5"/>
  <c r="G276" i="2"/>
  <c r="A277" i="2"/>
  <c r="B277" i="2" s="1"/>
  <c r="F276" i="2"/>
  <c r="E141" i="2"/>
  <c r="I141" i="2" s="1"/>
  <c r="D142" i="2" s="1"/>
  <c r="J141" i="2"/>
  <c r="H276" i="2" l="1"/>
  <c r="C97" i="5"/>
  <c r="N96" i="5"/>
  <c r="H276" i="5"/>
  <c r="A277" i="5"/>
  <c r="B277" i="5" s="1"/>
  <c r="G276" i="5"/>
  <c r="F276" i="5"/>
  <c r="C142" i="2"/>
  <c r="L142" i="2" s="1"/>
  <c r="M141" i="2"/>
  <c r="G277" i="2"/>
  <c r="A278" i="2"/>
  <c r="B278" i="2" s="1"/>
  <c r="F277" i="2"/>
  <c r="H277" i="2" l="1"/>
  <c r="M97" i="5"/>
  <c r="E97" i="5"/>
  <c r="H277" i="5"/>
  <c r="A278" i="5"/>
  <c r="B278" i="5" s="1"/>
  <c r="G277" i="5"/>
  <c r="F277" i="5"/>
  <c r="G278" i="2"/>
  <c r="A279" i="2"/>
  <c r="B279" i="2" s="1"/>
  <c r="F278" i="2"/>
  <c r="E142" i="2"/>
  <c r="I142" i="2" s="1"/>
  <c r="D143" i="2" s="1"/>
  <c r="J142" i="2"/>
  <c r="H278" i="2" l="1"/>
  <c r="I97" i="5"/>
  <c r="J97" i="5"/>
  <c r="D98" i="5" s="1"/>
  <c r="K97" i="5"/>
  <c r="H278" i="5"/>
  <c r="A279" i="5"/>
  <c r="B279" i="5" s="1"/>
  <c r="G278" i="5"/>
  <c r="F278" i="5"/>
  <c r="C143" i="2"/>
  <c r="L143" i="2" s="1"/>
  <c r="M142" i="2"/>
  <c r="G279" i="2"/>
  <c r="A280" i="2"/>
  <c r="B280" i="2" s="1"/>
  <c r="F279" i="2"/>
  <c r="H279" i="2" s="1"/>
  <c r="C98" i="5" l="1"/>
  <c r="N97" i="5"/>
  <c r="H279" i="5"/>
  <c r="A280" i="5"/>
  <c r="B280" i="5" s="1"/>
  <c r="G279" i="5"/>
  <c r="F279" i="5"/>
  <c r="G280" i="2"/>
  <c r="A281" i="2"/>
  <c r="B281" i="2" s="1"/>
  <c r="F280" i="2"/>
  <c r="E143" i="2"/>
  <c r="I143" i="2" s="1"/>
  <c r="D144" i="2" s="1"/>
  <c r="J143" i="2"/>
  <c r="H280" i="2" l="1"/>
  <c r="M98" i="5"/>
  <c r="E98" i="5"/>
  <c r="H280" i="5"/>
  <c r="A281" i="5"/>
  <c r="B281" i="5" s="1"/>
  <c r="G280" i="5"/>
  <c r="F280" i="5"/>
  <c r="C144" i="2"/>
  <c r="L144" i="2" s="1"/>
  <c r="M143" i="2"/>
  <c r="G281" i="2"/>
  <c r="A282" i="2"/>
  <c r="B282" i="2" s="1"/>
  <c r="F281" i="2"/>
  <c r="H281" i="2" s="1"/>
  <c r="I98" i="5" l="1"/>
  <c r="J98" i="5" s="1"/>
  <c r="D99" i="5" s="1"/>
  <c r="K98" i="5"/>
  <c r="H281" i="5"/>
  <c r="A282" i="5"/>
  <c r="B282" i="5" s="1"/>
  <c r="G281" i="5"/>
  <c r="F281" i="5"/>
  <c r="G282" i="2"/>
  <c r="A283" i="2"/>
  <c r="B283" i="2" s="1"/>
  <c r="F282" i="2"/>
  <c r="E144" i="2"/>
  <c r="I144" i="2" s="1"/>
  <c r="D145" i="2" s="1"/>
  <c r="J144" i="2"/>
  <c r="H282" i="2" l="1"/>
  <c r="C99" i="5"/>
  <c r="N98" i="5"/>
  <c r="H282" i="5"/>
  <c r="A283" i="5"/>
  <c r="B283" i="5" s="1"/>
  <c r="G282" i="5"/>
  <c r="F282" i="5"/>
  <c r="C145" i="2"/>
  <c r="L145" i="2" s="1"/>
  <c r="M144" i="2"/>
  <c r="G283" i="2"/>
  <c r="A284" i="2"/>
  <c r="B284" i="2" s="1"/>
  <c r="F283" i="2"/>
  <c r="H283" i="2" s="1"/>
  <c r="M99" i="5" l="1"/>
  <c r="E99" i="5"/>
  <c r="H283" i="5"/>
  <c r="A284" i="5"/>
  <c r="B284" i="5" s="1"/>
  <c r="G283" i="5"/>
  <c r="F283" i="5"/>
  <c r="G284" i="2"/>
  <c r="A285" i="2"/>
  <c r="B285" i="2" s="1"/>
  <c r="F284" i="2"/>
  <c r="E145" i="2"/>
  <c r="I145" i="2" s="1"/>
  <c r="D146" i="2" s="1"/>
  <c r="J145" i="2"/>
  <c r="H284" i="2" l="1"/>
  <c r="I99" i="5"/>
  <c r="J99" i="5" s="1"/>
  <c r="D100" i="5" s="1"/>
  <c r="K99" i="5"/>
  <c r="H284" i="5"/>
  <c r="A285" i="5"/>
  <c r="B285" i="5" s="1"/>
  <c r="G284" i="5"/>
  <c r="F284" i="5"/>
  <c r="C146" i="2"/>
  <c r="L146" i="2" s="1"/>
  <c r="M145" i="2"/>
  <c r="G285" i="2"/>
  <c r="A286" i="2"/>
  <c r="B286" i="2" s="1"/>
  <c r="F285" i="2"/>
  <c r="H285" i="2" s="1"/>
  <c r="C100" i="5" l="1"/>
  <c r="N99" i="5"/>
  <c r="H285" i="5"/>
  <c r="A286" i="5"/>
  <c r="B286" i="5" s="1"/>
  <c r="G285" i="5"/>
  <c r="F285" i="5"/>
  <c r="G286" i="2"/>
  <c r="A287" i="2"/>
  <c r="B287" i="2" s="1"/>
  <c r="F286" i="2"/>
  <c r="E146" i="2"/>
  <c r="I146" i="2" s="1"/>
  <c r="D147" i="2" s="1"/>
  <c r="J146" i="2"/>
  <c r="H286" i="2" l="1"/>
  <c r="M100" i="5"/>
  <c r="E100" i="5"/>
  <c r="H286" i="5"/>
  <c r="A287" i="5"/>
  <c r="B287" i="5" s="1"/>
  <c r="G286" i="5"/>
  <c r="F286" i="5"/>
  <c r="C147" i="2"/>
  <c r="L147" i="2" s="1"/>
  <c r="M146" i="2"/>
  <c r="G287" i="2"/>
  <c r="A288" i="2"/>
  <c r="B288" i="2" s="1"/>
  <c r="F287" i="2"/>
  <c r="H287" i="2" s="1"/>
  <c r="I100" i="5" l="1"/>
  <c r="J100" i="5"/>
  <c r="D101" i="5" s="1"/>
  <c r="K100" i="5"/>
  <c r="H287" i="5"/>
  <c r="A288" i="5"/>
  <c r="B288" i="5" s="1"/>
  <c r="G287" i="5"/>
  <c r="F287" i="5"/>
  <c r="G288" i="2"/>
  <c r="A289" i="2"/>
  <c r="B289" i="2" s="1"/>
  <c r="F288" i="2"/>
  <c r="E147" i="2"/>
  <c r="I147" i="2" s="1"/>
  <c r="D148" i="2" s="1"/>
  <c r="J147" i="2"/>
  <c r="H288" i="2" l="1"/>
  <c r="C101" i="5"/>
  <c r="N100" i="5"/>
  <c r="H288" i="5"/>
  <c r="A289" i="5"/>
  <c r="B289" i="5" s="1"/>
  <c r="G288" i="5"/>
  <c r="F288" i="5"/>
  <c r="C148" i="2"/>
  <c r="L148" i="2" s="1"/>
  <c r="M147" i="2"/>
  <c r="G289" i="2"/>
  <c r="A290" i="2"/>
  <c r="B290" i="2" s="1"/>
  <c r="F289" i="2"/>
  <c r="H289" i="2" s="1"/>
  <c r="M101" i="5" l="1"/>
  <c r="E101" i="5"/>
  <c r="H289" i="5"/>
  <c r="A290" i="5"/>
  <c r="B290" i="5" s="1"/>
  <c r="G289" i="5"/>
  <c r="F289" i="5"/>
  <c r="G290" i="2"/>
  <c r="A291" i="2"/>
  <c r="B291" i="2" s="1"/>
  <c r="F290" i="2"/>
  <c r="E148" i="2"/>
  <c r="I148" i="2" s="1"/>
  <c r="D149" i="2" s="1"/>
  <c r="J148" i="2"/>
  <c r="H290" i="2" l="1"/>
  <c r="I101" i="5"/>
  <c r="J101" i="5"/>
  <c r="D102" i="5" s="1"/>
  <c r="K101" i="5"/>
  <c r="H290" i="5"/>
  <c r="A291" i="5"/>
  <c r="B291" i="5" s="1"/>
  <c r="G290" i="5"/>
  <c r="F290" i="5"/>
  <c r="C149" i="2"/>
  <c r="L149" i="2" s="1"/>
  <c r="M148" i="2"/>
  <c r="G291" i="2"/>
  <c r="A292" i="2"/>
  <c r="B292" i="2" s="1"/>
  <c r="F291" i="2"/>
  <c r="H291" i="2" s="1"/>
  <c r="C102" i="5" l="1"/>
  <c r="N101" i="5"/>
  <c r="H291" i="5"/>
  <c r="A292" i="5"/>
  <c r="B292" i="5" s="1"/>
  <c r="G291" i="5"/>
  <c r="F291" i="5"/>
  <c r="G292" i="2"/>
  <c r="A293" i="2"/>
  <c r="B293" i="2" s="1"/>
  <c r="F292" i="2"/>
  <c r="E149" i="2"/>
  <c r="I149" i="2" s="1"/>
  <c r="D150" i="2" s="1"/>
  <c r="J149" i="2"/>
  <c r="H292" i="2" l="1"/>
  <c r="M102" i="5"/>
  <c r="E102" i="5"/>
  <c r="H292" i="5"/>
  <c r="A293" i="5"/>
  <c r="B293" i="5" s="1"/>
  <c r="G292" i="5"/>
  <c r="F292" i="5"/>
  <c r="C150" i="2"/>
  <c r="L150" i="2" s="1"/>
  <c r="M149" i="2"/>
  <c r="G293" i="2"/>
  <c r="A294" i="2"/>
  <c r="B294" i="2" s="1"/>
  <c r="F293" i="2"/>
  <c r="H293" i="2" s="1"/>
  <c r="I102" i="5" l="1"/>
  <c r="J102" i="5"/>
  <c r="D103" i="5" s="1"/>
  <c r="K102" i="5"/>
  <c r="H293" i="5"/>
  <c r="A294" i="5"/>
  <c r="B294" i="5" s="1"/>
  <c r="G293" i="5"/>
  <c r="F293" i="5"/>
  <c r="G294" i="2"/>
  <c r="A295" i="2"/>
  <c r="B295" i="2" s="1"/>
  <c r="F294" i="2"/>
  <c r="E150" i="2"/>
  <c r="I150" i="2" s="1"/>
  <c r="D151" i="2" s="1"/>
  <c r="J150" i="2"/>
  <c r="H294" i="2" l="1"/>
  <c r="C103" i="5"/>
  <c r="N102" i="5"/>
  <c r="H294" i="5"/>
  <c r="A295" i="5"/>
  <c r="B295" i="5" s="1"/>
  <c r="G294" i="5"/>
  <c r="F294" i="5"/>
  <c r="C151" i="2"/>
  <c r="L151" i="2" s="1"/>
  <c r="M150" i="2"/>
  <c r="G295" i="2"/>
  <c r="A296" i="2"/>
  <c r="B296" i="2" s="1"/>
  <c r="F295" i="2"/>
  <c r="H295" i="2" s="1"/>
  <c r="M103" i="5" l="1"/>
  <c r="E103" i="5"/>
  <c r="H295" i="5"/>
  <c r="A296" i="5"/>
  <c r="B296" i="5" s="1"/>
  <c r="G295" i="5"/>
  <c r="F295" i="5"/>
  <c r="G296" i="2"/>
  <c r="A297" i="2"/>
  <c r="B297" i="2" s="1"/>
  <c r="F296" i="2"/>
  <c r="E151" i="2"/>
  <c r="I151" i="2" s="1"/>
  <c r="D152" i="2" s="1"/>
  <c r="J151" i="2"/>
  <c r="H296" i="2" l="1"/>
  <c r="I103" i="5"/>
  <c r="J103" i="5" s="1"/>
  <c r="D104" i="5" s="1"/>
  <c r="K103" i="5"/>
  <c r="H296" i="5"/>
  <c r="A297" i="5"/>
  <c r="B297" i="5" s="1"/>
  <c r="G296" i="5"/>
  <c r="F296" i="5"/>
  <c r="C152" i="2"/>
  <c r="L152" i="2" s="1"/>
  <c r="M151" i="2"/>
  <c r="G297" i="2"/>
  <c r="A298" i="2"/>
  <c r="B298" i="2" s="1"/>
  <c r="F297" i="2"/>
  <c r="H297" i="2" s="1"/>
  <c r="C104" i="5" l="1"/>
  <c r="N103" i="5"/>
  <c r="H297" i="5"/>
  <c r="A298" i="5"/>
  <c r="B298" i="5" s="1"/>
  <c r="G297" i="5"/>
  <c r="F297" i="5"/>
  <c r="G298" i="2"/>
  <c r="A299" i="2"/>
  <c r="B299" i="2" s="1"/>
  <c r="F298" i="2"/>
  <c r="E152" i="2"/>
  <c r="I152" i="2" s="1"/>
  <c r="D153" i="2" s="1"/>
  <c r="J152" i="2"/>
  <c r="H298" i="2" l="1"/>
  <c r="M104" i="5"/>
  <c r="E104" i="5"/>
  <c r="H298" i="5"/>
  <c r="A299" i="5"/>
  <c r="B299" i="5" s="1"/>
  <c r="G298" i="5"/>
  <c r="F298" i="5"/>
  <c r="C153" i="2"/>
  <c r="L153" i="2" s="1"/>
  <c r="M152" i="2"/>
  <c r="G299" i="2"/>
  <c r="A300" i="2"/>
  <c r="B300" i="2" s="1"/>
  <c r="F299" i="2"/>
  <c r="H299" i="2" s="1"/>
  <c r="I104" i="5" l="1"/>
  <c r="J104" i="5" s="1"/>
  <c r="D105" i="5" s="1"/>
  <c r="K104" i="5"/>
  <c r="H299" i="5"/>
  <c r="A300" i="5"/>
  <c r="B300" i="5" s="1"/>
  <c r="G299" i="5"/>
  <c r="F299" i="5"/>
  <c r="G300" i="2"/>
  <c r="A301" i="2"/>
  <c r="B301" i="2" s="1"/>
  <c r="F300" i="2"/>
  <c r="E153" i="2"/>
  <c r="I153" i="2" s="1"/>
  <c r="D154" i="2" s="1"/>
  <c r="J153" i="2"/>
  <c r="H300" i="2" l="1"/>
  <c r="C105" i="5"/>
  <c r="N104" i="5"/>
  <c r="H300" i="5"/>
  <c r="A301" i="5"/>
  <c r="B301" i="5" s="1"/>
  <c r="G300" i="5"/>
  <c r="F300" i="5"/>
  <c r="C154" i="2"/>
  <c r="L154" i="2" s="1"/>
  <c r="M153" i="2"/>
  <c r="G301" i="2"/>
  <c r="A302" i="2"/>
  <c r="B302" i="2" s="1"/>
  <c r="F301" i="2"/>
  <c r="H301" i="2" s="1"/>
  <c r="M105" i="5" l="1"/>
  <c r="E105" i="5"/>
  <c r="H301" i="5"/>
  <c r="A302" i="5"/>
  <c r="B302" i="5" s="1"/>
  <c r="G301" i="5"/>
  <c r="F301" i="5"/>
  <c r="G302" i="2"/>
  <c r="A303" i="2"/>
  <c r="B303" i="2" s="1"/>
  <c r="F302" i="2"/>
  <c r="E154" i="2"/>
  <c r="I154" i="2" s="1"/>
  <c r="D155" i="2" s="1"/>
  <c r="J154" i="2"/>
  <c r="H302" i="2" l="1"/>
  <c r="I105" i="5"/>
  <c r="J105" i="5" s="1"/>
  <c r="D106" i="5" s="1"/>
  <c r="K105" i="5"/>
  <c r="H302" i="5"/>
  <c r="A303" i="5"/>
  <c r="B303" i="5" s="1"/>
  <c r="G302" i="5"/>
  <c r="F302" i="5"/>
  <c r="C155" i="2"/>
  <c r="L155" i="2" s="1"/>
  <c r="M154" i="2"/>
  <c r="G303" i="2"/>
  <c r="A304" i="2"/>
  <c r="B304" i="2" s="1"/>
  <c r="F303" i="2"/>
  <c r="H303" i="2" s="1"/>
  <c r="C106" i="5" l="1"/>
  <c r="N105" i="5"/>
  <c r="H303" i="5"/>
  <c r="A304" i="5"/>
  <c r="B304" i="5" s="1"/>
  <c r="G303" i="5"/>
  <c r="F303" i="5"/>
  <c r="G304" i="2"/>
  <c r="A305" i="2"/>
  <c r="B305" i="2" s="1"/>
  <c r="F304" i="2"/>
  <c r="E155" i="2"/>
  <c r="I155" i="2" s="1"/>
  <c r="D156" i="2" s="1"/>
  <c r="J155" i="2"/>
  <c r="H304" i="2" l="1"/>
  <c r="M106" i="5"/>
  <c r="E106" i="5"/>
  <c r="H304" i="5"/>
  <c r="A305" i="5"/>
  <c r="B305" i="5" s="1"/>
  <c r="G304" i="5"/>
  <c r="F304" i="5"/>
  <c r="C156" i="2"/>
  <c r="L156" i="2" s="1"/>
  <c r="M155" i="2"/>
  <c r="G305" i="2"/>
  <c r="A306" i="2"/>
  <c r="B306" i="2" s="1"/>
  <c r="F305" i="2"/>
  <c r="H305" i="2" s="1"/>
  <c r="I106" i="5" l="1"/>
  <c r="J106" i="5"/>
  <c r="D107" i="5" s="1"/>
  <c r="K106" i="5"/>
  <c r="H305" i="5"/>
  <c r="A306" i="5"/>
  <c r="B306" i="5" s="1"/>
  <c r="G305" i="5"/>
  <c r="F305" i="5"/>
  <c r="G306" i="2"/>
  <c r="A307" i="2"/>
  <c r="B307" i="2" s="1"/>
  <c r="F306" i="2"/>
  <c r="E156" i="2"/>
  <c r="I156" i="2" s="1"/>
  <c r="D157" i="2" s="1"/>
  <c r="J156" i="2"/>
  <c r="H306" i="2" l="1"/>
  <c r="C107" i="5"/>
  <c r="N106" i="5"/>
  <c r="H306" i="5"/>
  <c r="A307" i="5"/>
  <c r="B307" i="5" s="1"/>
  <c r="G306" i="5"/>
  <c r="F306" i="5"/>
  <c r="C157" i="2"/>
  <c r="L157" i="2" s="1"/>
  <c r="M156" i="2"/>
  <c r="G307" i="2"/>
  <c r="A308" i="2"/>
  <c r="B308" i="2" s="1"/>
  <c r="F307" i="2"/>
  <c r="H307" i="2" s="1"/>
  <c r="M107" i="5" l="1"/>
  <c r="E107" i="5"/>
  <c r="H307" i="5"/>
  <c r="A308" i="5"/>
  <c r="B308" i="5" s="1"/>
  <c r="G307" i="5"/>
  <c r="F307" i="5"/>
  <c r="G308" i="2"/>
  <c r="A309" i="2"/>
  <c r="B309" i="2" s="1"/>
  <c r="F308" i="2"/>
  <c r="E157" i="2"/>
  <c r="I157" i="2" s="1"/>
  <c r="D158" i="2" s="1"/>
  <c r="J157" i="2"/>
  <c r="H308" i="2" l="1"/>
  <c r="I107" i="5"/>
  <c r="J107" i="5" s="1"/>
  <c r="D108" i="5" s="1"/>
  <c r="K107" i="5"/>
  <c r="H308" i="5"/>
  <c r="A309" i="5"/>
  <c r="B309" i="5" s="1"/>
  <c r="G308" i="5"/>
  <c r="F308" i="5"/>
  <c r="C158" i="2"/>
  <c r="L158" i="2" s="1"/>
  <c r="M157" i="2"/>
  <c r="G309" i="2"/>
  <c r="A310" i="2"/>
  <c r="B310" i="2" s="1"/>
  <c r="F309" i="2"/>
  <c r="H309" i="2" s="1"/>
  <c r="C108" i="5" l="1"/>
  <c r="N107" i="5"/>
  <c r="H309" i="5"/>
  <c r="A310" i="5"/>
  <c r="B310" i="5" s="1"/>
  <c r="G309" i="5"/>
  <c r="F309" i="5"/>
  <c r="G310" i="2"/>
  <c r="A311" i="2"/>
  <c r="B311" i="2" s="1"/>
  <c r="F310" i="2"/>
  <c r="E158" i="2"/>
  <c r="I158" i="2" s="1"/>
  <c r="D159" i="2" s="1"/>
  <c r="J158" i="2" l="1"/>
  <c r="H310" i="2"/>
  <c r="M108" i="5"/>
  <c r="E108" i="5"/>
  <c r="H310" i="5"/>
  <c r="A311" i="5"/>
  <c r="B311" i="5" s="1"/>
  <c r="G310" i="5"/>
  <c r="F310" i="5"/>
  <c r="C159" i="2"/>
  <c r="L159" i="2" s="1"/>
  <c r="M158" i="2"/>
  <c r="G311" i="2"/>
  <c r="A312" i="2"/>
  <c r="B312" i="2" s="1"/>
  <c r="F311" i="2"/>
  <c r="H311" i="2" s="1"/>
  <c r="I108" i="5" l="1"/>
  <c r="J108" i="5"/>
  <c r="D109" i="5" s="1"/>
  <c r="K108" i="5"/>
  <c r="H311" i="5"/>
  <c r="A312" i="5"/>
  <c r="B312" i="5" s="1"/>
  <c r="G311" i="5"/>
  <c r="F311" i="5"/>
  <c r="G312" i="2"/>
  <c r="A313" i="2"/>
  <c r="B313" i="2" s="1"/>
  <c r="F312" i="2"/>
  <c r="E159" i="2"/>
  <c r="I159" i="2" s="1"/>
  <c r="D160" i="2" s="1"/>
  <c r="J159" i="2"/>
  <c r="H312" i="2" l="1"/>
  <c r="C109" i="5"/>
  <c r="N108" i="5"/>
  <c r="H312" i="5"/>
  <c r="A313" i="5"/>
  <c r="B313" i="5" s="1"/>
  <c r="G312" i="5"/>
  <c r="F312" i="5"/>
  <c r="C160" i="2"/>
  <c r="L160" i="2" s="1"/>
  <c r="M159" i="2"/>
  <c r="G313" i="2"/>
  <c r="A314" i="2"/>
  <c r="B314" i="2" s="1"/>
  <c r="F313" i="2"/>
  <c r="H313" i="2" s="1"/>
  <c r="M109" i="5" l="1"/>
  <c r="E109" i="5"/>
  <c r="H313" i="5"/>
  <c r="A314" i="5"/>
  <c r="B314" i="5" s="1"/>
  <c r="G313" i="5"/>
  <c r="F313" i="5"/>
  <c r="G314" i="2"/>
  <c r="A315" i="2"/>
  <c r="B315" i="2" s="1"/>
  <c r="F314" i="2"/>
  <c r="E160" i="2"/>
  <c r="I160" i="2" s="1"/>
  <c r="D161" i="2" s="1"/>
  <c r="J160" i="2"/>
  <c r="H314" i="2" l="1"/>
  <c r="I109" i="5"/>
  <c r="J109" i="5" s="1"/>
  <c r="D110" i="5" s="1"/>
  <c r="K109" i="5"/>
  <c r="H314" i="5"/>
  <c r="A315" i="5"/>
  <c r="B315" i="5" s="1"/>
  <c r="G314" i="5"/>
  <c r="F314" i="5"/>
  <c r="C161" i="2"/>
  <c r="L161" i="2" s="1"/>
  <c r="M160" i="2"/>
  <c r="G315" i="2"/>
  <c r="A316" i="2"/>
  <c r="B316" i="2" s="1"/>
  <c r="F315" i="2"/>
  <c r="H315" i="2" s="1"/>
  <c r="C110" i="5" l="1"/>
  <c r="N109" i="5"/>
  <c r="H315" i="5"/>
  <c r="A316" i="5"/>
  <c r="B316" i="5" s="1"/>
  <c r="G315" i="5"/>
  <c r="F315" i="5"/>
  <c r="G316" i="2"/>
  <c r="A317" i="2"/>
  <c r="B317" i="2" s="1"/>
  <c r="F316" i="2"/>
  <c r="E161" i="2"/>
  <c r="I161" i="2" s="1"/>
  <c r="D162" i="2" s="1"/>
  <c r="J161" i="2"/>
  <c r="H316" i="2" l="1"/>
  <c r="M110" i="5"/>
  <c r="E110" i="5"/>
  <c r="H316" i="5"/>
  <c r="A317" i="5"/>
  <c r="B317" i="5" s="1"/>
  <c r="G316" i="5"/>
  <c r="F316" i="5"/>
  <c r="C162" i="2"/>
  <c r="L162" i="2" s="1"/>
  <c r="M161" i="2"/>
  <c r="G317" i="2"/>
  <c r="A318" i="2"/>
  <c r="B318" i="2" s="1"/>
  <c r="F317" i="2"/>
  <c r="H317" i="2" s="1"/>
  <c r="I110" i="5" l="1"/>
  <c r="J110" i="5"/>
  <c r="D111" i="5" s="1"/>
  <c r="K110" i="5"/>
  <c r="H317" i="5"/>
  <c r="A318" i="5"/>
  <c r="B318" i="5" s="1"/>
  <c r="G317" i="5"/>
  <c r="F317" i="5"/>
  <c r="G318" i="2"/>
  <c r="A319" i="2"/>
  <c r="B319" i="2" s="1"/>
  <c r="F318" i="2"/>
  <c r="E162" i="2"/>
  <c r="I162" i="2" s="1"/>
  <c r="D163" i="2" s="1"/>
  <c r="J162" i="2"/>
  <c r="H318" i="2" l="1"/>
  <c r="C111" i="5"/>
  <c r="N110" i="5"/>
  <c r="H318" i="5"/>
  <c r="A319" i="5"/>
  <c r="B319" i="5" s="1"/>
  <c r="G318" i="5"/>
  <c r="F318" i="5"/>
  <c r="C163" i="2"/>
  <c r="L163" i="2" s="1"/>
  <c r="M162" i="2"/>
  <c r="G319" i="2"/>
  <c r="A320" i="2"/>
  <c r="B320" i="2" s="1"/>
  <c r="F319" i="2"/>
  <c r="H319" i="2" s="1"/>
  <c r="M111" i="5" l="1"/>
  <c r="E111" i="5"/>
  <c r="H319" i="5"/>
  <c r="A320" i="5"/>
  <c r="B320" i="5" s="1"/>
  <c r="G319" i="5"/>
  <c r="F319" i="5"/>
  <c r="G320" i="2"/>
  <c r="A321" i="2"/>
  <c r="B321" i="2" s="1"/>
  <c r="F320" i="2"/>
  <c r="E163" i="2"/>
  <c r="I163" i="2" s="1"/>
  <c r="D164" i="2" s="1"/>
  <c r="J163" i="2"/>
  <c r="H320" i="2" l="1"/>
  <c r="I111" i="5"/>
  <c r="J111" i="5" s="1"/>
  <c r="D112" i="5" s="1"/>
  <c r="K111" i="5"/>
  <c r="H320" i="5"/>
  <c r="A321" i="5"/>
  <c r="B321" i="5" s="1"/>
  <c r="G320" i="5"/>
  <c r="F320" i="5"/>
  <c r="C164" i="2"/>
  <c r="L164" i="2" s="1"/>
  <c r="M163" i="2"/>
  <c r="G321" i="2"/>
  <c r="A322" i="2"/>
  <c r="B322" i="2" s="1"/>
  <c r="F321" i="2"/>
  <c r="H321" i="2" s="1"/>
  <c r="C112" i="5" l="1"/>
  <c r="N111" i="5"/>
  <c r="H321" i="5"/>
  <c r="A322" i="5"/>
  <c r="B322" i="5" s="1"/>
  <c r="G321" i="5"/>
  <c r="F321" i="5"/>
  <c r="G322" i="2"/>
  <c r="A323" i="2"/>
  <c r="B323" i="2" s="1"/>
  <c r="F322" i="2"/>
  <c r="E164" i="2"/>
  <c r="I164" i="2" s="1"/>
  <c r="D165" i="2" s="1"/>
  <c r="J164" i="2"/>
  <c r="H322" i="2" l="1"/>
  <c r="M112" i="5"/>
  <c r="E112" i="5"/>
  <c r="H322" i="5"/>
  <c r="A323" i="5"/>
  <c r="B323" i="5" s="1"/>
  <c r="G322" i="5"/>
  <c r="F322" i="5"/>
  <c r="C165" i="2"/>
  <c r="L165" i="2" s="1"/>
  <c r="M164" i="2"/>
  <c r="G323" i="2"/>
  <c r="A324" i="2"/>
  <c r="B324" i="2" s="1"/>
  <c r="F323" i="2"/>
  <c r="H323" i="2" s="1"/>
  <c r="I112" i="5" l="1"/>
  <c r="J112" i="5"/>
  <c r="D113" i="5" s="1"/>
  <c r="K112" i="5"/>
  <c r="H323" i="5"/>
  <c r="A324" i="5"/>
  <c r="B324" i="5" s="1"/>
  <c r="G323" i="5"/>
  <c r="F323" i="5"/>
  <c r="G324" i="2"/>
  <c r="A325" i="2"/>
  <c r="B325" i="2" s="1"/>
  <c r="F324" i="2"/>
  <c r="E165" i="2"/>
  <c r="I165" i="2" s="1"/>
  <c r="D166" i="2" s="1"/>
  <c r="J165" i="2"/>
  <c r="H324" i="2" l="1"/>
  <c r="C113" i="5"/>
  <c r="N112" i="5"/>
  <c r="H324" i="5"/>
  <c r="A325" i="5"/>
  <c r="B325" i="5" s="1"/>
  <c r="G324" i="5"/>
  <c r="F324" i="5"/>
  <c r="C166" i="2"/>
  <c r="L166" i="2" s="1"/>
  <c r="M165" i="2"/>
  <c r="G325" i="2"/>
  <c r="A326" i="2"/>
  <c r="B326" i="2" s="1"/>
  <c r="F325" i="2"/>
  <c r="H325" i="2" s="1"/>
  <c r="M113" i="5" l="1"/>
  <c r="E113" i="5"/>
  <c r="H325" i="5"/>
  <c r="A326" i="5"/>
  <c r="B326" i="5" s="1"/>
  <c r="G325" i="5"/>
  <c r="F325" i="5"/>
  <c r="G326" i="2"/>
  <c r="A327" i="2"/>
  <c r="B327" i="2" s="1"/>
  <c r="F326" i="2"/>
  <c r="E166" i="2"/>
  <c r="I166" i="2" s="1"/>
  <c r="D167" i="2" s="1"/>
  <c r="J166" i="2"/>
  <c r="H326" i="2" l="1"/>
  <c r="I113" i="5"/>
  <c r="J113" i="5" s="1"/>
  <c r="D114" i="5" s="1"/>
  <c r="K113" i="5"/>
  <c r="H326" i="5"/>
  <c r="A327" i="5"/>
  <c r="B327" i="5" s="1"/>
  <c r="G326" i="5"/>
  <c r="F326" i="5"/>
  <c r="C167" i="2"/>
  <c r="L167" i="2" s="1"/>
  <c r="M166" i="2"/>
  <c r="G327" i="2"/>
  <c r="A328" i="2"/>
  <c r="B328" i="2" s="1"/>
  <c r="F327" i="2"/>
  <c r="H327" i="2" s="1"/>
  <c r="C114" i="5" l="1"/>
  <c r="N113" i="5"/>
  <c r="H327" i="5"/>
  <c r="A328" i="5"/>
  <c r="B328" i="5" s="1"/>
  <c r="G327" i="5"/>
  <c r="F327" i="5"/>
  <c r="G328" i="2"/>
  <c r="A329" i="2"/>
  <c r="B329" i="2" s="1"/>
  <c r="F328" i="2"/>
  <c r="E167" i="2"/>
  <c r="I167" i="2" s="1"/>
  <c r="D168" i="2" s="1"/>
  <c r="J167" i="2" l="1"/>
  <c r="H328" i="2"/>
  <c r="M114" i="5"/>
  <c r="E114" i="5"/>
  <c r="H328" i="5"/>
  <c r="A329" i="5"/>
  <c r="B329" i="5" s="1"/>
  <c r="G328" i="5"/>
  <c r="F328" i="5"/>
  <c r="C168" i="2"/>
  <c r="L168" i="2" s="1"/>
  <c r="M167" i="2"/>
  <c r="G329" i="2"/>
  <c r="A330" i="2"/>
  <c r="B330" i="2" s="1"/>
  <c r="F329" i="2"/>
  <c r="H329" i="2" s="1"/>
  <c r="I114" i="5" l="1"/>
  <c r="J114" i="5"/>
  <c r="D115" i="5" s="1"/>
  <c r="K114" i="5"/>
  <c r="H329" i="5"/>
  <c r="A330" i="5"/>
  <c r="B330" i="5" s="1"/>
  <c r="G329" i="5"/>
  <c r="F329" i="5"/>
  <c r="G330" i="2"/>
  <c r="A331" i="2"/>
  <c r="B331" i="2" s="1"/>
  <c r="F330" i="2"/>
  <c r="E168" i="2"/>
  <c r="I168" i="2" s="1"/>
  <c r="D169" i="2" s="1"/>
  <c r="J168" i="2"/>
  <c r="H330" i="2" l="1"/>
  <c r="C115" i="5"/>
  <c r="N114" i="5"/>
  <c r="H330" i="5"/>
  <c r="A331" i="5"/>
  <c r="B331" i="5" s="1"/>
  <c r="G330" i="5"/>
  <c r="F330" i="5"/>
  <c r="C169" i="2"/>
  <c r="L169" i="2" s="1"/>
  <c r="M168" i="2"/>
  <c r="G331" i="2"/>
  <c r="A332" i="2"/>
  <c r="B332" i="2" s="1"/>
  <c r="F331" i="2"/>
  <c r="H331" i="2" s="1"/>
  <c r="M115" i="5" l="1"/>
  <c r="E115" i="5"/>
  <c r="H331" i="5"/>
  <c r="A332" i="5"/>
  <c r="B332" i="5" s="1"/>
  <c r="G331" i="5"/>
  <c r="F331" i="5"/>
  <c r="G332" i="2"/>
  <c r="A333" i="2"/>
  <c r="B333" i="2" s="1"/>
  <c r="F332" i="2"/>
  <c r="E169" i="2"/>
  <c r="I169" i="2" s="1"/>
  <c r="D170" i="2" s="1"/>
  <c r="J169" i="2"/>
  <c r="H332" i="2" l="1"/>
  <c r="I115" i="5"/>
  <c r="J115" i="5" s="1"/>
  <c r="D116" i="5" s="1"/>
  <c r="K115" i="5"/>
  <c r="H332" i="5"/>
  <c r="A333" i="5"/>
  <c r="B333" i="5" s="1"/>
  <c r="G332" i="5"/>
  <c r="F332" i="5"/>
  <c r="C170" i="2"/>
  <c r="L170" i="2" s="1"/>
  <c r="M169" i="2"/>
  <c r="G333" i="2"/>
  <c r="A334" i="2"/>
  <c r="B334" i="2" s="1"/>
  <c r="F333" i="2"/>
  <c r="H333" i="2" s="1"/>
  <c r="C116" i="5" l="1"/>
  <c r="N115" i="5"/>
  <c r="H333" i="5"/>
  <c r="A334" i="5"/>
  <c r="B334" i="5" s="1"/>
  <c r="G333" i="5"/>
  <c r="F333" i="5"/>
  <c r="G334" i="2"/>
  <c r="A335" i="2"/>
  <c r="B335" i="2" s="1"/>
  <c r="F334" i="2"/>
  <c r="E170" i="2"/>
  <c r="I170" i="2" s="1"/>
  <c r="D171" i="2" s="1"/>
  <c r="J170" i="2" l="1"/>
  <c r="H334" i="2"/>
  <c r="M116" i="5"/>
  <c r="E116" i="5"/>
  <c r="H334" i="5"/>
  <c r="A335" i="5"/>
  <c r="B335" i="5" s="1"/>
  <c r="G334" i="5"/>
  <c r="F334" i="5"/>
  <c r="C171" i="2"/>
  <c r="L171" i="2" s="1"/>
  <c r="M170" i="2"/>
  <c r="G335" i="2"/>
  <c r="A336" i="2"/>
  <c r="B336" i="2" s="1"/>
  <c r="F335" i="2"/>
  <c r="H335" i="2" l="1"/>
  <c r="I116" i="5"/>
  <c r="J116" i="5" s="1"/>
  <c r="D117" i="5" s="1"/>
  <c r="K116" i="5"/>
  <c r="H335" i="5"/>
  <c r="A336" i="5"/>
  <c r="B336" i="5" s="1"/>
  <c r="G335" i="5"/>
  <c r="F335" i="5"/>
  <c r="G336" i="2"/>
  <c r="A337" i="2"/>
  <c r="B337" i="2" s="1"/>
  <c r="F336" i="2"/>
  <c r="H336" i="2" s="1"/>
  <c r="E171" i="2"/>
  <c r="I171" i="2" s="1"/>
  <c r="D172" i="2" s="1"/>
  <c r="J171" i="2"/>
  <c r="C117" i="5" l="1"/>
  <c r="N116" i="5"/>
  <c r="H336" i="5"/>
  <c r="A337" i="5"/>
  <c r="B337" i="5" s="1"/>
  <c r="G336" i="5"/>
  <c r="F336" i="5"/>
  <c r="C172" i="2"/>
  <c r="L172" i="2" s="1"/>
  <c r="M171" i="2"/>
  <c r="G337" i="2"/>
  <c r="A338" i="2"/>
  <c r="B338" i="2" s="1"/>
  <c r="F337" i="2"/>
  <c r="H337" i="2" s="1"/>
  <c r="M117" i="5" l="1"/>
  <c r="E117" i="5"/>
  <c r="H337" i="5"/>
  <c r="A338" i="5"/>
  <c r="B338" i="5" s="1"/>
  <c r="G337" i="5"/>
  <c r="F337" i="5"/>
  <c r="G338" i="2"/>
  <c r="A339" i="2"/>
  <c r="B339" i="2" s="1"/>
  <c r="F338" i="2"/>
  <c r="E172" i="2"/>
  <c r="I172" i="2" s="1"/>
  <c r="D173" i="2" s="1"/>
  <c r="J172" i="2"/>
  <c r="H338" i="2" l="1"/>
  <c r="I117" i="5"/>
  <c r="J117" i="5" s="1"/>
  <c r="D118" i="5" s="1"/>
  <c r="K117" i="5"/>
  <c r="H338" i="5"/>
  <c r="A339" i="5"/>
  <c r="B339" i="5" s="1"/>
  <c r="G338" i="5"/>
  <c r="F338" i="5"/>
  <c r="C173" i="2"/>
  <c r="L173" i="2" s="1"/>
  <c r="M172" i="2"/>
  <c r="G339" i="2"/>
  <c r="A340" i="2"/>
  <c r="B340" i="2" s="1"/>
  <c r="F339" i="2"/>
  <c r="H339" i="2" s="1"/>
  <c r="C118" i="5" l="1"/>
  <c r="N117" i="5"/>
  <c r="H339" i="5"/>
  <c r="A340" i="5"/>
  <c r="B340" i="5" s="1"/>
  <c r="G339" i="5"/>
  <c r="F339" i="5"/>
  <c r="G340" i="2"/>
  <c r="A341" i="2"/>
  <c r="B341" i="2" s="1"/>
  <c r="F340" i="2"/>
  <c r="E173" i="2"/>
  <c r="I173" i="2" s="1"/>
  <c r="D174" i="2" s="1"/>
  <c r="J173" i="2"/>
  <c r="H340" i="2" l="1"/>
  <c r="M118" i="5"/>
  <c r="E118" i="5"/>
  <c r="H340" i="5"/>
  <c r="A341" i="5"/>
  <c r="B341" i="5" s="1"/>
  <c r="G340" i="5"/>
  <c r="F340" i="5"/>
  <c r="C174" i="2"/>
  <c r="L174" i="2" s="1"/>
  <c r="M173" i="2"/>
  <c r="G341" i="2"/>
  <c r="A342" i="2"/>
  <c r="B342" i="2" s="1"/>
  <c r="F341" i="2"/>
  <c r="H341" i="2" s="1"/>
  <c r="I118" i="5" l="1"/>
  <c r="J118" i="5" s="1"/>
  <c r="D119" i="5" s="1"/>
  <c r="K118" i="5"/>
  <c r="H341" i="5"/>
  <c r="A342" i="5"/>
  <c r="B342" i="5" s="1"/>
  <c r="G341" i="5"/>
  <c r="F341" i="5"/>
  <c r="G342" i="2"/>
  <c r="A343" i="2"/>
  <c r="B343" i="2" s="1"/>
  <c r="F342" i="2"/>
  <c r="E174" i="2"/>
  <c r="I174" i="2" s="1"/>
  <c r="D175" i="2" s="1"/>
  <c r="J174" i="2"/>
  <c r="H342" i="2" l="1"/>
  <c r="C119" i="5"/>
  <c r="N118" i="5"/>
  <c r="H342" i="5"/>
  <c r="A343" i="5"/>
  <c r="B343" i="5" s="1"/>
  <c r="G342" i="5"/>
  <c r="F342" i="5"/>
  <c r="C175" i="2"/>
  <c r="L175" i="2" s="1"/>
  <c r="M174" i="2"/>
  <c r="G343" i="2"/>
  <c r="A344" i="2"/>
  <c r="B344" i="2" s="1"/>
  <c r="F343" i="2"/>
  <c r="H343" i="2" s="1"/>
  <c r="M119" i="5" l="1"/>
  <c r="E119" i="5"/>
  <c r="H343" i="5"/>
  <c r="A344" i="5"/>
  <c r="B344" i="5" s="1"/>
  <c r="G343" i="5"/>
  <c r="F343" i="5"/>
  <c r="G344" i="2"/>
  <c r="A345" i="2"/>
  <c r="B345" i="2" s="1"/>
  <c r="F344" i="2"/>
  <c r="E175" i="2"/>
  <c r="I175" i="2" s="1"/>
  <c r="D176" i="2" s="1"/>
  <c r="J175" i="2"/>
  <c r="H344" i="2" l="1"/>
  <c r="I119" i="5"/>
  <c r="J119" i="5" s="1"/>
  <c r="D120" i="5" s="1"/>
  <c r="K119" i="5"/>
  <c r="H344" i="5"/>
  <c r="A345" i="5"/>
  <c r="B345" i="5" s="1"/>
  <c r="G344" i="5"/>
  <c r="F344" i="5"/>
  <c r="C176" i="2"/>
  <c r="L176" i="2" s="1"/>
  <c r="M175" i="2"/>
  <c r="G345" i="2"/>
  <c r="A346" i="2"/>
  <c r="B346" i="2" s="1"/>
  <c r="F345" i="2"/>
  <c r="H345" i="2" s="1"/>
  <c r="C120" i="5" l="1"/>
  <c r="N119" i="5"/>
  <c r="H345" i="5"/>
  <c r="A346" i="5"/>
  <c r="B346" i="5" s="1"/>
  <c r="G345" i="5"/>
  <c r="F345" i="5"/>
  <c r="G346" i="2"/>
  <c r="A347" i="2"/>
  <c r="B347" i="2" s="1"/>
  <c r="F346" i="2"/>
  <c r="E176" i="2"/>
  <c r="I176" i="2" s="1"/>
  <c r="D177" i="2" s="1"/>
  <c r="J176" i="2" l="1"/>
  <c r="H346" i="2"/>
  <c r="M120" i="5"/>
  <c r="E120" i="5"/>
  <c r="H346" i="5"/>
  <c r="A347" i="5"/>
  <c r="B347" i="5" s="1"/>
  <c r="G346" i="5"/>
  <c r="F346" i="5"/>
  <c r="C177" i="2"/>
  <c r="L177" i="2" s="1"/>
  <c r="M176" i="2"/>
  <c r="G347" i="2"/>
  <c r="A348" i="2"/>
  <c r="B348" i="2" s="1"/>
  <c r="F347" i="2"/>
  <c r="H347" i="2" s="1"/>
  <c r="I120" i="5" l="1"/>
  <c r="J120" i="5"/>
  <c r="D121" i="5" s="1"/>
  <c r="K120" i="5"/>
  <c r="H347" i="5"/>
  <c r="A348" i="5"/>
  <c r="B348" i="5" s="1"/>
  <c r="G347" i="5"/>
  <c r="F347" i="5"/>
  <c r="G348" i="2"/>
  <c r="A349" i="2"/>
  <c r="B349" i="2" s="1"/>
  <c r="F348" i="2"/>
  <c r="E177" i="2"/>
  <c r="I177" i="2" s="1"/>
  <c r="D178" i="2" s="1"/>
  <c r="J177" i="2"/>
  <c r="H348" i="2" l="1"/>
  <c r="C121" i="5"/>
  <c r="N120" i="5"/>
  <c r="H348" i="5"/>
  <c r="A349" i="5"/>
  <c r="B349" i="5" s="1"/>
  <c r="G348" i="5"/>
  <c r="F348" i="5"/>
  <c r="C178" i="2"/>
  <c r="L178" i="2" s="1"/>
  <c r="M177" i="2"/>
  <c r="G349" i="2"/>
  <c r="A350" i="2"/>
  <c r="B350" i="2" s="1"/>
  <c r="F349" i="2"/>
  <c r="H349" i="2" s="1"/>
  <c r="M121" i="5" l="1"/>
  <c r="E121" i="5"/>
  <c r="H349" i="5"/>
  <c r="A350" i="5"/>
  <c r="B350" i="5" s="1"/>
  <c r="G349" i="5"/>
  <c r="F349" i="5"/>
  <c r="G350" i="2"/>
  <c r="A351" i="2"/>
  <c r="B351" i="2" s="1"/>
  <c r="F350" i="2"/>
  <c r="E178" i="2"/>
  <c r="I178" i="2" s="1"/>
  <c r="D179" i="2" s="1"/>
  <c r="J178" i="2"/>
  <c r="H350" i="2" l="1"/>
  <c r="I121" i="5"/>
  <c r="J121" i="5" s="1"/>
  <c r="D122" i="5" s="1"/>
  <c r="K121" i="5"/>
  <c r="H350" i="5"/>
  <c r="A351" i="5"/>
  <c r="B351" i="5" s="1"/>
  <c r="G350" i="5"/>
  <c r="F350" i="5"/>
  <c r="C179" i="2"/>
  <c r="L179" i="2" s="1"/>
  <c r="M178" i="2"/>
  <c r="G351" i="2"/>
  <c r="A352" i="2"/>
  <c r="B352" i="2" s="1"/>
  <c r="F351" i="2"/>
  <c r="H351" i="2" s="1"/>
  <c r="C122" i="5" l="1"/>
  <c r="N121" i="5"/>
  <c r="H351" i="5"/>
  <c r="A352" i="5"/>
  <c r="B352" i="5" s="1"/>
  <c r="G351" i="5"/>
  <c r="F351" i="5"/>
  <c r="G352" i="2"/>
  <c r="A353" i="2"/>
  <c r="B353" i="2" s="1"/>
  <c r="F352" i="2"/>
  <c r="E179" i="2"/>
  <c r="I179" i="2" s="1"/>
  <c r="D180" i="2" s="1"/>
  <c r="J179" i="2" l="1"/>
  <c r="H352" i="2"/>
  <c r="M122" i="5"/>
  <c r="E122" i="5"/>
  <c r="H352" i="5"/>
  <c r="A353" i="5"/>
  <c r="B353" i="5" s="1"/>
  <c r="G352" i="5"/>
  <c r="F352" i="5"/>
  <c r="C180" i="2"/>
  <c r="L180" i="2" s="1"/>
  <c r="M179" i="2"/>
  <c r="G353" i="2"/>
  <c r="A354" i="2"/>
  <c r="B354" i="2" s="1"/>
  <c r="F353" i="2"/>
  <c r="H353" i="2" s="1"/>
  <c r="I122" i="5" l="1"/>
  <c r="J122" i="5"/>
  <c r="D123" i="5" s="1"/>
  <c r="K122" i="5"/>
  <c r="H353" i="5"/>
  <c r="A354" i="5"/>
  <c r="B354" i="5" s="1"/>
  <c r="G353" i="5"/>
  <c r="F353" i="5"/>
  <c r="G354" i="2"/>
  <c r="A355" i="2"/>
  <c r="B355" i="2" s="1"/>
  <c r="F354" i="2"/>
  <c r="E180" i="2"/>
  <c r="I180" i="2" s="1"/>
  <c r="D181" i="2" s="1"/>
  <c r="J180" i="2"/>
  <c r="H354" i="2" l="1"/>
  <c r="C123" i="5"/>
  <c r="N122" i="5"/>
  <c r="H354" i="5"/>
  <c r="A355" i="5"/>
  <c r="B355" i="5" s="1"/>
  <c r="G354" i="5"/>
  <c r="F354" i="5"/>
  <c r="C181" i="2"/>
  <c r="L181" i="2" s="1"/>
  <c r="M180" i="2"/>
  <c r="G355" i="2"/>
  <c r="A356" i="2"/>
  <c r="B356" i="2" s="1"/>
  <c r="F355" i="2"/>
  <c r="H355" i="2" s="1"/>
  <c r="M123" i="5" l="1"/>
  <c r="E123" i="5"/>
  <c r="H355" i="5"/>
  <c r="A356" i="5"/>
  <c r="B356" i="5" s="1"/>
  <c r="G355" i="5"/>
  <c r="F355" i="5"/>
  <c r="G356" i="2"/>
  <c r="A357" i="2"/>
  <c r="B357" i="2" s="1"/>
  <c r="F356" i="2"/>
  <c r="E181" i="2"/>
  <c r="I181" i="2" s="1"/>
  <c r="D182" i="2" s="1"/>
  <c r="J181" i="2"/>
  <c r="H356" i="2" l="1"/>
  <c r="I123" i="5"/>
  <c r="J123" i="5" s="1"/>
  <c r="D124" i="5" s="1"/>
  <c r="H356" i="5"/>
  <c r="A357" i="5"/>
  <c r="B357" i="5" s="1"/>
  <c r="G356" i="5"/>
  <c r="F356" i="5"/>
  <c r="C182" i="2"/>
  <c r="L182" i="2" s="1"/>
  <c r="M181" i="2"/>
  <c r="G357" i="2"/>
  <c r="A358" i="2"/>
  <c r="B358" i="2" s="1"/>
  <c r="F357" i="2"/>
  <c r="H357" i="2" s="1"/>
  <c r="K123" i="5" l="1"/>
  <c r="C124" i="5" s="1"/>
  <c r="N123" i="5"/>
  <c r="H357" i="5"/>
  <c r="A358" i="5"/>
  <c r="B358" i="5" s="1"/>
  <c r="G357" i="5"/>
  <c r="F357" i="5"/>
  <c r="G358" i="2"/>
  <c r="A359" i="2"/>
  <c r="B359" i="2" s="1"/>
  <c r="F358" i="2"/>
  <c r="E182" i="2"/>
  <c r="I182" i="2" s="1"/>
  <c r="D183" i="2" s="1"/>
  <c r="J182" i="2"/>
  <c r="H358" i="2" l="1"/>
  <c r="M124" i="5"/>
  <c r="E124" i="5"/>
  <c r="H358" i="5"/>
  <c r="A359" i="5"/>
  <c r="B359" i="5" s="1"/>
  <c r="G358" i="5"/>
  <c r="F358" i="5"/>
  <c r="C183" i="2"/>
  <c r="L183" i="2" s="1"/>
  <c r="M182" i="2"/>
  <c r="G359" i="2"/>
  <c r="A360" i="2"/>
  <c r="B360" i="2" s="1"/>
  <c r="F359" i="2"/>
  <c r="H359" i="2" s="1"/>
  <c r="I124" i="5" l="1"/>
  <c r="J124" i="5"/>
  <c r="D125" i="5" s="1"/>
  <c r="K124" i="5"/>
  <c r="H359" i="5"/>
  <c r="A360" i="5"/>
  <c r="B360" i="5" s="1"/>
  <c r="G359" i="5"/>
  <c r="F359" i="5"/>
  <c r="G360" i="2"/>
  <c r="A361" i="2"/>
  <c r="B361" i="2" s="1"/>
  <c r="F360" i="2"/>
  <c r="E183" i="2"/>
  <c r="I183" i="2" s="1"/>
  <c r="D184" i="2" s="1"/>
  <c r="J183" i="2"/>
  <c r="H360" i="2" l="1"/>
  <c r="C125" i="5"/>
  <c r="N124" i="5"/>
  <c r="H360" i="5"/>
  <c r="A361" i="5"/>
  <c r="B361" i="5" s="1"/>
  <c r="G360" i="5"/>
  <c r="F360" i="5"/>
  <c r="C184" i="2"/>
  <c r="L184" i="2" s="1"/>
  <c r="M183" i="2"/>
  <c r="G361" i="2"/>
  <c r="A362" i="2"/>
  <c r="B362" i="2" s="1"/>
  <c r="F361" i="2"/>
  <c r="H361" i="2" s="1"/>
  <c r="M125" i="5" l="1"/>
  <c r="E125" i="5"/>
  <c r="H361" i="5"/>
  <c r="A362" i="5"/>
  <c r="B362" i="5" s="1"/>
  <c r="G361" i="5"/>
  <c r="F361" i="5"/>
  <c r="G362" i="2"/>
  <c r="A363" i="2"/>
  <c r="B363" i="2" s="1"/>
  <c r="F362" i="2"/>
  <c r="E184" i="2"/>
  <c r="I184" i="2" s="1"/>
  <c r="D185" i="2" s="1"/>
  <c r="J184" i="2"/>
  <c r="H362" i="2" l="1"/>
  <c r="I125" i="5"/>
  <c r="J125" i="5" s="1"/>
  <c r="D126" i="5" s="1"/>
  <c r="K125" i="5"/>
  <c r="H362" i="5"/>
  <c r="A363" i="5"/>
  <c r="B363" i="5" s="1"/>
  <c r="G362" i="5"/>
  <c r="F362" i="5"/>
  <c r="C185" i="2"/>
  <c r="L185" i="2" s="1"/>
  <c r="M184" i="2"/>
  <c r="G363" i="2"/>
  <c r="A364" i="2"/>
  <c r="B364" i="2" s="1"/>
  <c r="F363" i="2"/>
  <c r="H363" i="2" s="1"/>
  <c r="C126" i="5" l="1"/>
  <c r="N125" i="5"/>
  <c r="H363" i="5"/>
  <c r="A364" i="5"/>
  <c r="B364" i="5" s="1"/>
  <c r="G363" i="5"/>
  <c r="F363" i="5"/>
  <c r="G364" i="2"/>
  <c r="A365" i="2"/>
  <c r="B365" i="2" s="1"/>
  <c r="F364" i="2"/>
  <c r="E185" i="2"/>
  <c r="I185" i="2" s="1"/>
  <c r="D186" i="2" s="1"/>
  <c r="J185" i="2" l="1"/>
  <c r="H364" i="2"/>
  <c r="M126" i="5"/>
  <c r="E126" i="5"/>
  <c r="H364" i="5"/>
  <c r="A365" i="5"/>
  <c r="B365" i="5" s="1"/>
  <c r="G364" i="5"/>
  <c r="F364" i="5"/>
  <c r="C186" i="2"/>
  <c r="L186" i="2" s="1"/>
  <c r="M185" i="2"/>
  <c r="G365" i="2"/>
  <c r="A366" i="2"/>
  <c r="B366" i="2" s="1"/>
  <c r="F365" i="2"/>
  <c r="H365" i="2" s="1"/>
  <c r="I126" i="5" l="1"/>
  <c r="J126" i="5"/>
  <c r="D127" i="5" s="1"/>
  <c r="K126" i="5"/>
  <c r="H365" i="5"/>
  <c r="A366" i="5"/>
  <c r="B366" i="5" s="1"/>
  <c r="G365" i="5"/>
  <c r="F365" i="5"/>
  <c r="G366" i="2"/>
  <c r="A367" i="2"/>
  <c r="B367" i="2" s="1"/>
  <c r="F366" i="2"/>
  <c r="E186" i="2"/>
  <c r="I186" i="2" s="1"/>
  <c r="D187" i="2" s="1"/>
  <c r="J186" i="2"/>
  <c r="H366" i="2" l="1"/>
  <c r="C127" i="5"/>
  <c r="N126" i="5"/>
  <c r="H366" i="5"/>
  <c r="A367" i="5"/>
  <c r="B367" i="5" s="1"/>
  <c r="G366" i="5"/>
  <c r="F366" i="5"/>
  <c r="C187" i="2"/>
  <c r="L187" i="2" s="1"/>
  <c r="M186" i="2"/>
  <c r="G367" i="2"/>
  <c r="F367" i="2"/>
  <c r="H367" i="2" s="1"/>
  <c r="M127" i="5" l="1"/>
  <c r="E127" i="5"/>
  <c r="H367" i="5"/>
  <c r="I1" i="5"/>
  <c r="G367" i="5"/>
  <c r="F367" i="5"/>
  <c r="E187" i="2"/>
  <c r="I187" i="2" s="1"/>
  <c r="D188" i="2" s="1"/>
  <c r="J187" i="2" l="1"/>
  <c r="I127" i="5"/>
  <c r="J127" i="5" s="1"/>
  <c r="D128" i="5" s="1"/>
  <c r="K127" i="5"/>
  <c r="C188" i="2"/>
  <c r="L188" i="2" s="1"/>
  <c r="M187" i="2"/>
  <c r="C128" i="5" l="1"/>
  <c r="N127" i="5"/>
  <c r="E188" i="2"/>
  <c r="I188" i="2" s="1"/>
  <c r="D189" i="2" s="1"/>
  <c r="J188" i="2"/>
  <c r="M128" i="5" l="1"/>
  <c r="E128" i="5"/>
  <c r="C189" i="2"/>
  <c r="L189" i="2" s="1"/>
  <c r="M188" i="2"/>
  <c r="I128" i="5" l="1"/>
  <c r="J128" i="5"/>
  <c r="D129" i="5" s="1"/>
  <c r="K128" i="5"/>
  <c r="E189" i="2"/>
  <c r="I189" i="2" s="1"/>
  <c r="D190" i="2" s="1"/>
  <c r="J189" i="2"/>
  <c r="C129" i="5" l="1"/>
  <c r="N128" i="5"/>
  <c r="C190" i="2"/>
  <c r="L190" i="2" s="1"/>
  <c r="M189" i="2"/>
  <c r="M129" i="5" l="1"/>
  <c r="E129" i="5"/>
  <c r="E190" i="2"/>
  <c r="I190" i="2" s="1"/>
  <c r="D191" i="2" s="1"/>
  <c r="J190" i="2"/>
  <c r="I129" i="5" l="1"/>
  <c r="J129" i="5" s="1"/>
  <c r="D130" i="5" s="1"/>
  <c r="K129" i="5"/>
  <c r="C191" i="2"/>
  <c r="L191" i="2" s="1"/>
  <c r="M190" i="2"/>
  <c r="C130" i="5" l="1"/>
  <c r="N129" i="5"/>
  <c r="E191" i="2"/>
  <c r="I191" i="2" s="1"/>
  <c r="D192" i="2" s="1"/>
  <c r="J191" i="2"/>
  <c r="M130" i="5" l="1"/>
  <c r="E130" i="5"/>
  <c r="C192" i="2"/>
  <c r="L192" i="2" s="1"/>
  <c r="M191" i="2"/>
  <c r="I130" i="5" l="1"/>
  <c r="J130" i="5" s="1"/>
  <c r="D131" i="5" s="1"/>
  <c r="K130" i="5"/>
  <c r="E192" i="2"/>
  <c r="I192" i="2" s="1"/>
  <c r="D193" i="2" s="1"/>
  <c r="J192" i="2" l="1"/>
  <c r="C131" i="5"/>
  <c r="N130" i="5"/>
  <c r="C193" i="2"/>
  <c r="L193" i="2" s="1"/>
  <c r="M192" i="2"/>
  <c r="M131" i="5" l="1"/>
  <c r="E131" i="5"/>
  <c r="E193" i="2"/>
  <c r="I193" i="2" s="1"/>
  <c r="D194" i="2" s="1"/>
  <c r="J193" i="2" l="1"/>
  <c r="I131" i="5"/>
  <c r="J131" i="5" s="1"/>
  <c r="D132" i="5" s="1"/>
  <c r="K131" i="5"/>
  <c r="C194" i="2"/>
  <c r="L194" i="2" s="1"/>
  <c r="M193" i="2"/>
  <c r="C132" i="5" l="1"/>
  <c r="N131" i="5"/>
  <c r="E194" i="2"/>
  <c r="I194" i="2" s="1"/>
  <c r="D195" i="2" s="1"/>
  <c r="J194" i="2"/>
  <c r="M132" i="5" l="1"/>
  <c r="E132" i="5"/>
  <c r="C195" i="2"/>
  <c r="L195" i="2" s="1"/>
  <c r="M194" i="2"/>
  <c r="I132" i="5" l="1"/>
  <c r="J132" i="5"/>
  <c r="D133" i="5" s="1"/>
  <c r="K132" i="5"/>
  <c r="E195" i="2"/>
  <c r="I195" i="2" s="1"/>
  <c r="D196" i="2" s="1"/>
  <c r="J195" i="2"/>
  <c r="C133" i="5" l="1"/>
  <c r="N132" i="5"/>
  <c r="C196" i="2"/>
  <c r="L196" i="2" s="1"/>
  <c r="M195" i="2"/>
  <c r="M133" i="5" l="1"/>
  <c r="E133" i="5"/>
  <c r="E196" i="2"/>
  <c r="I196" i="2" s="1"/>
  <c r="D197" i="2" s="1"/>
  <c r="J196" i="2"/>
  <c r="I133" i="5" l="1"/>
  <c r="J133" i="5"/>
  <c r="D134" i="5" s="1"/>
  <c r="K133" i="5"/>
  <c r="C197" i="2"/>
  <c r="L197" i="2" s="1"/>
  <c r="M196" i="2"/>
  <c r="C134" i="5" l="1"/>
  <c r="N133" i="5"/>
  <c r="E197" i="2"/>
  <c r="I197" i="2" s="1"/>
  <c r="D198" i="2" s="1"/>
  <c r="J197" i="2"/>
  <c r="M134" i="5" l="1"/>
  <c r="E134" i="5"/>
  <c r="C198" i="2"/>
  <c r="L198" i="2" s="1"/>
  <c r="M197" i="2"/>
  <c r="I134" i="5" l="1"/>
  <c r="J134" i="5"/>
  <c r="D135" i="5" s="1"/>
  <c r="K134" i="5"/>
  <c r="E198" i="2"/>
  <c r="I198" i="2" s="1"/>
  <c r="D199" i="2" s="1"/>
  <c r="J198" i="2"/>
  <c r="C135" i="5" l="1"/>
  <c r="N134" i="5"/>
  <c r="C199" i="2"/>
  <c r="L199" i="2" s="1"/>
  <c r="M198" i="2"/>
  <c r="M135" i="5" l="1"/>
  <c r="E135" i="5"/>
  <c r="E199" i="2"/>
  <c r="I199" i="2" s="1"/>
  <c r="D200" i="2" s="1"/>
  <c r="J199" i="2"/>
  <c r="I135" i="5" l="1"/>
  <c r="J135" i="5" s="1"/>
  <c r="D136" i="5" s="1"/>
  <c r="K135" i="5"/>
  <c r="C200" i="2"/>
  <c r="L200" i="2" s="1"/>
  <c r="M199" i="2"/>
  <c r="C136" i="5" l="1"/>
  <c r="N135" i="5"/>
  <c r="E200" i="2"/>
  <c r="I200" i="2" s="1"/>
  <c r="D201" i="2" s="1"/>
  <c r="J200" i="2"/>
  <c r="M136" i="5" l="1"/>
  <c r="E136" i="5"/>
  <c r="C201" i="2"/>
  <c r="L201" i="2" s="1"/>
  <c r="M200" i="2"/>
  <c r="I136" i="5" l="1"/>
  <c r="J136" i="5"/>
  <c r="D137" i="5" s="1"/>
  <c r="K136" i="5"/>
  <c r="E201" i="2"/>
  <c r="I201" i="2" s="1"/>
  <c r="D202" i="2" s="1"/>
  <c r="J201" i="2"/>
  <c r="C137" i="5" l="1"/>
  <c r="N136" i="5"/>
  <c r="C202" i="2"/>
  <c r="L202" i="2" s="1"/>
  <c r="M201" i="2"/>
  <c r="M137" i="5" l="1"/>
  <c r="E137" i="5"/>
  <c r="E202" i="2"/>
  <c r="I202" i="2" s="1"/>
  <c r="D203" i="2" s="1"/>
  <c r="J202" i="2"/>
  <c r="I137" i="5" l="1"/>
  <c r="J137" i="5" s="1"/>
  <c r="D138" i="5" s="1"/>
  <c r="K137" i="5"/>
  <c r="C203" i="2"/>
  <c r="L203" i="2" s="1"/>
  <c r="M202" i="2"/>
  <c r="C138" i="5" l="1"/>
  <c r="N137" i="5"/>
  <c r="E203" i="2"/>
  <c r="I203" i="2" s="1"/>
  <c r="D204" i="2" s="1"/>
  <c r="J203" i="2"/>
  <c r="M138" i="5" l="1"/>
  <c r="E138" i="5"/>
  <c r="C204" i="2"/>
  <c r="L204" i="2" s="1"/>
  <c r="M203" i="2"/>
  <c r="I138" i="5" l="1"/>
  <c r="J138" i="5" s="1"/>
  <c r="D139" i="5" s="1"/>
  <c r="K138" i="5"/>
  <c r="E204" i="2"/>
  <c r="I204" i="2" s="1"/>
  <c r="D205" i="2" s="1"/>
  <c r="J204" i="2"/>
  <c r="C139" i="5" l="1"/>
  <c r="N138" i="5"/>
  <c r="C205" i="2"/>
  <c r="L205" i="2" s="1"/>
  <c r="M204" i="2"/>
  <c r="M139" i="5" l="1"/>
  <c r="E139" i="5"/>
  <c r="E205" i="2"/>
  <c r="I205" i="2" s="1"/>
  <c r="D206" i="2" s="1"/>
  <c r="J205" i="2"/>
  <c r="I139" i="5" l="1"/>
  <c r="J139" i="5"/>
  <c r="D140" i="5" s="1"/>
  <c r="K139" i="5"/>
  <c r="C206" i="2"/>
  <c r="L206" i="2" s="1"/>
  <c r="M205" i="2"/>
  <c r="C140" i="5" l="1"/>
  <c r="N139" i="5"/>
  <c r="E206" i="2"/>
  <c r="I206" i="2" s="1"/>
  <c r="D207" i="2" s="1"/>
  <c r="J206" i="2" l="1"/>
  <c r="M140" i="5"/>
  <c r="E140" i="5"/>
  <c r="C207" i="2"/>
  <c r="L207" i="2" s="1"/>
  <c r="M206" i="2"/>
  <c r="I140" i="5" l="1"/>
  <c r="J140" i="5" s="1"/>
  <c r="D141" i="5" s="1"/>
  <c r="E207" i="2"/>
  <c r="I207" i="2" s="1"/>
  <c r="D208" i="2" s="1"/>
  <c r="J207" i="2"/>
  <c r="K140" i="5" l="1"/>
  <c r="C141" i="5"/>
  <c r="N140" i="5"/>
  <c r="C208" i="2"/>
  <c r="L208" i="2" s="1"/>
  <c r="M207" i="2"/>
  <c r="M141" i="5" l="1"/>
  <c r="E141" i="5"/>
  <c r="E208" i="2"/>
  <c r="I208" i="2" s="1"/>
  <c r="D209" i="2" s="1"/>
  <c r="J208" i="2"/>
  <c r="I141" i="5" l="1"/>
  <c r="J141" i="5"/>
  <c r="D142" i="5" s="1"/>
  <c r="K141" i="5"/>
  <c r="C209" i="2"/>
  <c r="L209" i="2" s="1"/>
  <c r="M208" i="2"/>
  <c r="C142" i="5" l="1"/>
  <c r="N141" i="5"/>
  <c r="E209" i="2"/>
  <c r="I209" i="2" s="1"/>
  <c r="D210" i="2" s="1"/>
  <c r="J209" i="2"/>
  <c r="M142" i="5" l="1"/>
  <c r="E142" i="5"/>
  <c r="C210" i="2"/>
  <c r="L210" i="2" s="1"/>
  <c r="M209" i="2"/>
  <c r="I142" i="5" l="1"/>
  <c r="J142" i="5"/>
  <c r="D143" i="5" s="1"/>
  <c r="K142" i="5"/>
  <c r="E210" i="2"/>
  <c r="I210" i="2" s="1"/>
  <c r="D211" i="2" s="1"/>
  <c r="J210" i="2"/>
  <c r="C143" i="5" l="1"/>
  <c r="N142" i="5"/>
  <c r="C211" i="2"/>
  <c r="L211" i="2" s="1"/>
  <c r="M210" i="2"/>
  <c r="M143" i="5" l="1"/>
  <c r="E143" i="5"/>
  <c r="E211" i="2"/>
  <c r="I211" i="2" s="1"/>
  <c r="D212" i="2" s="1"/>
  <c r="J211" i="2" l="1"/>
  <c r="I143" i="5"/>
  <c r="J143" i="5"/>
  <c r="D144" i="5" s="1"/>
  <c r="K143" i="5"/>
  <c r="C212" i="2"/>
  <c r="L212" i="2" s="1"/>
  <c r="M211" i="2"/>
  <c r="C144" i="5" l="1"/>
  <c r="N143" i="5"/>
  <c r="E212" i="2"/>
  <c r="I212" i="2" s="1"/>
  <c r="D213" i="2" s="1"/>
  <c r="J212" i="2"/>
  <c r="M144" i="5" l="1"/>
  <c r="E144" i="5"/>
  <c r="C213" i="2"/>
  <c r="L213" i="2" s="1"/>
  <c r="M212" i="2"/>
  <c r="I144" i="5" l="1"/>
  <c r="J144" i="5"/>
  <c r="D145" i="5" s="1"/>
  <c r="K144" i="5"/>
  <c r="E213" i="2"/>
  <c r="I213" i="2" s="1"/>
  <c r="D214" i="2" s="1"/>
  <c r="J213" i="2"/>
  <c r="C145" i="5" l="1"/>
  <c r="N144" i="5"/>
  <c r="C214" i="2"/>
  <c r="L214" i="2" s="1"/>
  <c r="M213" i="2"/>
  <c r="M145" i="5" l="1"/>
  <c r="E145" i="5"/>
  <c r="E214" i="2"/>
  <c r="I214" i="2" s="1"/>
  <c r="D215" i="2" s="1"/>
  <c r="J214" i="2"/>
  <c r="I145" i="5" l="1"/>
  <c r="J145" i="5"/>
  <c r="D146" i="5" s="1"/>
  <c r="K145" i="5"/>
  <c r="C215" i="2"/>
  <c r="L215" i="2" s="1"/>
  <c r="M214" i="2"/>
  <c r="C146" i="5" l="1"/>
  <c r="N145" i="5"/>
  <c r="E215" i="2"/>
  <c r="I215" i="2" s="1"/>
  <c r="D216" i="2" s="1"/>
  <c r="J215" i="2"/>
  <c r="M146" i="5" l="1"/>
  <c r="E146" i="5"/>
  <c r="C216" i="2"/>
  <c r="L216" i="2" s="1"/>
  <c r="M215" i="2"/>
  <c r="I146" i="5" l="1"/>
  <c r="J146" i="5"/>
  <c r="D147" i="5" s="1"/>
  <c r="K146" i="5"/>
  <c r="E216" i="2"/>
  <c r="I216" i="2" s="1"/>
  <c r="D217" i="2" s="1"/>
  <c r="J216" i="2" l="1"/>
  <c r="C147" i="5"/>
  <c r="N146" i="5"/>
  <c r="C217" i="2"/>
  <c r="L217" i="2" s="1"/>
  <c r="M216" i="2"/>
  <c r="M147" i="5" l="1"/>
  <c r="E147" i="5"/>
  <c r="E217" i="2"/>
  <c r="I217" i="2" s="1"/>
  <c r="D218" i="2" s="1"/>
  <c r="J217" i="2" l="1"/>
  <c r="I147" i="5"/>
  <c r="J147" i="5"/>
  <c r="D148" i="5" s="1"/>
  <c r="K147" i="5"/>
  <c r="C218" i="2"/>
  <c r="L218" i="2" s="1"/>
  <c r="M217" i="2"/>
  <c r="C148" i="5" l="1"/>
  <c r="N147" i="5"/>
  <c r="E218" i="2"/>
  <c r="I218" i="2" s="1"/>
  <c r="D219" i="2" s="1"/>
  <c r="J218" i="2"/>
  <c r="M148" i="5" l="1"/>
  <c r="E148" i="5"/>
  <c r="C219" i="2"/>
  <c r="L219" i="2" s="1"/>
  <c r="M218" i="2"/>
  <c r="I148" i="5" l="1"/>
  <c r="J148" i="5"/>
  <c r="D149" i="5" s="1"/>
  <c r="K148" i="5"/>
  <c r="E219" i="2"/>
  <c r="I219" i="2" s="1"/>
  <c r="D220" i="2" s="1"/>
  <c r="J219" i="2" l="1"/>
  <c r="C149" i="5"/>
  <c r="N148" i="5"/>
  <c r="C220" i="2"/>
  <c r="L220" i="2" s="1"/>
  <c r="M219" i="2"/>
  <c r="M149" i="5" l="1"/>
  <c r="E149" i="5"/>
  <c r="E220" i="2"/>
  <c r="I220" i="2" s="1"/>
  <c r="D221" i="2" s="1"/>
  <c r="J220" i="2"/>
  <c r="I149" i="5" l="1"/>
  <c r="J149" i="5"/>
  <c r="D150" i="5" s="1"/>
  <c r="K149" i="5"/>
  <c r="C221" i="2"/>
  <c r="L221" i="2" s="1"/>
  <c r="M220" i="2"/>
  <c r="C150" i="5" l="1"/>
  <c r="N149" i="5"/>
  <c r="E221" i="2"/>
  <c r="I221" i="2" s="1"/>
  <c r="D222" i="2" s="1"/>
  <c r="J221" i="2"/>
  <c r="M150" i="5" l="1"/>
  <c r="E150" i="5"/>
  <c r="C222" i="2"/>
  <c r="L222" i="2" s="1"/>
  <c r="M221" i="2"/>
  <c r="I150" i="5" l="1"/>
  <c r="J150" i="5" s="1"/>
  <c r="D151" i="5" s="1"/>
  <c r="E222" i="2"/>
  <c r="I222" i="2" s="1"/>
  <c r="D223" i="2" s="1"/>
  <c r="J222" i="2"/>
  <c r="K150" i="5" l="1"/>
  <c r="C151" i="5" s="1"/>
  <c r="C223" i="2"/>
  <c r="L223" i="2" s="1"/>
  <c r="M222" i="2"/>
  <c r="N150" i="5" l="1"/>
  <c r="M151" i="5"/>
  <c r="E151" i="5"/>
  <c r="E223" i="2"/>
  <c r="I223" i="2" s="1"/>
  <c r="D224" i="2" s="1"/>
  <c r="J223" i="2"/>
  <c r="I151" i="5" l="1"/>
  <c r="J151" i="5" s="1"/>
  <c r="D152" i="5" s="1"/>
  <c r="C224" i="2"/>
  <c r="L224" i="2" s="1"/>
  <c r="M223" i="2"/>
  <c r="K151" i="5" l="1"/>
  <c r="C152" i="5"/>
  <c r="N151" i="5"/>
  <c r="E224" i="2"/>
  <c r="I224" i="2" s="1"/>
  <c r="D225" i="2" s="1"/>
  <c r="J224" i="2"/>
  <c r="M152" i="5" l="1"/>
  <c r="E152" i="5"/>
  <c r="C225" i="2"/>
  <c r="L225" i="2" s="1"/>
  <c r="M224" i="2"/>
  <c r="I152" i="5" l="1"/>
  <c r="J152" i="5"/>
  <c r="D153" i="5" s="1"/>
  <c r="K152" i="5"/>
  <c r="E225" i="2"/>
  <c r="I225" i="2" s="1"/>
  <c r="D226" i="2" s="1"/>
  <c r="J225" i="2"/>
  <c r="C153" i="5" l="1"/>
  <c r="N152" i="5"/>
  <c r="C226" i="2"/>
  <c r="L226" i="2" s="1"/>
  <c r="M225" i="2"/>
  <c r="M153" i="5" l="1"/>
  <c r="E153" i="5"/>
  <c r="E226" i="2"/>
  <c r="I226" i="2" s="1"/>
  <c r="D227" i="2" s="1"/>
  <c r="J226" i="2"/>
  <c r="I153" i="5" l="1"/>
  <c r="J153" i="5" s="1"/>
  <c r="D154" i="5" s="1"/>
  <c r="K153" i="5"/>
  <c r="C227" i="2"/>
  <c r="L227" i="2" s="1"/>
  <c r="M226" i="2"/>
  <c r="C154" i="5" l="1"/>
  <c r="N153" i="5"/>
  <c r="E227" i="2"/>
  <c r="I227" i="2" s="1"/>
  <c r="D228" i="2" s="1"/>
  <c r="J227" i="2" l="1"/>
  <c r="M154" i="5"/>
  <c r="E154" i="5"/>
  <c r="C228" i="2"/>
  <c r="L228" i="2" s="1"/>
  <c r="M227" i="2"/>
  <c r="I154" i="5" l="1"/>
  <c r="J154" i="5"/>
  <c r="D155" i="5" s="1"/>
  <c r="K154" i="5"/>
  <c r="E228" i="2"/>
  <c r="I228" i="2" s="1"/>
  <c r="D229" i="2" s="1"/>
  <c r="J228" i="2"/>
  <c r="C155" i="5" l="1"/>
  <c r="N154" i="5"/>
  <c r="C229" i="2"/>
  <c r="L229" i="2" s="1"/>
  <c r="M228" i="2"/>
  <c r="M155" i="5" l="1"/>
  <c r="E155" i="5"/>
  <c r="E229" i="2"/>
  <c r="I229" i="2" s="1"/>
  <c r="D230" i="2" s="1"/>
  <c r="J229" i="2"/>
  <c r="I155" i="5" l="1"/>
  <c r="J155" i="5" s="1"/>
  <c r="D156" i="5" s="1"/>
  <c r="K155" i="5"/>
  <c r="C230" i="2"/>
  <c r="L230" i="2" s="1"/>
  <c r="M229" i="2"/>
  <c r="C156" i="5" l="1"/>
  <c r="N155" i="5"/>
  <c r="E230" i="2"/>
  <c r="I230" i="2" s="1"/>
  <c r="D231" i="2" s="1"/>
  <c r="J230" i="2"/>
  <c r="M156" i="5" l="1"/>
  <c r="E156" i="5"/>
  <c r="C231" i="2"/>
  <c r="L231" i="2" s="1"/>
  <c r="M230" i="2"/>
  <c r="I156" i="5" l="1"/>
  <c r="J156" i="5" s="1"/>
  <c r="D157" i="5" s="1"/>
  <c r="E231" i="2"/>
  <c r="I231" i="2" s="1"/>
  <c r="D232" i="2" s="1"/>
  <c r="J231" i="2"/>
  <c r="K156" i="5" l="1"/>
  <c r="C157" i="5"/>
  <c r="N156" i="5"/>
  <c r="C232" i="2"/>
  <c r="L232" i="2" s="1"/>
  <c r="M231" i="2"/>
  <c r="M157" i="5" l="1"/>
  <c r="E157" i="5"/>
  <c r="E232" i="2"/>
  <c r="I232" i="2" s="1"/>
  <c r="D233" i="2" s="1"/>
  <c r="J232" i="2"/>
  <c r="I157" i="5" l="1"/>
  <c r="J157" i="5"/>
  <c r="D158" i="5" s="1"/>
  <c r="K157" i="5"/>
  <c r="C233" i="2"/>
  <c r="L233" i="2" s="1"/>
  <c r="M232" i="2"/>
  <c r="C158" i="5" l="1"/>
  <c r="N157" i="5"/>
  <c r="E233" i="2"/>
  <c r="I233" i="2" s="1"/>
  <c r="D234" i="2" s="1"/>
  <c r="J233" i="2" l="1"/>
  <c r="M158" i="5"/>
  <c r="E158" i="5"/>
  <c r="C234" i="2"/>
  <c r="L234" i="2" s="1"/>
  <c r="M233" i="2"/>
  <c r="I158" i="5" l="1"/>
  <c r="J158" i="5"/>
  <c r="D159" i="5" s="1"/>
  <c r="K158" i="5"/>
  <c r="E234" i="2"/>
  <c r="I234" i="2" s="1"/>
  <c r="D235" i="2" s="1"/>
  <c r="J234" i="2"/>
  <c r="C159" i="5" l="1"/>
  <c r="N158" i="5"/>
  <c r="C235" i="2"/>
  <c r="L235" i="2" s="1"/>
  <c r="M234" i="2"/>
  <c r="M159" i="5" l="1"/>
  <c r="E159" i="5"/>
  <c r="E235" i="2"/>
  <c r="I235" i="2" s="1"/>
  <c r="D236" i="2" s="1"/>
  <c r="J235" i="2"/>
  <c r="I159" i="5" l="1"/>
  <c r="J159" i="5"/>
  <c r="D160" i="5" s="1"/>
  <c r="K159" i="5"/>
  <c r="C236" i="2"/>
  <c r="L236" i="2" s="1"/>
  <c r="M235" i="2"/>
  <c r="C160" i="5" l="1"/>
  <c r="N159" i="5"/>
  <c r="E236" i="2"/>
  <c r="I236" i="2" s="1"/>
  <c r="D237" i="2" s="1"/>
  <c r="J236" i="2"/>
  <c r="M160" i="5" l="1"/>
  <c r="E160" i="5"/>
  <c r="C237" i="2"/>
  <c r="L237" i="2" s="1"/>
  <c r="M236" i="2"/>
  <c r="I160" i="5" l="1"/>
  <c r="J160" i="5"/>
  <c r="D161" i="5" s="1"/>
  <c r="K160" i="5"/>
  <c r="E237" i="2"/>
  <c r="I237" i="2" s="1"/>
  <c r="D238" i="2" s="1"/>
  <c r="J237" i="2"/>
  <c r="C161" i="5" l="1"/>
  <c r="N160" i="5"/>
  <c r="C238" i="2"/>
  <c r="L238" i="2" s="1"/>
  <c r="M237" i="2"/>
  <c r="M161" i="5" l="1"/>
  <c r="E161" i="5"/>
  <c r="E238" i="2"/>
  <c r="I238" i="2" s="1"/>
  <c r="D239" i="2" s="1"/>
  <c r="J238" i="2"/>
  <c r="I161" i="5" l="1"/>
  <c r="J161" i="5"/>
  <c r="D162" i="5" s="1"/>
  <c r="K161" i="5"/>
  <c r="C239" i="2"/>
  <c r="L239" i="2" s="1"/>
  <c r="M238" i="2"/>
  <c r="C162" i="5" l="1"/>
  <c r="N161" i="5"/>
  <c r="E239" i="2"/>
  <c r="I239" i="2" s="1"/>
  <c r="D240" i="2" s="1"/>
  <c r="J239" i="2"/>
  <c r="M162" i="5" l="1"/>
  <c r="E162" i="5"/>
  <c r="C240" i="2"/>
  <c r="L240" i="2" s="1"/>
  <c r="M239" i="2"/>
  <c r="I162" i="5" l="1"/>
  <c r="J162" i="5"/>
  <c r="D163" i="5" s="1"/>
  <c r="K162" i="5"/>
  <c r="E240" i="2"/>
  <c r="I240" i="2" s="1"/>
  <c r="D241" i="2" s="1"/>
  <c r="J240" i="2"/>
  <c r="C163" i="5" l="1"/>
  <c r="N162" i="5"/>
  <c r="C241" i="2"/>
  <c r="L241" i="2" s="1"/>
  <c r="M240" i="2"/>
  <c r="M163" i="5" l="1"/>
  <c r="E163" i="5"/>
  <c r="E241" i="2"/>
  <c r="I241" i="2" s="1"/>
  <c r="D242" i="2" s="1"/>
  <c r="J241" i="2"/>
  <c r="I163" i="5" l="1"/>
  <c r="J163" i="5"/>
  <c r="D164" i="5" s="1"/>
  <c r="K163" i="5"/>
  <c r="C242" i="2"/>
  <c r="L242" i="2" s="1"/>
  <c r="M241" i="2"/>
  <c r="C164" i="5" l="1"/>
  <c r="N163" i="5"/>
  <c r="E242" i="2"/>
  <c r="I242" i="2" s="1"/>
  <c r="D243" i="2" s="1"/>
  <c r="J242" i="2"/>
  <c r="M164" i="5" l="1"/>
  <c r="E164" i="5"/>
  <c r="C243" i="2"/>
  <c r="L243" i="2" s="1"/>
  <c r="M242" i="2"/>
  <c r="I164" i="5" l="1"/>
  <c r="J164" i="5"/>
  <c r="D165" i="5" s="1"/>
  <c r="K164" i="5"/>
  <c r="E243" i="2"/>
  <c r="I243" i="2" s="1"/>
  <c r="D244" i="2" s="1"/>
  <c r="J243" i="2"/>
  <c r="C165" i="5" l="1"/>
  <c r="N164" i="5"/>
  <c r="C244" i="2"/>
  <c r="L244" i="2" s="1"/>
  <c r="M243" i="2"/>
  <c r="M165" i="5" l="1"/>
  <c r="E165" i="5"/>
  <c r="E244" i="2"/>
  <c r="I244" i="2" s="1"/>
  <c r="D245" i="2" s="1"/>
  <c r="J244" i="2"/>
  <c r="I165" i="5" l="1"/>
  <c r="J165" i="5"/>
  <c r="D166" i="5" s="1"/>
  <c r="K165" i="5"/>
  <c r="C245" i="2"/>
  <c r="L245" i="2" s="1"/>
  <c r="M244" i="2"/>
  <c r="C166" i="5" l="1"/>
  <c r="N165" i="5"/>
  <c r="E245" i="2"/>
  <c r="I245" i="2" s="1"/>
  <c r="D246" i="2" s="1"/>
  <c r="J245" i="2"/>
  <c r="M166" i="5" l="1"/>
  <c r="E166" i="5"/>
  <c r="C246" i="2"/>
  <c r="L246" i="2" s="1"/>
  <c r="M245" i="2"/>
  <c r="I166" i="5" l="1"/>
  <c r="J166" i="5"/>
  <c r="D167" i="5" s="1"/>
  <c r="K166" i="5"/>
  <c r="E246" i="2"/>
  <c r="I246" i="2" s="1"/>
  <c r="D247" i="2" s="1"/>
  <c r="J246" i="2"/>
  <c r="C167" i="5" l="1"/>
  <c r="N166" i="5"/>
  <c r="C247" i="2"/>
  <c r="L247" i="2" s="1"/>
  <c r="M246" i="2"/>
  <c r="M167" i="5" l="1"/>
  <c r="E167" i="5"/>
  <c r="E247" i="2"/>
  <c r="I247" i="2" s="1"/>
  <c r="D248" i="2" s="1"/>
  <c r="J247" i="2"/>
  <c r="I167" i="5" l="1"/>
  <c r="J167" i="5"/>
  <c r="D168" i="5" s="1"/>
  <c r="K167" i="5"/>
  <c r="C248" i="2"/>
  <c r="L248" i="2" s="1"/>
  <c r="M247" i="2"/>
  <c r="C168" i="5" l="1"/>
  <c r="N167" i="5"/>
  <c r="E248" i="2"/>
  <c r="I248" i="2" s="1"/>
  <c r="D249" i="2" s="1"/>
  <c r="J248" i="2"/>
  <c r="M168" i="5" l="1"/>
  <c r="E168" i="5"/>
  <c r="C249" i="2"/>
  <c r="L249" i="2" s="1"/>
  <c r="M248" i="2"/>
  <c r="I168" i="5" l="1"/>
  <c r="J168" i="5"/>
  <c r="D169" i="5" s="1"/>
  <c r="K168" i="5"/>
  <c r="E249" i="2"/>
  <c r="I249" i="2" s="1"/>
  <c r="D250" i="2" s="1"/>
  <c r="J249" i="2" l="1"/>
  <c r="C169" i="5"/>
  <c r="N168" i="5"/>
  <c r="C250" i="2"/>
  <c r="L250" i="2" s="1"/>
  <c r="M249" i="2"/>
  <c r="M169" i="5" l="1"/>
  <c r="E169" i="5"/>
  <c r="E250" i="2"/>
  <c r="I250" i="2" s="1"/>
  <c r="D251" i="2" s="1"/>
  <c r="J250" i="2"/>
  <c r="I169" i="5" l="1"/>
  <c r="J169" i="5"/>
  <c r="D170" i="5" s="1"/>
  <c r="K169" i="5"/>
  <c r="C251" i="2"/>
  <c r="L251" i="2" s="1"/>
  <c r="M250" i="2"/>
  <c r="C170" i="5" l="1"/>
  <c r="N169" i="5"/>
  <c r="E251" i="2"/>
  <c r="I251" i="2" s="1"/>
  <c r="D252" i="2" s="1"/>
  <c r="J251" i="2"/>
  <c r="M170" i="5" l="1"/>
  <c r="E170" i="5"/>
  <c r="C252" i="2"/>
  <c r="L252" i="2" s="1"/>
  <c r="M251" i="2"/>
  <c r="I170" i="5" l="1"/>
  <c r="J170" i="5"/>
  <c r="D171" i="5" s="1"/>
  <c r="K170" i="5"/>
  <c r="E252" i="2"/>
  <c r="I252" i="2" s="1"/>
  <c r="D253" i="2" s="1"/>
  <c r="J252" i="2"/>
  <c r="C171" i="5" l="1"/>
  <c r="N170" i="5"/>
  <c r="C253" i="2"/>
  <c r="L253" i="2" s="1"/>
  <c r="M252" i="2"/>
  <c r="M171" i="5" l="1"/>
  <c r="E171" i="5"/>
  <c r="E253" i="2"/>
  <c r="I253" i="2" s="1"/>
  <c r="D254" i="2" s="1"/>
  <c r="J253" i="2"/>
  <c r="I171" i="5" l="1"/>
  <c r="J171" i="5"/>
  <c r="D172" i="5" s="1"/>
  <c r="K171" i="5"/>
  <c r="C254" i="2"/>
  <c r="L254" i="2" s="1"/>
  <c r="M253" i="2"/>
  <c r="C172" i="5" l="1"/>
  <c r="N171" i="5"/>
  <c r="E254" i="2"/>
  <c r="I254" i="2" s="1"/>
  <c r="D255" i="2" s="1"/>
  <c r="J254" i="2"/>
  <c r="M172" i="5" l="1"/>
  <c r="E172" i="5"/>
  <c r="C255" i="2"/>
  <c r="L255" i="2" s="1"/>
  <c r="M254" i="2"/>
  <c r="I172" i="5" l="1"/>
  <c r="J172" i="5"/>
  <c r="D173" i="5" s="1"/>
  <c r="K172" i="5"/>
  <c r="E255" i="2"/>
  <c r="I255" i="2" s="1"/>
  <c r="D256" i="2" s="1"/>
  <c r="J255" i="2"/>
  <c r="C173" i="5" l="1"/>
  <c r="N172" i="5"/>
  <c r="C256" i="2"/>
  <c r="L256" i="2" s="1"/>
  <c r="M255" i="2"/>
  <c r="M173" i="5" l="1"/>
  <c r="E173" i="5"/>
  <c r="E256" i="2"/>
  <c r="I256" i="2" s="1"/>
  <c r="D257" i="2" s="1"/>
  <c r="J256" i="2"/>
  <c r="I173" i="5" l="1"/>
  <c r="J173" i="5"/>
  <c r="D174" i="5" s="1"/>
  <c r="K173" i="5"/>
  <c r="C257" i="2"/>
  <c r="L257" i="2" s="1"/>
  <c r="M256" i="2"/>
  <c r="C174" i="5" l="1"/>
  <c r="N173" i="5"/>
  <c r="E257" i="2"/>
  <c r="I257" i="2" s="1"/>
  <c r="D258" i="2" s="1"/>
  <c r="J257" i="2"/>
  <c r="M174" i="5" l="1"/>
  <c r="E174" i="5"/>
  <c r="C258" i="2"/>
  <c r="L258" i="2" s="1"/>
  <c r="M257" i="2"/>
  <c r="I174" i="5" l="1"/>
  <c r="J174" i="5"/>
  <c r="D175" i="5" s="1"/>
  <c r="K174" i="5"/>
  <c r="E258" i="2"/>
  <c r="I258" i="2" s="1"/>
  <c r="D259" i="2" s="1"/>
  <c r="J258" i="2"/>
  <c r="C175" i="5" l="1"/>
  <c r="N174" i="5"/>
  <c r="C259" i="2"/>
  <c r="L259" i="2" s="1"/>
  <c r="M258" i="2"/>
  <c r="M175" i="5" l="1"/>
  <c r="E175" i="5"/>
  <c r="E259" i="2"/>
  <c r="I259" i="2" s="1"/>
  <c r="D260" i="2" s="1"/>
  <c r="J259" i="2"/>
  <c r="I175" i="5" l="1"/>
  <c r="J175" i="5"/>
  <c r="D176" i="5" s="1"/>
  <c r="K175" i="5"/>
  <c r="C260" i="2"/>
  <c r="L260" i="2" s="1"/>
  <c r="M259" i="2"/>
  <c r="C176" i="5" l="1"/>
  <c r="N175" i="5"/>
  <c r="E260" i="2"/>
  <c r="I260" i="2" s="1"/>
  <c r="D261" i="2" s="1"/>
  <c r="J260" i="2"/>
  <c r="M176" i="5" l="1"/>
  <c r="E176" i="5"/>
  <c r="C261" i="2"/>
  <c r="L261" i="2" s="1"/>
  <c r="M260" i="2"/>
  <c r="I176" i="5" l="1"/>
  <c r="J176" i="5"/>
  <c r="D177" i="5" s="1"/>
  <c r="K176" i="5"/>
  <c r="E261" i="2"/>
  <c r="I261" i="2" s="1"/>
  <c r="D262" i="2" s="1"/>
  <c r="J261" i="2"/>
  <c r="C177" i="5" l="1"/>
  <c r="N176" i="5"/>
  <c r="C262" i="2"/>
  <c r="L262" i="2" s="1"/>
  <c r="M261" i="2"/>
  <c r="M177" i="5" l="1"/>
  <c r="E177" i="5"/>
  <c r="E262" i="2"/>
  <c r="I262" i="2" s="1"/>
  <c r="D263" i="2" s="1"/>
  <c r="J262" i="2"/>
  <c r="I177" i="5" l="1"/>
  <c r="J177" i="5"/>
  <c r="D178" i="5" s="1"/>
  <c r="K177" i="5"/>
  <c r="C263" i="2"/>
  <c r="L263" i="2" s="1"/>
  <c r="M262" i="2"/>
  <c r="C178" i="5" l="1"/>
  <c r="N177" i="5"/>
  <c r="E263" i="2"/>
  <c r="I263" i="2" s="1"/>
  <c r="D264" i="2" s="1"/>
  <c r="J263" i="2"/>
  <c r="M178" i="5" l="1"/>
  <c r="E178" i="5"/>
  <c r="C264" i="2"/>
  <c r="L264" i="2" s="1"/>
  <c r="M263" i="2"/>
  <c r="I178" i="5" l="1"/>
  <c r="J178" i="5"/>
  <c r="D179" i="5" s="1"/>
  <c r="K178" i="5"/>
  <c r="E264" i="2"/>
  <c r="I264" i="2" s="1"/>
  <c r="D265" i="2" s="1"/>
  <c r="J264" i="2"/>
  <c r="C179" i="5" l="1"/>
  <c r="N178" i="5"/>
  <c r="C265" i="2"/>
  <c r="L265" i="2" s="1"/>
  <c r="M264" i="2"/>
  <c r="M179" i="5" l="1"/>
  <c r="E179" i="5"/>
  <c r="E265" i="2"/>
  <c r="I265" i="2" s="1"/>
  <c r="D266" i="2" s="1"/>
  <c r="J265" i="2"/>
  <c r="I179" i="5" l="1"/>
  <c r="J179" i="5"/>
  <c r="D180" i="5" s="1"/>
  <c r="K179" i="5"/>
  <c r="C266" i="2"/>
  <c r="L266" i="2" s="1"/>
  <c r="M265" i="2"/>
  <c r="C180" i="5" l="1"/>
  <c r="N179" i="5"/>
  <c r="E266" i="2"/>
  <c r="I266" i="2" s="1"/>
  <c r="D267" i="2" s="1"/>
  <c r="J266" i="2"/>
  <c r="M180" i="5" l="1"/>
  <c r="E180" i="5"/>
  <c r="C267" i="2"/>
  <c r="L267" i="2" s="1"/>
  <c r="M266" i="2"/>
  <c r="I180" i="5" l="1"/>
  <c r="J180" i="5"/>
  <c r="D181" i="5" s="1"/>
  <c r="K180" i="5"/>
  <c r="E267" i="2"/>
  <c r="I267" i="2" s="1"/>
  <c r="D268" i="2" s="1"/>
  <c r="J267" i="2"/>
  <c r="C181" i="5" l="1"/>
  <c r="N180" i="5"/>
  <c r="C268" i="2"/>
  <c r="L268" i="2" s="1"/>
  <c r="M267" i="2"/>
  <c r="M181" i="5" l="1"/>
  <c r="E181" i="5"/>
  <c r="E268" i="2"/>
  <c r="I268" i="2" s="1"/>
  <c r="D269" i="2" s="1"/>
  <c r="J268" i="2"/>
  <c r="I181" i="5" l="1"/>
  <c r="J181" i="5"/>
  <c r="D182" i="5" s="1"/>
  <c r="K181" i="5"/>
  <c r="C269" i="2"/>
  <c r="L269" i="2" s="1"/>
  <c r="M268" i="2"/>
  <c r="C182" i="5" l="1"/>
  <c r="N181" i="5"/>
  <c r="E269" i="2"/>
  <c r="I269" i="2" s="1"/>
  <c r="D270" i="2" s="1"/>
  <c r="J269" i="2"/>
  <c r="M182" i="5" l="1"/>
  <c r="E182" i="5"/>
  <c r="C270" i="2"/>
  <c r="L270" i="2" s="1"/>
  <c r="M269" i="2"/>
  <c r="I182" i="5" l="1"/>
  <c r="J182" i="5"/>
  <c r="D183" i="5" s="1"/>
  <c r="K182" i="5"/>
  <c r="E270" i="2"/>
  <c r="I270" i="2" s="1"/>
  <c r="D271" i="2" s="1"/>
  <c r="J270" i="2"/>
  <c r="C183" i="5" l="1"/>
  <c r="N182" i="5"/>
  <c r="C271" i="2"/>
  <c r="L271" i="2" s="1"/>
  <c r="M270" i="2"/>
  <c r="M183" i="5" l="1"/>
  <c r="E183" i="5"/>
  <c r="E271" i="2"/>
  <c r="I271" i="2" s="1"/>
  <c r="D272" i="2" s="1"/>
  <c r="J271" i="2"/>
  <c r="I183" i="5" l="1"/>
  <c r="J183" i="5"/>
  <c r="D184" i="5" s="1"/>
  <c r="K183" i="5"/>
  <c r="C272" i="2"/>
  <c r="L272" i="2" s="1"/>
  <c r="M271" i="2"/>
  <c r="C184" i="5" l="1"/>
  <c r="N183" i="5"/>
  <c r="E272" i="2"/>
  <c r="I272" i="2" s="1"/>
  <c r="D273" i="2" s="1"/>
  <c r="J272" i="2"/>
  <c r="M184" i="5" l="1"/>
  <c r="E184" i="5"/>
  <c r="C273" i="2"/>
  <c r="L273" i="2" s="1"/>
  <c r="M272" i="2"/>
  <c r="I184" i="5" l="1"/>
  <c r="J184" i="5"/>
  <c r="D185" i="5" s="1"/>
  <c r="K184" i="5"/>
  <c r="E273" i="2"/>
  <c r="I273" i="2" s="1"/>
  <c r="D274" i="2" s="1"/>
  <c r="J273" i="2" l="1"/>
  <c r="C185" i="5"/>
  <c r="N184" i="5"/>
  <c r="C274" i="2"/>
  <c r="L274" i="2" s="1"/>
  <c r="M273" i="2"/>
  <c r="M185" i="5" l="1"/>
  <c r="E185" i="5"/>
  <c r="E274" i="2"/>
  <c r="I274" i="2" s="1"/>
  <c r="D275" i="2" s="1"/>
  <c r="J274" i="2"/>
  <c r="I185" i="5" l="1"/>
  <c r="J185" i="5"/>
  <c r="D186" i="5" s="1"/>
  <c r="K185" i="5"/>
  <c r="C275" i="2"/>
  <c r="L275" i="2" s="1"/>
  <c r="M274" i="2"/>
  <c r="C186" i="5" l="1"/>
  <c r="N185" i="5"/>
  <c r="E275" i="2"/>
  <c r="I275" i="2" s="1"/>
  <c r="D276" i="2" s="1"/>
  <c r="J275" i="2"/>
  <c r="M186" i="5" l="1"/>
  <c r="E186" i="5"/>
  <c r="C276" i="2"/>
  <c r="L276" i="2" s="1"/>
  <c r="M275" i="2"/>
  <c r="I186" i="5" l="1"/>
  <c r="J186" i="5"/>
  <c r="D187" i="5" s="1"/>
  <c r="K186" i="5"/>
  <c r="E276" i="2"/>
  <c r="I276" i="2" s="1"/>
  <c r="D277" i="2" s="1"/>
  <c r="J276" i="2"/>
  <c r="C187" i="5" l="1"/>
  <c r="N186" i="5"/>
  <c r="C277" i="2"/>
  <c r="L277" i="2" s="1"/>
  <c r="M276" i="2"/>
  <c r="M187" i="5" l="1"/>
  <c r="E187" i="5"/>
  <c r="E277" i="2"/>
  <c r="I277" i="2" s="1"/>
  <c r="D278" i="2" s="1"/>
  <c r="J277" i="2"/>
  <c r="I187" i="5" l="1"/>
  <c r="J187" i="5"/>
  <c r="D188" i="5" s="1"/>
  <c r="K187" i="5"/>
  <c r="C278" i="2"/>
  <c r="L278" i="2" s="1"/>
  <c r="M277" i="2"/>
  <c r="C188" i="5" l="1"/>
  <c r="N187" i="5"/>
  <c r="E278" i="2"/>
  <c r="I278" i="2" s="1"/>
  <c r="D279" i="2" s="1"/>
  <c r="J278" i="2"/>
  <c r="M188" i="5" l="1"/>
  <c r="E188" i="5"/>
  <c r="C279" i="2"/>
  <c r="L279" i="2" s="1"/>
  <c r="M278" i="2"/>
  <c r="I188" i="5" l="1"/>
  <c r="J188" i="5"/>
  <c r="D189" i="5" s="1"/>
  <c r="K188" i="5"/>
  <c r="E279" i="2"/>
  <c r="I279" i="2" s="1"/>
  <c r="D280" i="2" s="1"/>
  <c r="J279" i="2"/>
  <c r="C189" i="5" l="1"/>
  <c r="N188" i="5"/>
  <c r="C280" i="2"/>
  <c r="L280" i="2" s="1"/>
  <c r="M279" i="2"/>
  <c r="M189" i="5" l="1"/>
  <c r="E189" i="5"/>
  <c r="E280" i="2"/>
  <c r="I280" i="2" s="1"/>
  <c r="D281" i="2" s="1"/>
  <c r="J280" i="2"/>
  <c r="I189" i="5" l="1"/>
  <c r="J189" i="5"/>
  <c r="D190" i="5" s="1"/>
  <c r="K189" i="5"/>
  <c r="C281" i="2"/>
  <c r="L281" i="2" s="1"/>
  <c r="M280" i="2"/>
  <c r="C190" i="5" l="1"/>
  <c r="N189" i="5"/>
  <c r="E281" i="2"/>
  <c r="I281" i="2" s="1"/>
  <c r="D282" i="2" s="1"/>
  <c r="J281" i="2"/>
  <c r="M190" i="5" l="1"/>
  <c r="E190" i="5"/>
  <c r="C282" i="2"/>
  <c r="L282" i="2" s="1"/>
  <c r="M281" i="2"/>
  <c r="I190" i="5" l="1"/>
  <c r="J190" i="5"/>
  <c r="D191" i="5" s="1"/>
  <c r="K190" i="5"/>
  <c r="E282" i="2"/>
  <c r="I282" i="2" s="1"/>
  <c r="D283" i="2" s="1"/>
  <c r="J282" i="2"/>
  <c r="C191" i="5" l="1"/>
  <c r="N190" i="5"/>
  <c r="C283" i="2"/>
  <c r="L283" i="2" s="1"/>
  <c r="M282" i="2"/>
  <c r="M191" i="5" l="1"/>
  <c r="E191" i="5"/>
  <c r="E283" i="2"/>
  <c r="I283" i="2" s="1"/>
  <c r="D284" i="2" s="1"/>
  <c r="J283" i="2"/>
  <c r="I191" i="5" l="1"/>
  <c r="J191" i="5"/>
  <c r="D192" i="5" s="1"/>
  <c r="K191" i="5"/>
  <c r="C284" i="2"/>
  <c r="L284" i="2" s="1"/>
  <c r="M283" i="2"/>
  <c r="C192" i="5" l="1"/>
  <c r="N191" i="5"/>
  <c r="E284" i="2"/>
  <c r="I284" i="2" s="1"/>
  <c r="D285" i="2" s="1"/>
  <c r="J284" i="2"/>
  <c r="M192" i="5" l="1"/>
  <c r="E192" i="5"/>
  <c r="C285" i="2"/>
  <c r="L285" i="2" s="1"/>
  <c r="M284" i="2"/>
  <c r="I192" i="5" l="1"/>
  <c r="J192" i="5"/>
  <c r="D193" i="5" s="1"/>
  <c r="K192" i="5"/>
  <c r="E285" i="2"/>
  <c r="I285" i="2" s="1"/>
  <c r="D286" i="2" s="1"/>
  <c r="J285" i="2"/>
  <c r="C193" i="5" l="1"/>
  <c r="N192" i="5"/>
  <c r="C286" i="2"/>
  <c r="L286" i="2" s="1"/>
  <c r="M285" i="2"/>
  <c r="M193" i="5" l="1"/>
  <c r="E193" i="5"/>
  <c r="E286" i="2"/>
  <c r="I286" i="2" s="1"/>
  <c r="D287" i="2" s="1"/>
  <c r="J286" i="2"/>
  <c r="I193" i="5" l="1"/>
  <c r="J193" i="5"/>
  <c r="D194" i="5" s="1"/>
  <c r="K193" i="5"/>
  <c r="C287" i="2"/>
  <c r="L287" i="2" s="1"/>
  <c r="M286" i="2"/>
  <c r="C194" i="5" l="1"/>
  <c r="N193" i="5"/>
  <c r="E287" i="2"/>
  <c r="I287" i="2" s="1"/>
  <c r="D288" i="2" s="1"/>
  <c r="J287" i="2"/>
  <c r="M194" i="5" l="1"/>
  <c r="E194" i="5"/>
  <c r="C288" i="2"/>
  <c r="L288" i="2" s="1"/>
  <c r="M287" i="2"/>
  <c r="I194" i="5" l="1"/>
  <c r="J194" i="5"/>
  <c r="D195" i="5" s="1"/>
  <c r="K194" i="5"/>
  <c r="E288" i="2"/>
  <c r="I288" i="2" s="1"/>
  <c r="D289" i="2" s="1"/>
  <c r="J288" i="2"/>
  <c r="C195" i="5" l="1"/>
  <c r="N194" i="5"/>
  <c r="C289" i="2"/>
  <c r="L289" i="2" s="1"/>
  <c r="M288" i="2"/>
  <c r="M195" i="5" l="1"/>
  <c r="E195" i="5"/>
  <c r="E289" i="2"/>
  <c r="I289" i="2" s="1"/>
  <c r="D290" i="2" s="1"/>
  <c r="J289" i="2" l="1"/>
  <c r="I195" i="5"/>
  <c r="J195" i="5"/>
  <c r="D196" i="5" s="1"/>
  <c r="K195" i="5"/>
  <c r="C290" i="2"/>
  <c r="L290" i="2" s="1"/>
  <c r="M289" i="2"/>
  <c r="C196" i="5" l="1"/>
  <c r="N195" i="5"/>
  <c r="E290" i="2"/>
  <c r="I290" i="2" s="1"/>
  <c r="D291" i="2" s="1"/>
  <c r="J290" i="2"/>
  <c r="M196" i="5" l="1"/>
  <c r="E196" i="5"/>
  <c r="C291" i="2"/>
  <c r="L291" i="2" s="1"/>
  <c r="M290" i="2"/>
  <c r="I196" i="5" l="1"/>
  <c r="J196" i="5"/>
  <c r="D197" i="5" s="1"/>
  <c r="K196" i="5"/>
  <c r="E291" i="2"/>
  <c r="I291" i="2" s="1"/>
  <c r="D292" i="2" s="1"/>
  <c r="J291" i="2"/>
  <c r="C197" i="5" l="1"/>
  <c r="N196" i="5"/>
  <c r="C292" i="2"/>
  <c r="L292" i="2" s="1"/>
  <c r="M291" i="2"/>
  <c r="M197" i="5" l="1"/>
  <c r="E197" i="5"/>
  <c r="E292" i="2"/>
  <c r="I292" i="2" s="1"/>
  <c r="D293" i="2" s="1"/>
  <c r="J292" i="2"/>
  <c r="I197" i="5" l="1"/>
  <c r="J197" i="5"/>
  <c r="D198" i="5" s="1"/>
  <c r="K197" i="5"/>
  <c r="C293" i="2"/>
  <c r="L293" i="2" s="1"/>
  <c r="M292" i="2"/>
  <c r="C198" i="5" l="1"/>
  <c r="N197" i="5"/>
  <c r="E293" i="2"/>
  <c r="I293" i="2" s="1"/>
  <c r="D294" i="2" s="1"/>
  <c r="J293" i="2"/>
  <c r="M198" i="5" l="1"/>
  <c r="E198" i="5"/>
  <c r="C294" i="2"/>
  <c r="L294" i="2" s="1"/>
  <c r="M293" i="2"/>
  <c r="I198" i="5" l="1"/>
  <c r="J198" i="5"/>
  <c r="D199" i="5" s="1"/>
  <c r="K198" i="5"/>
  <c r="E294" i="2"/>
  <c r="I294" i="2" s="1"/>
  <c r="D295" i="2" s="1"/>
  <c r="J294" i="2"/>
  <c r="C199" i="5" l="1"/>
  <c r="N198" i="5"/>
  <c r="C295" i="2"/>
  <c r="L295" i="2" s="1"/>
  <c r="M294" i="2"/>
  <c r="M199" i="5" l="1"/>
  <c r="E199" i="5"/>
  <c r="E295" i="2"/>
  <c r="I295" i="2" s="1"/>
  <c r="D296" i="2" s="1"/>
  <c r="J295" i="2"/>
  <c r="I199" i="5" l="1"/>
  <c r="J199" i="5"/>
  <c r="D200" i="5" s="1"/>
  <c r="K199" i="5"/>
  <c r="C296" i="2"/>
  <c r="L296" i="2" s="1"/>
  <c r="M295" i="2"/>
  <c r="C200" i="5" l="1"/>
  <c r="N199" i="5"/>
  <c r="E296" i="2"/>
  <c r="I296" i="2" s="1"/>
  <c r="D297" i="2" s="1"/>
  <c r="J296" i="2"/>
  <c r="M200" i="5" l="1"/>
  <c r="E200" i="5"/>
  <c r="C297" i="2"/>
  <c r="L297" i="2" s="1"/>
  <c r="M296" i="2"/>
  <c r="I200" i="5" l="1"/>
  <c r="J200" i="5"/>
  <c r="D201" i="5" s="1"/>
  <c r="K200" i="5"/>
  <c r="E297" i="2"/>
  <c r="I297" i="2" s="1"/>
  <c r="D298" i="2" s="1"/>
  <c r="J297" i="2"/>
  <c r="C201" i="5" l="1"/>
  <c r="N200" i="5"/>
  <c r="C298" i="2"/>
  <c r="L298" i="2" s="1"/>
  <c r="M297" i="2"/>
  <c r="M201" i="5" l="1"/>
  <c r="E201" i="5"/>
  <c r="E298" i="2"/>
  <c r="I298" i="2" s="1"/>
  <c r="D299" i="2" s="1"/>
  <c r="J298" i="2"/>
  <c r="I201" i="5" l="1"/>
  <c r="J201" i="5"/>
  <c r="D202" i="5" s="1"/>
  <c r="K201" i="5"/>
  <c r="C299" i="2"/>
  <c r="L299" i="2" s="1"/>
  <c r="M298" i="2"/>
  <c r="C202" i="5" l="1"/>
  <c r="N201" i="5"/>
  <c r="E299" i="2"/>
  <c r="I299" i="2" s="1"/>
  <c r="D300" i="2" s="1"/>
  <c r="J299" i="2"/>
  <c r="M202" i="5" l="1"/>
  <c r="E202" i="5"/>
  <c r="C300" i="2"/>
  <c r="L300" i="2" s="1"/>
  <c r="M299" i="2"/>
  <c r="I202" i="5" l="1"/>
  <c r="J202" i="5"/>
  <c r="D203" i="5" s="1"/>
  <c r="K202" i="5"/>
  <c r="E300" i="2"/>
  <c r="I300" i="2" s="1"/>
  <c r="D301" i="2" s="1"/>
  <c r="J300" i="2"/>
  <c r="C203" i="5" l="1"/>
  <c r="N202" i="5"/>
  <c r="C301" i="2"/>
  <c r="L301" i="2" s="1"/>
  <c r="M300" i="2"/>
  <c r="M203" i="5" l="1"/>
  <c r="E203" i="5"/>
  <c r="E301" i="2"/>
  <c r="I301" i="2" s="1"/>
  <c r="D302" i="2" s="1"/>
  <c r="J301" i="2"/>
  <c r="I203" i="5" l="1"/>
  <c r="J203" i="5" s="1"/>
  <c r="D204" i="5" s="1"/>
  <c r="K203" i="5"/>
  <c r="C302" i="2"/>
  <c r="L302" i="2" s="1"/>
  <c r="M301" i="2"/>
  <c r="C204" i="5" l="1"/>
  <c r="N203" i="5"/>
  <c r="E302" i="2"/>
  <c r="I302" i="2" s="1"/>
  <c r="D303" i="2" s="1"/>
  <c r="J302" i="2"/>
  <c r="M204" i="5" l="1"/>
  <c r="E204" i="5"/>
  <c r="C303" i="2"/>
  <c r="L303" i="2" s="1"/>
  <c r="M302" i="2"/>
  <c r="I204" i="5" l="1"/>
  <c r="J204" i="5"/>
  <c r="D205" i="5" s="1"/>
  <c r="K204" i="5"/>
  <c r="E303" i="2"/>
  <c r="I303" i="2" s="1"/>
  <c r="D304" i="2" s="1"/>
  <c r="J303" i="2" l="1"/>
  <c r="C205" i="5"/>
  <c r="N204" i="5"/>
  <c r="C304" i="2"/>
  <c r="L304" i="2" s="1"/>
  <c r="M303" i="2"/>
  <c r="M205" i="5" l="1"/>
  <c r="E205" i="5"/>
  <c r="E304" i="2"/>
  <c r="I304" i="2" s="1"/>
  <c r="D305" i="2" s="1"/>
  <c r="J304" i="2" l="1"/>
  <c r="I205" i="5"/>
  <c r="J205" i="5"/>
  <c r="D206" i="5" s="1"/>
  <c r="K205" i="5"/>
  <c r="C305" i="2"/>
  <c r="L305" i="2" s="1"/>
  <c r="M304" i="2"/>
  <c r="C206" i="5" l="1"/>
  <c r="N205" i="5"/>
  <c r="E305" i="2"/>
  <c r="I305" i="2" s="1"/>
  <c r="D306" i="2" s="1"/>
  <c r="J305" i="2"/>
  <c r="M206" i="5" l="1"/>
  <c r="E206" i="5"/>
  <c r="C306" i="2"/>
  <c r="L306" i="2" s="1"/>
  <c r="M305" i="2"/>
  <c r="I206" i="5" l="1"/>
  <c r="J206" i="5"/>
  <c r="D207" i="5" s="1"/>
  <c r="K206" i="5"/>
  <c r="E306" i="2"/>
  <c r="I306" i="2" s="1"/>
  <c r="D307" i="2" s="1"/>
  <c r="J306" i="2" l="1"/>
  <c r="C207" i="5"/>
  <c r="N206" i="5"/>
  <c r="C307" i="2"/>
  <c r="L307" i="2" s="1"/>
  <c r="M306" i="2"/>
  <c r="M207" i="5" l="1"/>
  <c r="E207" i="5"/>
  <c r="E307" i="2"/>
  <c r="I307" i="2" s="1"/>
  <c r="D308" i="2" s="1"/>
  <c r="J307" i="2"/>
  <c r="I207" i="5" l="1"/>
  <c r="J207" i="5"/>
  <c r="D208" i="5" s="1"/>
  <c r="K207" i="5"/>
  <c r="C308" i="2"/>
  <c r="L308" i="2" s="1"/>
  <c r="M307" i="2"/>
  <c r="C208" i="5" l="1"/>
  <c r="N207" i="5"/>
  <c r="E308" i="2"/>
  <c r="I308" i="2" s="1"/>
  <c r="D309" i="2" s="1"/>
  <c r="J308" i="2"/>
  <c r="M208" i="5" l="1"/>
  <c r="E208" i="5"/>
  <c r="C309" i="2"/>
  <c r="L309" i="2" s="1"/>
  <c r="M308" i="2"/>
  <c r="I208" i="5" l="1"/>
  <c r="J208" i="5"/>
  <c r="D209" i="5" s="1"/>
  <c r="K208" i="5"/>
  <c r="E309" i="2"/>
  <c r="I309" i="2" s="1"/>
  <c r="D310" i="2" s="1"/>
  <c r="J309" i="2"/>
  <c r="C209" i="5" l="1"/>
  <c r="N208" i="5"/>
  <c r="C310" i="2"/>
  <c r="L310" i="2" s="1"/>
  <c r="M309" i="2"/>
  <c r="M209" i="5" l="1"/>
  <c r="E209" i="5"/>
  <c r="E310" i="2"/>
  <c r="I310" i="2" s="1"/>
  <c r="D311" i="2" s="1"/>
  <c r="J310" i="2"/>
  <c r="I209" i="5" l="1"/>
  <c r="J209" i="5"/>
  <c r="D210" i="5" s="1"/>
  <c r="K209" i="5"/>
  <c r="C311" i="2"/>
  <c r="L311" i="2" s="1"/>
  <c r="M310" i="2"/>
  <c r="C210" i="5" l="1"/>
  <c r="N209" i="5"/>
  <c r="E311" i="2"/>
  <c r="I311" i="2" s="1"/>
  <c r="D312" i="2" s="1"/>
  <c r="J311" i="2"/>
  <c r="M210" i="5" l="1"/>
  <c r="E210" i="5"/>
  <c r="C312" i="2"/>
  <c r="L312" i="2" s="1"/>
  <c r="M311" i="2"/>
  <c r="I210" i="5" l="1"/>
  <c r="J210" i="5" s="1"/>
  <c r="D211" i="5" s="1"/>
  <c r="K210" i="5"/>
  <c r="E312" i="2"/>
  <c r="I312" i="2" s="1"/>
  <c r="D313" i="2" s="1"/>
  <c r="J312" i="2"/>
  <c r="C211" i="5" l="1"/>
  <c r="N210" i="5"/>
  <c r="C313" i="2"/>
  <c r="L313" i="2" s="1"/>
  <c r="M312" i="2"/>
  <c r="M211" i="5" l="1"/>
  <c r="E211" i="5"/>
  <c r="E313" i="2"/>
  <c r="I313" i="2" s="1"/>
  <c r="D314" i="2" s="1"/>
  <c r="J313" i="2"/>
  <c r="I211" i="5" l="1"/>
  <c r="J211" i="5"/>
  <c r="D212" i="5" s="1"/>
  <c r="K211" i="5"/>
  <c r="C314" i="2"/>
  <c r="L314" i="2" s="1"/>
  <c r="M313" i="2"/>
  <c r="C212" i="5" l="1"/>
  <c r="N211" i="5"/>
  <c r="E314" i="2"/>
  <c r="I314" i="2" s="1"/>
  <c r="D315" i="2" s="1"/>
  <c r="J314" i="2"/>
  <c r="M212" i="5" l="1"/>
  <c r="E212" i="5"/>
  <c r="C315" i="2"/>
  <c r="L315" i="2" s="1"/>
  <c r="M314" i="2"/>
  <c r="I212" i="5" l="1"/>
  <c r="J212" i="5"/>
  <c r="D213" i="5" s="1"/>
  <c r="K212" i="5"/>
  <c r="E315" i="2"/>
  <c r="I315" i="2" s="1"/>
  <c r="D316" i="2" s="1"/>
  <c r="J315" i="2"/>
  <c r="C213" i="5" l="1"/>
  <c r="N212" i="5"/>
  <c r="C316" i="2"/>
  <c r="L316" i="2" s="1"/>
  <c r="M315" i="2"/>
  <c r="M213" i="5" l="1"/>
  <c r="E213" i="5"/>
  <c r="E316" i="2"/>
  <c r="I316" i="2" s="1"/>
  <c r="D317" i="2" s="1"/>
  <c r="J316" i="2" l="1"/>
  <c r="I213" i="5"/>
  <c r="J213" i="5"/>
  <c r="D214" i="5" s="1"/>
  <c r="K213" i="5"/>
  <c r="C317" i="2"/>
  <c r="L317" i="2" s="1"/>
  <c r="M316" i="2"/>
  <c r="C214" i="5" l="1"/>
  <c r="N213" i="5"/>
  <c r="E317" i="2"/>
  <c r="I317" i="2" s="1"/>
  <c r="D318" i="2" s="1"/>
  <c r="J317" i="2" l="1"/>
  <c r="M214" i="5"/>
  <c r="E214" i="5"/>
  <c r="C318" i="2"/>
  <c r="L318" i="2" s="1"/>
  <c r="M317" i="2"/>
  <c r="I214" i="5" l="1"/>
  <c r="J214" i="5" s="1"/>
  <c r="D215" i="5" s="1"/>
  <c r="K214" i="5"/>
  <c r="E318" i="2"/>
  <c r="I318" i="2" s="1"/>
  <c r="D319" i="2" s="1"/>
  <c r="J318" i="2"/>
  <c r="C215" i="5" l="1"/>
  <c r="N214" i="5"/>
  <c r="C319" i="2"/>
  <c r="L319" i="2" s="1"/>
  <c r="M318" i="2"/>
  <c r="M215" i="5" l="1"/>
  <c r="E215" i="5"/>
  <c r="E319" i="2"/>
  <c r="I319" i="2" s="1"/>
  <c r="D320" i="2" s="1"/>
  <c r="J319" i="2"/>
  <c r="I215" i="5" l="1"/>
  <c r="J215" i="5"/>
  <c r="D216" i="5" s="1"/>
  <c r="K215" i="5"/>
  <c r="C320" i="2"/>
  <c r="L320" i="2" s="1"/>
  <c r="M319" i="2"/>
  <c r="C216" i="5" l="1"/>
  <c r="N215" i="5"/>
  <c r="E320" i="2"/>
  <c r="I320" i="2" s="1"/>
  <c r="D321" i="2" s="1"/>
  <c r="J320" i="2"/>
  <c r="M216" i="5" l="1"/>
  <c r="E216" i="5"/>
  <c r="C321" i="2"/>
  <c r="L321" i="2" s="1"/>
  <c r="M320" i="2"/>
  <c r="I216" i="5" l="1"/>
  <c r="J216" i="5"/>
  <c r="D217" i="5" s="1"/>
  <c r="K216" i="5"/>
  <c r="E321" i="2"/>
  <c r="I321" i="2" s="1"/>
  <c r="D322" i="2" s="1"/>
  <c r="J321" i="2"/>
  <c r="C217" i="5" l="1"/>
  <c r="N216" i="5"/>
  <c r="C322" i="2"/>
  <c r="L322" i="2" s="1"/>
  <c r="M321" i="2"/>
  <c r="M217" i="5" l="1"/>
  <c r="E217" i="5"/>
  <c r="E322" i="2"/>
  <c r="I322" i="2" s="1"/>
  <c r="D323" i="2" s="1"/>
  <c r="J322" i="2" l="1"/>
  <c r="I217" i="5"/>
  <c r="J217" i="5" s="1"/>
  <c r="D218" i="5" s="1"/>
  <c r="K217" i="5"/>
  <c r="C323" i="2"/>
  <c r="L323" i="2" s="1"/>
  <c r="M322" i="2"/>
  <c r="C218" i="5" l="1"/>
  <c r="N217" i="5"/>
  <c r="E323" i="2"/>
  <c r="I323" i="2" s="1"/>
  <c r="D324" i="2" s="1"/>
  <c r="J323" i="2"/>
  <c r="M218" i="5" l="1"/>
  <c r="E218" i="5"/>
  <c r="C324" i="2"/>
  <c r="L324" i="2" s="1"/>
  <c r="M323" i="2"/>
  <c r="I218" i="5" l="1"/>
  <c r="J218" i="5"/>
  <c r="D219" i="5" s="1"/>
  <c r="K218" i="5"/>
  <c r="E324" i="2"/>
  <c r="I324" i="2" s="1"/>
  <c r="D325" i="2" s="1"/>
  <c r="J324" i="2"/>
  <c r="C219" i="5" l="1"/>
  <c r="N218" i="5"/>
  <c r="C325" i="2"/>
  <c r="L325" i="2" s="1"/>
  <c r="M324" i="2"/>
  <c r="M219" i="5" l="1"/>
  <c r="E219" i="5"/>
  <c r="E325" i="2"/>
  <c r="I325" i="2" s="1"/>
  <c r="D326" i="2" s="1"/>
  <c r="J325" i="2"/>
  <c r="I219" i="5" l="1"/>
  <c r="J219" i="5"/>
  <c r="D220" i="5" s="1"/>
  <c r="K219" i="5"/>
  <c r="C326" i="2"/>
  <c r="L326" i="2" s="1"/>
  <c r="M325" i="2"/>
  <c r="C220" i="5" l="1"/>
  <c r="N219" i="5"/>
  <c r="E326" i="2"/>
  <c r="I326" i="2" s="1"/>
  <c r="D327" i="2" s="1"/>
  <c r="J326" i="2"/>
  <c r="M220" i="5" l="1"/>
  <c r="E220" i="5"/>
  <c r="C327" i="2"/>
  <c r="L327" i="2" s="1"/>
  <c r="M326" i="2"/>
  <c r="I220" i="5" l="1"/>
  <c r="J220" i="5"/>
  <c r="D221" i="5" s="1"/>
  <c r="K220" i="5"/>
  <c r="E327" i="2"/>
  <c r="I327" i="2" s="1"/>
  <c r="D328" i="2" s="1"/>
  <c r="J327" i="2"/>
  <c r="C221" i="5" l="1"/>
  <c r="N220" i="5"/>
  <c r="C328" i="2"/>
  <c r="L328" i="2" s="1"/>
  <c r="M327" i="2"/>
  <c r="M221" i="5" l="1"/>
  <c r="E221" i="5"/>
  <c r="E328" i="2"/>
  <c r="I328" i="2" s="1"/>
  <c r="D329" i="2" s="1"/>
  <c r="J328" i="2" l="1"/>
  <c r="I221" i="5"/>
  <c r="J221" i="5"/>
  <c r="D222" i="5" s="1"/>
  <c r="K221" i="5"/>
  <c r="C329" i="2"/>
  <c r="L329" i="2" s="1"/>
  <c r="M328" i="2"/>
  <c r="C222" i="5" l="1"/>
  <c r="N221" i="5"/>
  <c r="E329" i="2"/>
  <c r="I329" i="2" s="1"/>
  <c r="D330" i="2" s="1"/>
  <c r="J329" i="2"/>
  <c r="M222" i="5" l="1"/>
  <c r="E222" i="5"/>
  <c r="C330" i="2"/>
  <c r="L330" i="2" s="1"/>
  <c r="M329" i="2"/>
  <c r="I222" i="5" l="1"/>
  <c r="J222" i="5"/>
  <c r="D223" i="5" s="1"/>
  <c r="K222" i="5"/>
  <c r="E330" i="2"/>
  <c r="I330" i="2" s="1"/>
  <c r="D331" i="2" s="1"/>
  <c r="J330" i="2"/>
  <c r="C223" i="5" l="1"/>
  <c r="N222" i="5"/>
  <c r="C331" i="2"/>
  <c r="L331" i="2" s="1"/>
  <c r="M330" i="2"/>
  <c r="M223" i="5" l="1"/>
  <c r="E223" i="5"/>
  <c r="E331" i="2"/>
  <c r="I331" i="2" s="1"/>
  <c r="D332" i="2" s="1"/>
  <c r="J331" i="2"/>
  <c r="I223" i="5" l="1"/>
  <c r="J223" i="5"/>
  <c r="D224" i="5" s="1"/>
  <c r="K223" i="5"/>
  <c r="C332" i="2"/>
  <c r="L332" i="2" s="1"/>
  <c r="M331" i="2"/>
  <c r="C224" i="5" l="1"/>
  <c r="N223" i="5"/>
  <c r="E332" i="2"/>
  <c r="I332" i="2" s="1"/>
  <c r="D333" i="2" s="1"/>
  <c r="J332" i="2"/>
  <c r="M224" i="5" l="1"/>
  <c r="E224" i="5"/>
  <c r="C333" i="2"/>
  <c r="L333" i="2" s="1"/>
  <c r="M332" i="2"/>
  <c r="I224" i="5" l="1"/>
  <c r="J224" i="5"/>
  <c r="D225" i="5" s="1"/>
  <c r="K224" i="5"/>
  <c r="E333" i="2"/>
  <c r="I333" i="2" s="1"/>
  <c r="D334" i="2" s="1"/>
  <c r="J333" i="2"/>
  <c r="C225" i="5" l="1"/>
  <c r="N224" i="5"/>
  <c r="C334" i="2"/>
  <c r="L334" i="2" s="1"/>
  <c r="M333" i="2"/>
  <c r="M225" i="5" l="1"/>
  <c r="E225" i="5"/>
  <c r="E334" i="2"/>
  <c r="I334" i="2" s="1"/>
  <c r="D335" i="2" s="1"/>
  <c r="J334" i="2" l="1"/>
  <c r="I225" i="5"/>
  <c r="J225" i="5" s="1"/>
  <c r="D226" i="5" s="1"/>
  <c r="K225" i="5"/>
  <c r="C335" i="2"/>
  <c r="L335" i="2" s="1"/>
  <c r="M334" i="2"/>
  <c r="C226" i="5" l="1"/>
  <c r="N225" i="5"/>
  <c r="E335" i="2"/>
  <c r="I335" i="2" s="1"/>
  <c r="D336" i="2" s="1"/>
  <c r="J335" i="2"/>
  <c r="M226" i="5" l="1"/>
  <c r="E226" i="5"/>
  <c r="C336" i="2"/>
  <c r="L336" i="2" s="1"/>
  <c r="M335" i="2"/>
  <c r="I226" i="5" l="1"/>
  <c r="J226" i="5"/>
  <c r="D227" i="5" s="1"/>
  <c r="K226" i="5"/>
  <c r="E336" i="2"/>
  <c r="I336" i="2" s="1"/>
  <c r="D337" i="2" s="1"/>
  <c r="J336" i="2"/>
  <c r="C227" i="5" l="1"/>
  <c r="N226" i="5"/>
  <c r="C337" i="2"/>
  <c r="L337" i="2" s="1"/>
  <c r="M336" i="2"/>
  <c r="M227" i="5" l="1"/>
  <c r="E227" i="5"/>
  <c r="E337" i="2"/>
  <c r="I337" i="2" s="1"/>
  <c r="D338" i="2" s="1"/>
  <c r="J337" i="2" l="1"/>
  <c r="I227" i="5"/>
  <c r="J227" i="5"/>
  <c r="D228" i="5" s="1"/>
  <c r="K227" i="5"/>
  <c r="C338" i="2"/>
  <c r="L338" i="2" s="1"/>
  <c r="M337" i="2"/>
  <c r="C228" i="5" l="1"/>
  <c r="N227" i="5"/>
  <c r="E338" i="2"/>
  <c r="I338" i="2" s="1"/>
  <c r="D339" i="2" s="1"/>
  <c r="J338" i="2"/>
  <c r="M228" i="5" l="1"/>
  <c r="E228" i="5"/>
  <c r="C339" i="2"/>
  <c r="L339" i="2" s="1"/>
  <c r="M338" i="2"/>
  <c r="I228" i="5" l="1"/>
  <c r="J228" i="5"/>
  <c r="D229" i="5" s="1"/>
  <c r="K228" i="5"/>
  <c r="E339" i="2"/>
  <c r="I339" i="2" s="1"/>
  <c r="D340" i="2" s="1"/>
  <c r="J339" i="2"/>
  <c r="C229" i="5" l="1"/>
  <c r="N228" i="5"/>
  <c r="C340" i="2"/>
  <c r="L340" i="2" s="1"/>
  <c r="M339" i="2"/>
  <c r="M229" i="5" l="1"/>
  <c r="E229" i="5"/>
  <c r="E340" i="2"/>
  <c r="I340" i="2" s="1"/>
  <c r="D341" i="2" s="1"/>
  <c r="J340" i="2"/>
  <c r="I229" i="5" l="1"/>
  <c r="J229" i="5"/>
  <c r="D230" i="5" s="1"/>
  <c r="K229" i="5"/>
  <c r="C341" i="2"/>
  <c r="L341" i="2" s="1"/>
  <c r="M340" i="2"/>
  <c r="C230" i="5" l="1"/>
  <c r="N229" i="5"/>
  <c r="E341" i="2"/>
  <c r="I341" i="2" s="1"/>
  <c r="D342" i="2" s="1"/>
  <c r="J341" i="2"/>
  <c r="M230" i="5" l="1"/>
  <c r="E230" i="5"/>
  <c r="C342" i="2"/>
  <c r="L342" i="2" s="1"/>
  <c r="M341" i="2"/>
  <c r="I230" i="5" l="1"/>
  <c r="J230" i="5"/>
  <c r="D231" i="5" s="1"/>
  <c r="K230" i="5"/>
  <c r="E342" i="2"/>
  <c r="I342" i="2" s="1"/>
  <c r="D343" i="2" s="1"/>
  <c r="J342" i="2" l="1"/>
  <c r="C231" i="5"/>
  <c r="N230" i="5"/>
  <c r="C343" i="2"/>
  <c r="L343" i="2" s="1"/>
  <c r="M342" i="2"/>
  <c r="M231" i="5" l="1"/>
  <c r="E231" i="5"/>
  <c r="E343" i="2"/>
  <c r="I343" i="2" s="1"/>
  <c r="D344" i="2" s="1"/>
  <c r="J343" i="2" l="1"/>
  <c r="I231" i="5"/>
  <c r="J231" i="5"/>
  <c r="D232" i="5" s="1"/>
  <c r="K231" i="5"/>
  <c r="C344" i="2"/>
  <c r="L344" i="2" s="1"/>
  <c r="M343" i="2"/>
  <c r="C232" i="5" l="1"/>
  <c r="N231" i="5"/>
  <c r="E344" i="2"/>
  <c r="I344" i="2" s="1"/>
  <c r="D345" i="2" s="1"/>
  <c r="J344" i="2" l="1"/>
  <c r="M232" i="5"/>
  <c r="E232" i="5"/>
  <c r="C345" i="2"/>
  <c r="L345" i="2" s="1"/>
  <c r="M344" i="2"/>
  <c r="I232" i="5" l="1"/>
  <c r="J232" i="5"/>
  <c r="D233" i="5" s="1"/>
  <c r="K232" i="5"/>
  <c r="E345" i="2"/>
  <c r="I345" i="2" s="1"/>
  <c r="D346" i="2" s="1"/>
  <c r="J345" i="2"/>
  <c r="C233" i="5" l="1"/>
  <c r="N232" i="5"/>
  <c r="C346" i="2"/>
  <c r="L346" i="2" s="1"/>
  <c r="M345" i="2"/>
  <c r="M233" i="5" l="1"/>
  <c r="E233" i="5"/>
  <c r="E346" i="2"/>
  <c r="I346" i="2" s="1"/>
  <c r="D347" i="2" s="1"/>
  <c r="J346" i="2"/>
  <c r="I233" i="5" l="1"/>
  <c r="J233" i="5"/>
  <c r="D234" i="5" s="1"/>
  <c r="K233" i="5"/>
  <c r="C347" i="2"/>
  <c r="L347" i="2" s="1"/>
  <c r="M346" i="2"/>
  <c r="C234" i="5" l="1"/>
  <c r="N233" i="5"/>
  <c r="E347" i="2"/>
  <c r="I347" i="2" s="1"/>
  <c r="D348" i="2" s="1"/>
  <c r="J347" i="2"/>
  <c r="M234" i="5" l="1"/>
  <c r="E234" i="5"/>
  <c r="C348" i="2"/>
  <c r="L348" i="2" s="1"/>
  <c r="M347" i="2"/>
  <c r="I234" i="5" l="1"/>
  <c r="J234" i="5"/>
  <c r="D235" i="5" s="1"/>
  <c r="K234" i="5"/>
  <c r="E348" i="2"/>
  <c r="I348" i="2" s="1"/>
  <c r="D349" i="2" s="1"/>
  <c r="J348" i="2"/>
  <c r="C235" i="5" l="1"/>
  <c r="N234" i="5"/>
  <c r="C349" i="2"/>
  <c r="L349" i="2" s="1"/>
  <c r="M348" i="2"/>
  <c r="M235" i="5" l="1"/>
  <c r="E235" i="5"/>
  <c r="E349" i="2"/>
  <c r="I349" i="2" s="1"/>
  <c r="D350" i="2" s="1"/>
  <c r="J349" i="2"/>
  <c r="I235" i="5" l="1"/>
  <c r="J235" i="5"/>
  <c r="D236" i="5" s="1"/>
  <c r="K235" i="5"/>
  <c r="C350" i="2"/>
  <c r="L350" i="2" s="1"/>
  <c r="M349" i="2"/>
  <c r="C236" i="5" l="1"/>
  <c r="N235" i="5"/>
  <c r="E350" i="2"/>
  <c r="I350" i="2" s="1"/>
  <c r="D351" i="2" s="1"/>
  <c r="J350" i="2"/>
  <c r="M236" i="5" l="1"/>
  <c r="E236" i="5"/>
  <c r="C351" i="2"/>
  <c r="L351" i="2" s="1"/>
  <c r="M350" i="2"/>
  <c r="I236" i="5" l="1"/>
  <c r="J236" i="5"/>
  <c r="D237" i="5" s="1"/>
  <c r="K236" i="5"/>
  <c r="E351" i="2"/>
  <c r="I351" i="2" s="1"/>
  <c r="D352" i="2" s="1"/>
  <c r="J351" i="2"/>
  <c r="C237" i="5" l="1"/>
  <c r="N236" i="5"/>
  <c r="C352" i="2"/>
  <c r="L352" i="2" s="1"/>
  <c r="M351" i="2"/>
  <c r="M237" i="5" l="1"/>
  <c r="E237" i="5"/>
  <c r="E352" i="2"/>
  <c r="I352" i="2" s="1"/>
  <c r="D353" i="2" s="1"/>
  <c r="J352" i="2"/>
  <c r="I237" i="5" l="1"/>
  <c r="J237" i="5" s="1"/>
  <c r="D238" i="5" s="1"/>
  <c r="K237" i="5"/>
  <c r="C353" i="2"/>
  <c r="L353" i="2" s="1"/>
  <c r="M352" i="2"/>
  <c r="C238" i="5" l="1"/>
  <c r="N237" i="5"/>
  <c r="E353" i="2"/>
  <c r="I353" i="2" s="1"/>
  <c r="D354" i="2" s="1"/>
  <c r="J353" i="2"/>
  <c r="M238" i="5" l="1"/>
  <c r="E238" i="5"/>
  <c r="C354" i="2"/>
  <c r="L354" i="2" s="1"/>
  <c r="M353" i="2"/>
  <c r="I238" i="5" l="1"/>
  <c r="J238" i="5" s="1"/>
  <c r="D239" i="5" s="1"/>
  <c r="K238" i="5"/>
  <c r="E354" i="2"/>
  <c r="I354" i="2" s="1"/>
  <c r="D355" i="2" s="1"/>
  <c r="J354" i="2" l="1"/>
  <c r="C239" i="5"/>
  <c r="N238" i="5"/>
  <c r="C355" i="2"/>
  <c r="L355" i="2" s="1"/>
  <c r="M354" i="2"/>
  <c r="M239" i="5" l="1"/>
  <c r="E239" i="5"/>
  <c r="E355" i="2"/>
  <c r="I355" i="2" s="1"/>
  <c r="D356" i="2" s="1"/>
  <c r="J355" i="2"/>
  <c r="I239" i="5" l="1"/>
  <c r="J239" i="5"/>
  <c r="D240" i="5" s="1"/>
  <c r="K239" i="5"/>
  <c r="C356" i="2"/>
  <c r="L356" i="2" s="1"/>
  <c r="M355" i="2"/>
  <c r="C240" i="5" l="1"/>
  <c r="N239" i="5"/>
  <c r="E356" i="2"/>
  <c r="I356" i="2" s="1"/>
  <c r="D357" i="2" s="1"/>
  <c r="J356" i="2" l="1"/>
  <c r="M240" i="5"/>
  <c r="E240" i="5"/>
  <c r="C357" i="2"/>
  <c r="L357" i="2" s="1"/>
  <c r="M356" i="2"/>
  <c r="I240" i="5" l="1"/>
  <c r="J240" i="5" s="1"/>
  <c r="D241" i="5" s="1"/>
  <c r="K240" i="5"/>
  <c r="E357" i="2"/>
  <c r="I357" i="2" s="1"/>
  <c r="D358" i="2" s="1"/>
  <c r="J357" i="2" l="1"/>
  <c r="C241" i="5"/>
  <c r="N240" i="5"/>
  <c r="C358" i="2"/>
  <c r="L358" i="2" s="1"/>
  <c r="M357" i="2"/>
  <c r="M241" i="5" l="1"/>
  <c r="E241" i="5"/>
  <c r="E358" i="2"/>
  <c r="I358" i="2" s="1"/>
  <c r="D359" i="2" s="1"/>
  <c r="J358" i="2"/>
  <c r="I241" i="5" l="1"/>
  <c r="J241" i="5"/>
  <c r="D242" i="5" s="1"/>
  <c r="K241" i="5"/>
  <c r="C359" i="2"/>
  <c r="L359" i="2" s="1"/>
  <c r="M358" i="2"/>
  <c r="C242" i="5" l="1"/>
  <c r="N241" i="5"/>
  <c r="E359" i="2"/>
  <c r="I359" i="2" s="1"/>
  <c r="D360" i="2" s="1"/>
  <c r="J359" i="2"/>
  <c r="M242" i="5" l="1"/>
  <c r="E242" i="5"/>
  <c r="C360" i="2"/>
  <c r="L360" i="2" s="1"/>
  <c r="M359" i="2"/>
  <c r="I242" i="5" l="1"/>
  <c r="J242" i="5"/>
  <c r="D243" i="5" s="1"/>
  <c r="K242" i="5"/>
  <c r="E360" i="2"/>
  <c r="I360" i="2" s="1"/>
  <c r="D361" i="2" s="1"/>
  <c r="J360" i="2"/>
  <c r="C243" i="5" l="1"/>
  <c r="N242" i="5"/>
  <c r="C361" i="2"/>
  <c r="L361" i="2" s="1"/>
  <c r="M360" i="2"/>
  <c r="M243" i="5" l="1"/>
  <c r="E243" i="5"/>
  <c r="E361" i="2"/>
  <c r="I361" i="2" s="1"/>
  <c r="D362" i="2" s="1"/>
  <c r="J361" i="2"/>
  <c r="I243" i="5" l="1"/>
  <c r="J243" i="5"/>
  <c r="D244" i="5" s="1"/>
  <c r="K243" i="5"/>
  <c r="C362" i="2"/>
  <c r="L362" i="2" s="1"/>
  <c r="M361" i="2"/>
  <c r="C244" i="5" l="1"/>
  <c r="N243" i="5"/>
  <c r="E362" i="2"/>
  <c r="I362" i="2" s="1"/>
  <c r="D363" i="2" s="1"/>
  <c r="J362" i="2"/>
  <c r="M244" i="5" l="1"/>
  <c r="E244" i="5"/>
  <c r="C363" i="2"/>
  <c r="L363" i="2" s="1"/>
  <c r="M362" i="2"/>
  <c r="I244" i="5" l="1"/>
  <c r="J244" i="5"/>
  <c r="D245" i="5" s="1"/>
  <c r="K244" i="5"/>
  <c r="E363" i="2"/>
  <c r="I363" i="2" s="1"/>
  <c r="D364" i="2" s="1"/>
  <c r="J363" i="2"/>
  <c r="C245" i="5" l="1"/>
  <c r="N244" i="5"/>
  <c r="C364" i="2"/>
  <c r="L364" i="2" s="1"/>
  <c r="M363" i="2"/>
  <c r="M245" i="5" l="1"/>
  <c r="E245" i="5"/>
  <c r="E364" i="2"/>
  <c r="I364" i="2" s="1"/>
  <c r="D365" i="2" s="1"/>
  <c r="J364" i="2"/>
  <c r="I245" i="5" l="1"/>
  <c r="J245" i="5"/>
  <c r="D246" i="5" s="1"/>
  <c r="K245" i="5"/>
  <c r="C365" i="2"/>
  <c r="L365" i="2" s="1"/>
  <c r="M364" i="2"/>
  <c r="C246" i="5" l="1"/>
  <c r="N245" i="5"/>
  <c r="E365" i="2"/>
  <c r="I365" i="2" s="1"/>
  <c r="D366" i="2" s="1"/>
  <c r="J365" i="2"/>
  <c r="M246" i="5" l="1"/>
  <c r="E246" i="5"/>
  <c r="C366" i="2"/>
  <c r="L366" i="2" s="1"/>
  <c r="M365" i="2"/>
  <c r="I246" i="5" l="1"/>
  <c r="J246" i="5"/>
  <c r="D247" i="5" s="1"/>
  <c r="K246" i="5"/>
  <c r="E366" i="2"/>
  <c r="I366" i="2" s="1"/>
  <c r="D367" i="2" s="1"/>
  <c r="J366" i="2"/>
  <c r="C247" i="5" l="1"/>
  <c r="N246" i="5"/>
  <c r="C367" i="2"/>
  <c r="L367" i="2" s="1"/>
  <c r="M3" i="2" s="1"/>
  <c r="M366" i="2"/>
  <c r="M247" i="5" l="1"/>
  <c r="E247" i="5"/>
  <c r="E367" i="2"/>
  <c r="I367" i="2" s="1"/>
  <c r="J367" i="2" l="1"/>
  <c r="I247" i="5"/>
  <c r="J247" i="5"/>
  <c r="D248" i="5" s="1"/>
  <c r="K247" i="5"/>
  <c r="K2" i="4"/>
  <c r="K6" i="4" s="1"/>
  <c r="M367" i="2"/>
  <c r="C248" i="5" l="1"/>
  <c r="N247" i="5"/>
  <c r="M248" i="5" l="1"/>
  <c r="E248" i="5"/>
  <c r="I248" i="5" l="1"/>
  <c r="J248" i="5" s="1"/>
  <c r="D249" i="5" s="1"/>
  <c r="K248" i="5"/>
  <c r="C249" i="5" l="1"/>
  <c r="N248" i="5"/>
  <c r="M249" i="5" l="1"/>
  <c r="E249" i="5"/>
  <c r="I249" i="5" l="1"/>
  <c r="J249" i="5"/>
  <c r="D250" i="5" s="1"/>
  <c r="K249" i="5"/>
  <c r="C250" i="5" l="1"/>
  <c r="N249" i="5"/>
  <c r="M250" i="5" l="1"/>
  <c r="E250" i="5"/>
  <c r="I250" i="5" l="1"/>
  <c r="J250" i="5"/>
  <c r="D251" i="5" s="1"/>
  <c r="K250" i="5"/>
  <c r="C251" i="5" l="1"/>
  <c r="N250" i="5"/>
  <c r="M251" i="5" l="1"/>
  <c r="E251" i="5"/>
  <c r="I251" i="5" l="1"/>
  <c r="J251" i="5"/>
  <c r="D252" i="5" s="1"/>
  <c r="K251" i="5"/>
  <c r="C252" i="5" l="1"/>
  <c r="N251" i="5"/>
  <c r="M252" i="5" l="1"/>
  <c r="E252" i="5"/>
  <c r="I252" i="5" l="1"/>
  <c r="J252" i="5"/>
  <c r="D253" i="5" s="1"/>
  <c r="K252" i="5"/>
  <c r="C253" i="5" l="1"/>
  <c r="N252" i="5"/>
  <c r="M253" i="5" l="1"/>
  <c r="E253" i="5"/>
  <c r="I253" i="5" l="1"/>
  <c r="J253" i="5"/>
  <c r="D254" i="5" s="1"/>
  <c r="K253" i="5"/>
  <c r="C254" i="5" l="1"/>
  <c r="N253" i="5"/>
  <c r="M254" i="5" l="1"/>
  <c r="E254" i="5"/>
  <c r="I254" i="5" l="1"/>
  <c r="J254" i="5"/>
  <c r="D255" i="5" s="1"/>
  <c r="K254" i="5"/>
  <c r="C255" i="5" l="1"/>
  <c r="N254" i="5"/>
  <c r="M255" i="5" l="1"/>
  <c r="E255" i="5"/>
  <c r="I255" i="5" l="1"/>
  <c r="J255" i="5"/>
  <c r="D256" i="5" s="1"/>
  <c r="K255" i="5"/>
  <c r="C256" i="5" l="1"/>
  <c r="N255" i="5"/>
  <c r="M256" i="5" l="1"/>
  <c r="E256" i="5"/>
  <c r="I256" i="5" l="1"/>
  <c r="J256" i="5"/>
  <c r="D257" i="5" s="1"/>
  <c r="K256" i="5"/>
  <c r="C257" i="5" l="1"/>
  <c r="N256" i="5"/>
  <c r="M257" i="5" l="1"/>
  <c r="E257" i="5"/>
  <c r="I257" i="5" l="1"/>
  <c r="J257" i="5"/>
  <c r="D258" i="5" s="1"/>
  <c r="K257" i="5"/>
  <c r="C258" i="5" l="1"/>
  <c r="N257" i="5"/>
  <c r="M258" i="5" l="1"/>
  <c r="E258" i="5"/>
  <c r="I258" i="5" l="1"/>
  <c r="J258" i="5"/>
  <c r="D259" i="5" s="1"/>
  <c r="K258" i="5"/>
  <c r="C259" i="5" l="1"/>
  <c r="N258" i="5"/>
  <c r="M259" i="5" l="1"/>
  <c r="E259" i="5"/>
  <c r="I259" i="5" l="1"/>
  <c r="J259" i="5"/>
  <c r="D260" i="5" s="1"/>
  <c r="K259" i="5"/>
  <c r="C260" i="5" l="1"/>
  <c r="N259" i="5"/>
  <c r="M260" i="5" l="1"/>
  <c r="E260" i="5"/>
  <c r="I260" i="5" l="1"/>
  <c r="J260" i="5"/>
  <c r="D261" i="5" s="1"/>
  <c r="K260" i="5"/>
  <c r="C261" i="5" l="1"/>
  <c r="N260" i="5"/>
  <c r="M261" i="5" l="1"/>
  <c r="E261" i="5"/>
  <c r="I261" i="5" l="1"/>
  <c r="J261" i="5"/>
  <c r="D262" i="5" s="1"/>
  <c r="K261" i="5"/>
  <c r="C262" i="5" l="1"/>
  <c r="N261" i="5"/>
  <c r="M262" i="5" l="1"/>
  <c r="E262" i="5"/>
  <c r="I262" i="5" l="1"/>
  <c r="J262" i="5"/>
  <c r="D263" i="5" s="1"/>
  <c r="K262" i="5"/>
  <c r="C263" i="5" l="1"/>
  <c r="N262" i="5"/>
  <c r="M263" i="5" l="1"/>
  <c r="E263" i="5"/>
  <c r="I263" i="5" l="1"/>
  <c r="J263" i="5"/>
  <c r="D264" i="5" s="1"/>
  <c r="K263" i="5"/>
  <c r="C264" i="5" l="1"/>
  <c r="N263" i="5"/>
  <c r="M264" i="5" l="1"/>
  <c r="E264" i="5"/>
  <c r="I264" i="5" l="1"/>
  <c r="J264" i="5"/>
  <c r="D265" i="5" s="1"/>
  <c r="K264" i="5"/>
  <c r="C265" i="5" l="1"/>
  <c r="N264" i="5"/>
  <c r="M265" i="5" l="1"/>
  <c r="E265" i="5"/>
  <c r="I265" i="5" l="1"/>
  <c r="J265" i="5"/>
  <c r="D266" i="5" s="1"/>
  <c r="K265" i="5"/>
  <c r="C266" i="5" l="1"/>
  <c r="N265" i="5"/>
  <c r="M266" i="5" l="1"/>
  <c r="E266" i="5"/>
  <c r="I266" i="5" l="1"/>
  <c r="J266" i="5" s="1"/>
  <c r="D267" i="5" s="1"/>
  <c r="K266" i="5"/>
  <c r="C267" i="5" l="1"/>
  <c r="N266" i="5"/>
  <c r="M267" i="5" l="1"/>
  <c r="E267" i="5"/>
  <c r="I267" i="5" l="1"/>
  <c r="J267" i="5"/>
  <c r="D268" i="5" s="1"/>
  <c r="K267" i="5"/>
  <c r="C268" i="5" l="1"/>
  <c r="N267" i="5"/>
  <c r="M268" i="5" l="1"/>
  <c r="E268" i="5"/>
  <c r="I268" i="5" l="1"/>
  <c r="J268" i="5"/>
  <c r="D269" i="5" s="1"/>
  <c r="K268" i="5"/>
  <c r="C269" i="5" l="1"/>
  <c r="N268" i="5"/>
  <c r="M269" i="5" l="1"/>
  <c r="E269" i="5"/>
  <c r="I269" i="5" l="1"/>
  <c r="J269" i="5"/>
  <c r="D270" i="5" s="1"/>
  <c r="K269" i="5"/>
  <c r="C270" i="5" l="1"/>
  <c r="N269" i="5"/>
  <c r="M270" i="5" l="1"/>
  <c r="E270" i="5"/>
  <c r="I270" i="5" l="1"/>
  <c r="J270" i="5"/>
  <c r="D271" i="5" s="1"/>
  <c r="K270" i="5"/>
  <c r="C271" i="5" l="1"/>
  <c r="N270" i="5"/>
  <c r="M271" i="5" l="1"/>
  <c r="E271" i="5"/>
  <c r="I271" i="5" l="1"/>
  <c r="J271" i="5"/>
  <c r="D272" i="5" s="1"/>
  <c r="K271" i="5"/>
  <c r="C272" i="5" l="1"/>
  <c r="N271" i="5"/>
  <c r="M272" i="5" l="1"/>
  <c r="E272" i="5"/>
  <c r="I272" i="5" l="1"/>
  <c r="J272" i="5"/>
  <c r="D273" i="5" s="1"/>
  <c r="K272" i="5"/>
  <c r="C273" i="5" l="1"/>
  <c r="N272" i="5"/>
  <c r="M273" i="5" l="1"/>
  <c r="E273" i="5"/>
  <c r="I273" i="5" l="1"/>
  <c r="J273" i="5"/>
  <c r="D274" i="5" s="1"/>
  <c r="K273" i="5"/>
  <c r="C274" i="5" l="1"/>
  <c r="N273" i="5"/>
  <c r="M274" i="5" l="1"/>
  <c r="E274" i="5"/>
  <c r="I274" i="5" l="1"/>
  <c r="J274" i="5"/>
  <c r="D275" i="5" s="1"/>
  <c r="K274" i="5"/>
  <c r="C275" i="5" l="1"/>
  <c r="N274" i="5"/>
  <c r="M275" i="5" l="1"/>
  <c r="E275" i="5"/>
  <c r="I275" i="5" l="1"/>
  <c r="J275" i="5"/>
  <c r="D276" i="5" s="1"/>
  <c r="K275" i="5"/>
  <c r="C276" i="5" l="1"/>
  <c r="N275" i="5"/>
  <c r="M276" i="5" l="1"/>
  <c r="E276" i="5"/>
  <c r="I276" i="5" l="1"/>
  <c r="J276" i="5" s="1"/>
  <c r="D277" i="5" s="1"/>
  <c r="K276" i="5"/>
  <c r="C277" i="5" l="1"/>
  <c r="N276" i="5"/>
  <c r="M277" i="5" l="1"/>
  <c r="E277" i="5"/>
  <c r="I277" i="5" l="1"/>
  <c r="J277" i="5"/>
  <c r="D278" i="5" s="1"/>
  <c r="K277" i="5"/>
  <c r="C278" i="5" l="1"/>
  <c r="N277" i="5"/>
  <c r="M278" i="5" l="1"/>
  <c r="E278" i="5"/>
  <c r="I278" i="5" l="1"/>
  <c r="J278" i="5"/>
  <c r="D279" i="5" s="1"/>
  <c r="K278" i="5"/>
  <c r="C279" i="5" l="1"/>
  <c r="N278" i="5"/>
  <c r="M279" i="5" l="1"/>
  <c r="E279" i="5"/>
  <c r="I279" i="5" l="1"/>
  <c r="J279" i="5"/>
  <c r="D280" i="5" s="1"/>
  <c r="K279" i="5"/>
  <c r="C280" i="5" l="1"/>
  <c r="N279" i="5"/>
  <c r="M280" i="5" l="1"/>
  <c r="E280" i="5"/>
  <c r="I280" i="5" l="1"/>
  <c r="J280" i="5"/>
  <c r="D281" i="5" s="1"/>
  <c r="K280" i="5"/>
  <c r="C281" i="5" l="1"/>
  <c r="N280" i="5"/>
  <c r="M281" i="5" l="1"/>
  <c r="E281" i="5"/>
  <c r="I281" i="5" l="1"/>
  <c r="J281" i="5"/>
  <c r="D282" i="5" s="1"/>
  <c r="K281" i="5"/>
  <c r="C282" i="5" l="1"/>
  <c r="N281" i="5"/>
  <c r="M282" i="5" l="1"/>
  <c r="E282" i="5"/>
  <c r="I282" i="5" l="1"/>
  <c r="J282" i="5" s="1"/>
  <c r="D283" i="5" s="1"/>
  <c r="K282" i="5"/>
  <c r="C283" i="5" l="1"/>
  <c r="N282" i="5"/>
  <c r="M283" i="5" l="1"/>
  <c r="E283" i="5"/>
  <c r="I283" i="5" l="1"/>
  <c r="J283" i="5"/>
  <c r="D284" i="5" s="1"/>
  <c r="K283" i="5"/>
  <c r="C284" i="5" l="1"/>
  <c r="N283" i="5"/>
  <c r="M284" i="5" l="1"/>
  <c r="E284" i="5"/>
  <c r="I284" i="5" l="1"/>
  <c r="J284" i="5"/>
  <c r="D285" i="5" s="1"/>
  <c r="K284" i="5"/>
  <c r="C285" i="5" l="1"/>
  <c r="N284" i="5"/>
  <c r="M285" i="5" l="1"/>
  <c r="E285" i="5"/>
  <c r="I285" i="5" l="1"/>
  <c r="J285" i="5" s="1"/>
  <c r="D286" i="5" s="1"/>
  <c r="K285" i="5"/>
  <c r="C286" i="5" l="1"/>
  <c r="N285" i="5"/>
  <c r="M286" i="5" l="1"/>
  <c r="E286" i="5"/>
  <c r="I286" i="5" l="1"/>
  <c r="J286" i="5"/>
  <c r="D287" i="5" s="1"/>
  <c r="K286" i="5"/>
  <c r="C287" i="5" l="1"/>
  <c r="N286" i="5"/>
  <c r="M287" i="5" l="1"/>
  <c r="E287" i="5"/>
  <c r="I287" i="5" l="1"/>
  <c r="J287" i="5"/>
  <c r="D288" i="5" s="1"/>
  <c r="K287" i="5"/>
  <c r="C288" i="5" l="1"/>
  <c r="N287" i="5"/>
  <c r="M288" i="5" l="1"/>
  <c r="E288" i="5"/>
  <c r="I288" i="5" l="1"/>
  <c r="J288" i="5"/>
  <c r="D289" i="5" s="1"/>
  <c r="K288" i="5"/>
  <c r="C289" i="5" l="1"/>
  <c r="N288" i="5"/>
  <c r="M289" i="5" l="1"/>
  <c r="E289" i="5"/>
  <c r="I289" i="5" l="1"/>
  <c r="J289" i="5"/>
  <c r="D290" i="5" s="1"/>
  <c r="K289" i="5"/>
  <c r="C290" i="5" l="1"/>
  <c r="N289" i="5"/>
  <c r="M290" i="5" l="1"/>
  <c r="E290" i="5"/>
  <c r="I290" i="5" l="1"/>
  <c r="J290" i="5"/>
  <c r="D291" i="5" s="1"/>
  <c r="K290" i="5"/>
  <c r="C291" i="5" l="1"/>
  <c r="N290" i="5"/>
  <c r="M291" i="5" l="1"/>
  <c r="E291" i="5"/>
  <c r="I291" i="5" l="1"/>
  <c r="J291" i="5"/>
  <c r="D292" i="5" s="1"/>
  <c r="K291" i="5"/>
  <c r="C292" i="5" l="1"/>
  <c r="N291" i="5"/>
  <c r="M292" i="5" l="1"/>
  <c r="E292" i="5"/>
  <c r="I292" i="5" l="1"/>
  <c r="J292" i="5"/>
  <c r="D293" i="5" s="1"/>
  <c r="K292" i="5"/>
  <c r="C293" i="5" l="1"/>
  <c r="N292" i="5"/>
  <c r="M293" i="5" l="1"/>
  <c r="E293" i="5"/>
  <c r="I293" i="5" l="1"/>
  <c r="J293" i="5"/>
  <c r="D294" i="5" s="1"/>
  <c r="K293" i="5"/>
  <c r="C294" i="5" l="1"/>
  <c r="N293" i="5"/>
  <c r="M294" i="5" l="1"/>
  <c r="E294" i="5"/>
  <c r="I294" i="5" l="1"/>
  <c r="J294" i="5"/>
  <c r="D295" i="5" s="1"/>
  <c r="K294" i="5"/>
  <c r="C295" i="5" l="1"/>
  <c r="N294" i="5"/>
  <c r="M295" i="5" l="1"/>
  <c r="E295" i="5"/>
  <c r="I295" i="5" l="1"/>
  <c r="J295" i="5"/>
  <c r="D296" i="5" s="1"/>
  <c r="K295" i="5"/>
  <c r="C296" i="5" l="1"/>
  <c r="N295" i="5"/>
  <c r="M296" i="5" l="1"/>
  <c r="E296" i="5"/>
  <c r="I296" i="5" l="1"/>
  <c r="J296" i="5"/>
  <c r="D297" i="5" s="1"/>
  <c r="K296" i="5"/>
  <c r="C297" i="5" l="1"/>
  <c r="N296" i="5"/>
  <c r="M297" i="5" l="1"/>
  <c r="E297" i="5"/>
  <c r="I297" i="5" l="1"/>
  <c r="J297" i="5"/>
  <c r="D298" i="5" s="1"/>
  <c r="K297" i="5"/>
  <c r="C298" i="5" l="1"/>
  <c r="N297" i="5"/>
  <c r="M298" i="5" l="1"/>
  <c r="E298" i="5"/>
  <c r="I298" i="5" l="1"/>
  <c r="J298" i="5"/>
  <c r="D299" i="5" s="1"/>
  <c r="K298" i="5"/>
  <c r="C299" i="5" l="1"/>
  <c r="N298" i="5"/>
  <c r="M299" i="5" l="1"/>
  <c r="E299" i="5"/>
  <c r="I299" i="5" l="1"/>
  <c r="J299" i="5"/>
  <c r="D300" i="5" s="1"/>
  <c r="K299" i="5"/>
  <c r="C300" i="5" l="1"/>
  <c r="N299" i="5"/>
  <c r="M300" i="5" l="1"/>
  <c r="E300" i="5"/>
  <c r="I300" i="5" l="1"/>
  <c r="J300" i="5"/>
  <c r="D301" i="5" s="1"/>
  <c r="K300" i="5"/>
  <c r="C301" i="5" l="1"/>
  <c r="N300" i="5"/>
  <c r="M301" i="5" l="1"/>
  <c r="E301" i="5"/>
  <c r="I301" i="5" l="1"/>
  <c r="J301" i="5" s="1"/>
  <c r="D302" i="5" s="1"/>
  <c r="K301" i="5"/>
  <c r="C302" i="5" l="1"/>
  <c r="N301" i="5"/>
  <c r="M302" i="5" l="1"/>
  <c r="E302" i="5"/>
  <c r="I302" i="5" l="1"/>
  <c r="J302" i="5"/>
  <c r="D303" i="5" s="1"/>
  <c r="K302" i="5"/>
  <c r="C303" i="5" l="1"/>
  <c r="N302" i="5"/>
  <c r="M303" i="5" l="1"/>
  <c r="E303" i="5"/>
  <c r="I303" i="5" l="1"/>
  <c r="J303" i="5"/>
  <c r="D304" i="5" s="1"/>
  <c r="K303" i="5"/>
  <c r="C304" i="5" l="1"/>
  <c r="N303" i="5"/>
  <c r="M304" i="5" l="1"/>
  <c r="E304" i="5"/>
  <c r="I304" i="5" l="1"/>
  <c r="J304" i="5" s="1"/>
  <c r="D305" i="5" s="1"/>
  <c r="K304" i="5"/>
  <c r="C305" i="5" l="1"/>
  <c r="N304" i="5"/>
  <c r="M305" i="5" l="1"/>
  <c r="E305" i="5"/>
  <c r="I305" i="5" l="1"/>
  <c r="J305" i="5" s="1"/>
  <c r="D306" i="5" s="1"/>
  <c r="K305" i="5"/>
  <c r="C306" i="5" l="1"/>
  <c r="N305" i="5"/>
  <c r="M306" i="5" l="1"/>
  <c r="E306" i="5"/>
  <c r="I306" i="5" l="1"/>
  <c r="J306" i="5"/>
  <c r="D307" i="5" s="1"/>
  <c r="K306" i="5"/>
  <c r="C307" i="5" l="1"/>
  <c r="N306" i="5"/>
  <c r="M307" i="5" l="1"/>
  <c r="E307" i="5"/>
  <c r="I307" i="5" l="1"/>
  <c r="J307" i="5"/>
  <c r="D308" i="5" s="1"/>
  <c r="K307" i="5"/>
  <c r="C308" i="5" l="1"/>
  <c r="N307" i="5"/>
  <c r="M308" i="5" l="1"/>
  <c r="E308" i="5"/>
  <c r="I308" i="5" l="1"/>
  <c r="J308" i="5"/>
  <c r="D309" i="5" s="1"/>
  <c r="K308" i="5"/>
  <c r="C309" i="5" l="1"/>
  <c r="N308" i="5"/>
  <c r="M309" i="5" l="1"/>
  <c r="E309" i="5"/>
  <c r="I309" i="5" l="1"/>
  <c r="J309" i="5"/>
  <c r="D310" i="5" s="1"/>
  <c r="K309" i="5"/>
  <c r="C310" i="5" l="1"/>
  <c r="N309" i="5"/>
  <c r="M310" i="5" l="1"/>
  <c r="E310" i="5"/>
  <c r="I310" i="5" l="1"/>
  <c r="J310" i="5"/>
  <c r="D311" i="5" s="1"/>
  <c r="K310" i="5"/>
  <c r="C311" i="5" l="1"/>
  <c r="N310" i="5"/>
  <c r="M311" i="5" l="1"/>
  <c r="E311" i="5"/>
  <c r="I311" i="5" l="1"/>
  <c r="J311" i="5"/>
  <c r="D312" i="5" s="1"/>
  <c r="K311" i="5"/>
  <c r="C312" i="5" l="1"/>
  <c r="N311" i="5"/>
  <c r="M312" i="5" l="1"/>
  <c r="E312" i="5"/>
  <c r="I312" i="5" l="1"/>
  <c r="J312" i="5"/>
  <c r="D313" i="5" s="1"/>
  <c r="K312" i="5"/>
  <c r="C313" i="5" l="1"/>
  <c r="N312" i="5"/>
  <c r="M313" i="5" l="1"/>
  <c r="E313" i="5"/>
  <c r="I313" i="5" l="1"/>
  <c r="J313" i="5"/>
  <c r="D314" i="5" s="1"/>
  <c r="K313" i="5"/>
  <c r="C314" i="5" l="1"/>
  <c r="N313" i="5"/>
  <c r="M314" i="5" l="1"/>
  <c r="E314" i="5"/>
  <c r="I314" i="5" l="1"/>
  <c r="J314" i="5" s="1"/>
  <c r="D315" i="5" s="1"/>
  <c r="K314" i="5" l="1"/>
  <c r="C315" i="5" s="1"/>
  <c r="N314" i="5" l="1"/>
  <c r="M315" i="5"/>
  <c r="E315" i="5"/>
  <c r="I315" i="5" l="1"/>
  <c r="J315" i="5" s="1"/>
  <c r="D316" i="5" s="1"/>
  <c r="K315" i="5" l="1"/>
  <c r="C316" i="5"/>
  <c r="N315" i="5"/>
  <c r="M316" i="5" l="1"/>
  <c r="E316" i="5"/>
  <c r="I316" i="5" l="1"/>
  <c r="J316" i="5" s="1"/>
  <c r="D317" i="5" s="1"/>
  <c r="K316" i="5" l="1"/>
  <c r="C317" i="5" s="1"/>
  <c r="N316" i="5" l="1"/>
  <c r="M317" i="5"/>
  <c r="E317" i="5"/>
  <c r="I317" i="5" l="1"/>
  <c r="J317" i="5" s="1"/>
  <c r="D318" i="5" s="1"/>
  <c r="K317" i="5"/>
  <c r="C318" i="5" l="1"/>
  <c r="N317" i="5"/>
  <c r="M318" i="5" l="1"/>
  <c r="E318" i="5"/>
  <c r="I318" i="5" l="1"/>
  <c r="J318" i="5"/>
  <c r="D319" i="5" s="1"/>
  <c r="K318" i="5"/>
  <c r="C319" i="5" l="1"/>
  <c r="N318" i="5"/>
  <c r="M319" i="5" l="1"/>
  <c r="E319" i="5"/>
  <c r="I319" i="5" l="1"/>
  <c r="J319" i="5" s="1"/>
  <c r="D320" i="5" s="1"/>
  <c r="K319" i="5" l="1"/>
  <c r="C320" i="5" s="1"/>
  <c r="N319" i="5" l="1"/>
  <c r="M320" i="5"/>
  <c r="E320" i="5"/>
  <c r="I320" i="5" l="1"/>
  <c r="J320" i="5" s="1"/>
  <c r="D321" i="5" s="1"/>
  <c r="K320" i="5"/>
  <c r="C321" i="5" l="1"/>
  <c r="N320" i="5"/>
  <c r="M321" i="5" l="1"/>
  <c r="E321" i="5"/>
  <c r="I321" i="5" l="1"/>
  <c r="J321" i="5"/>
  <c r="D322" i="5" s="1"/>
  <c r="K321" i="5"/>
  <c r="C322" i="5" l="1"/>
  <c r="N321" i="5"/>
  <c r="M322" i="5" l="1"/>
  <c r="E322" i="5"/>
  <c r="I322" i="5" l="1"/>
  <c r="J322" i="5"/>
  <c r="D323" i="5" s="1"/>
  <c r="K322" i="5"/>
  <c r="C323" i="5" l="1"/>
  <c r="N322" i="5"/>
  <c r="M323" i="5" l="1"/>
  <c r="E323" i="5"/>
  <c r="I323" i="5" l="1"/>
  <c r="J323" i="5"/>
  <c r="D324" i="5" s="1"/>
  <c r="K323" i="5"/>
  <c r="C324" i="5" l="1"/>
  <c r="N323" i="5"/>
  <c r="M324" i="5" l="1"/>
  <c r="E324" i="5"/>
  <c r="I324" i="5" l="1"/>
  <c r="J324" i="5"/>
  <c r="D325" i="5" s="1"/>
  <c r="K324" i="5"/>
  <c r="C325" i="5" l="1"/>
  <c r="N324" i="5"/>
  <c r="M325" i="5" l="1"/>
  <c r="E325" i="5"/>
  <c r="I325" i="5" l="1"/>
  <c r="J325" i="5"/>
  <c r="D326" i="5" s="1"/>
  <c r="K325" i="5"/>
  <c r="C326" i="5" l="1"/>
  <c r="N325" i="5"/>
  <c r="M326" i="5" l="1"/>
  <c r="E326" i="5"/>
  <c r="I326" i="5" l="1"/>
  <c r="J326" i="5"/>
  <c r="D327" i="5" s="1"/>
  <c r="K326" i="5"/>
  <c r="C327" i="5" l="1"/>
  <c r="N326" i="5"/>
  <c r="M327" i="5" l="1"/>
  <c r="E327" i="5"/>
  <c r="I327" i="5" l="1"/>
  <c r="J327" i="5"/>
  <c r="D328" i="5" s="1"/>
  <c r="K327" i="5"/>
  <c r="C328" i="5" l="1"/>
  <c r="N327" i="5"/>
  <c r="M328" i="5" l="1"/>
  <c r="E328" i="5"/>
  <c r="I328" i="5" l="1"/>
  <c r="J328" i="5"/>
  <c r="D329" i="5" s="1"/>
  <c r="K328" i="5"/>
  <c r="C329" i="5" l="1"/>
  <c r="N328" i="5"/>
  <c r="M329" i="5" l="1"/>
  <c r="E329" i="5"/>
  <c r="I329" i="5" l="1"/>
  <c r="J329" i="5"/>
  <c r="D330" i="5" s="1"/>
  <c r="K329" i="5"/>
  <c r="C330" i="5" l="1"/>
  <c r="N329" i="5"/>
  <c r="M330" i="5" l="1"/>
  <c r="E330" i="5"/>
  <c r="I330" i="5" l="1"/>
  <c r="J330" i="5"/>
  <c r="D331" i="5" s="1"/>
  <c r="K330" i="5"/>
  <c r="C331" i="5" l="1"/>
  <c r="N330" i="5"/>
  <c r="M331" i="5" l="1"/>
  <c r="E331" i="5"/>
  <c r="I331" i="5" l="1"/>
  <c r="J331" i="5"/>
  <c r="D332" i="5" s="1"/>
  <c r="K331" i="5"/>
  <c r="C332" i="5" l="1"/>
  <c r="N331" i="5"/>
  <c r="M332" i="5" l="1"/>
  <c r="E332" i="5"/>
  <c r="I332" i="5" l="1"/>
  <c r="J332" i="5"/>
  <c r="D333" i="5" s="1"/>
  <c r="K332" i="5"/>
  <c r="C333" i="5" l="1"/>
  <c r="N332" i="5"/>
  <c r="M333" i="5" l="1"/>
  <c r="E333" i="5"/>
  <c r="I333" i="5" l="1"/>
  <c r="J333" i="5"/>
  <c r="D334" i="5" s="1"/>
  <c r="K333" i="5"/>
  <c r="C334" i="5" l="1"/>
  <c r="N333" i="5"/>
  <c r="M334" i="5" l="1"/>
  <c r="E334" i="5"/>
  <c r="I334" i="5" l="1"/>
  <c r="J334" i="5"/>
  <c r="D335" i="5" s="1"/>
  <c r="K334" i="5"/>
  <c r="C335" i="5" l="1"/>
  <c r="N334" i="5"/>
  <c r="M335" i="5" l="1"/>
  <c r="E335" i="5"/>
  <c r="I335" i="5" l="1"/>
  <c r="J335" i="5"/>
  <c r="D336" i="5" s="1"/>
  <c r="K335" i="5"/>
  <c r="C336" i="5" l="1"/>
  <c r="N335" i="5"/>
  <c r="M336" i="5" l="1"/>
  <c r="E336" i="5"/>
  <c r="I336" i="5" l="1"/>
  <c r="J336" i="5"/>
  <c r="D337" i="5" s="1"/>
  <c r="K336" i="5"/>
  <c r="C337" i="5" l="1"/>
  <c r="N336" i="5"/>
  <c r="M337" i="5" l="1"/>
  <c r="E337" i="5"/>
  <c r="I337" i="5" l="1"/>
  <c r="J337" i="5"/>
  <c r="D338" i="5" s="1"/>
  <c r="K337" i="5"/>
  <c r="C338" i="5" l="1"/>
  <c r="N337" i="5"/>
  <c r="M338" i="5" l="1"/>
  <c r="E338" i="5"/>
  <c r="I338" i="5" l="1"/>
  <c r="J338" i="5"/>
  <c r="D339" i="5" s="1"/>
  <c r="K338" i="5"/>
  <c r="C339" i="5" l="1"/>
  <c r="N338" i="5"/>
  <c r="M339" i="5" l="1"/>
  <c r="E339" i="5"/>
  <c r="I339" i="5" l="1"/>
  <c r="J339" i="5"/>
  <c r="D340" i="5" s="1"/>
  <c r="K339" i="5"/>
  <c r="C340" i="5" l="1"/>
  <c r="N339" i="5"/>
  <c r="M340" i="5" l="1"/>
  <c r="E340" i="5"/>
  <c r="I340" i="5" l="1"/>
  <c r="J340" i="5"/>
  <c r="D341" i="5" s="1"/>
  <c r="K340" i="5"/>
  <c r="C341" i="5" l="1"/>
  <c r="N340" i="5"/>
  <c r="M341" i="5" l="1"/>
  <c r="E341" i="5"/>
  <c r="I341" i="5" l="1"/>
  <c r="J341" i="5"/>
  <c r="D342" i="5" s="1"/>
  <c r="K341" i="5"/>
  <c r="C342" i="5" l="1"/>
  <c r="N341" i="5"/>
  <c r="M342" i="5" l="1"/>
  <c r="E342" i="5"/>
  <c r="I342" i="5" l="1"/>
  <c r="J342" i="5"/>
  <c r="D343" i="5" s="1"/>
  <c r="K342" i="5"/>
  <c r="C343" i="5" l="1"/>
  <c r="N342" i="5"/>
  <c r="M343" i="5" l="1"/>
  <c r="E343" i="5"/>
  <c r="I343" i="5" l="1"/>
  <c r="J343" i="5"/>
  <c r="D344" i="5" s="1"/>
  <c r="K343" i="5"/>
  <c r="C344" i="5" l="1"/>
  <c r="N343" i="5"/>
  <c r="M344" i="5" l="1"/>
  <c r="E344" i="5"/>
  <c r="I344" i="5" l="1"/>
  <c r="J344" i="5"/>
  <c r="D345" i="5" s="1"/>
  <c r="K344" i="5"/>
  <c r="C345" i="5" l="1"/>
  <c r="N344" i="5"/>
  <c r="M345" i="5" l="1"/>
  <c r="E345" i="5"/>
  <c r="I345" i="5" l="1"/>
  <c r="J345" i="5"/>
  <c r="D346" i="5" s="1"/>
  <c r="K345" i="5"/>
  <c r="C346" i="5" l="1"/>
  <c r="N345" i="5"/>
  <c r="M346" i="5" l="1"/>
  <c r="E346" i="5"/>
  <c r="I346" i="5" l="1"/>
  <c r="J346" i="5"/>
  <c r="D347" i="5" s="1"/>
  <c r="K346" i="5"/>
  <c r="C347" i="5" l="1"/>
  <c r="N346" i="5"/>
  <c r="M347" i="5" l="1"/>
  <c r="E347" i="5"/>
  <c r="I347" i="5" l="1"/>
  <c r="J347" i="5"/>
  <c r="D348" i="5" s="1"/>
  <c r="K347" i="5"/>
  <c r="C348" i="5" l="1"/>
  <c r="N347" i="5"/>
  <c r="M348" i="5" l="1"/>
  <c r="E348" i="5"/>
  <c r="I348" i="5" l="1"/>
  <c r="J348" i="5"/>
  <c r="D349" i="5" s="1"/>
  <c r="K348" i="5"/>
  <c r="C349" i="5" l="1"/>
  <c r="N348" i="5"/>
  <c r="M349" i="5" l="1"/>
  <c r="E349" i="5"/>
  <c r="I349" i="5" l="1"/>
  <c r="J349" i="5"/>
  <c r="D350" i="5" s="1"/>
  <c r="K349" i="5"/>
  <c r="C350" i="5" l="1"/>
  <c r="N349" i="5"/>
  <c r="M350" i="5" l="1"/>
  <c r="E350" i="5"/>
  <c r="I350" i="5" l="1"/>
  <c r="J350" i="5"/>
  <c r="D351" i="5" s="1"/>
  <c r="K350" i="5"/>
  <c r="C351" i="5" l="1"/>
  <c r="N350" i="5"/>
  <c r="M351" i="5" l="1"/>
  <c r="E351" i="5"/>
  <c r="I351" i="5" l="1"/>
  <c r="J351" i="5"/>
  <c r="D352" i="5" s="1"/>
  <c r="K351" i="5"/>
  <c r="C352" i="5" l="1"/>
  <c r="N351" i="5"/>
  <c r="M352" i="5" l="1"/>
  <c r="E352" i="5"/>
  <c r="I352" i="5" l="1"/>
  <c r="J352" i="5"/>
  <c r="D353" i="5" s="1"/>
  <c r="K352" i="5"/>
  <c r="C353" i="5" l="1"/>
  <c r="N352" i="5"/>
  <c r="M353" i="5" l="1"/>
  <c r="E353" i="5"/>
  <c r="I353" i="5" l="1"/>
  <c r="J353" i="5"/>
  <c r="D354" i="5" s="1"/>
  <c r="K353" i="5"/>
  <c r="C354" i="5" l="1"/>
  <c r="N353" i="5"/>
  <c r="M354" i="5" l="1"/>
  <c r="E354" i="5"/>
  <c r="I354" i="5" l="1"/>
  <c r="J354" i="5"/>
  <c r="D355" i="5" s="1"/>
  <c r="K354" i="5"/>
  <c r="C355" i="5" l="1"/>
  <c r="N354" i="5"/>
  <c r="M355" i="5" l="1"/>
  <c r="E355" i="5"/>
  <c r="I355" i="5" l="1"/>
  <c r="J355" i="5"/>
  <c r="D356" i="5" s="1"/>
  <c r="K355" i="5"/>
  <c r="C356" i="5" l="1"/>
  <c r="N355" i="5"/>
  <c r="M356" i="5" l="1"/>
  <c r="E356" i="5"/>
  <c r="I356" i="5" l="1"/>
  <c r="J356" i="5"/>
  <c r="D357" i="5" s="1"/>
  <c r="K356" i="5"/>
  <c r="C357" i="5" l="1"/>
  <c r="N356" i="5"/>
  <c r="M357" i="5" l="1"/>
  <c r="E357" i="5"/>
  <c r="I357" i="5" l="1"/>
  <c r="J357" i="5"/>
  <c r="D358" i="5" s="1"/>
  <c r="K357" i="5"/>
  <c r="C358" i="5" l="1"/>
  <c r="N357" i="5"/>
  <c r="M358" i="5" l="1"/>
  <c r="E358" i="5"/>
  <c r="I358" i="5" l="1"/>
  <c r="J358" i="5" s="1"/>
  <c r="D359" i="5" s="1"/>
  <c r="K358" i="5"/>
  <c r="C359" i="5" l="1"/>
  <c r="N358" i="5"/>
  <c r="M359" i="5" l="1"/>
  <c r="E359" i="5"/>
  <c r="I359" i="5" l="1"/>
  <c r="J359" i="5"/>
  <c r="D360" i="5" s="1"/>
  <c r="K359" i="5"/>
  <c r="C360" i="5" l="1"/>
  <c r="N359" i="5"/>
  <c r="M360" i="5" l="1"/>
  <c r="E360" i="5"/>
  <c r="I360" i="5" l="1"/>
  <c r="J360" i="5"/>
  <c r="D361" i="5" s="1"/>
  <c r="K360" i="5"/>
  <c r="C361" i="5" l="1"/>
  <c r="N360" i="5"/>
  <c r="M361" i="5" l="1"/>
  <c r="E361" i="5"/>
  <c r="I361" i="5" l="1"/>
  <c r="J361" i="5" s="1"/>
  <c r="D362" i="5" s="1"/>
  <c r="K361" i="5"/>
  <c r="C362" i="5" l="1"/>
  <c r="N361" i="5"/>
  <c r="M362" i="5" l="1"/>
  <c r="E362" i="5"/>
  <c r="I362" i="5" l="1"/>
  <c r="J362" i="5" s="1"/>
  <c r="D363" i="5" s="1"/>
  <c r="K362" i="5"/>
  <c r="C363" i="5" l="1"/>
  <c r="N362" i="5"/>
  <c r="M363" i="5" l="1"/>
  <c r="E363" i="5"/>
  <c r="I363" i="5" l="1"/>
  <c r="J363" i="5" s="1"/>
  <c r="D364" i="5" s="1"/>
  <c r="K363" i="5"/>
  <c r="C364" i="5" l="1"/>
  <c r="N363" i="5"/>
  <c r="M364" i="5" l="1"/>
  <c r="E364" i="5"/>
  <c r="I364" i="5" l="1"/>
  <c r="J364" i="5" s="1"/>
  <c r="D365" i="5" s="1"/>
  <c r="K364" i="5"/>
  <c r="C365" i="5" l="1"/>
  <c r="N364" i="5"/>
  <c r="M365" i="5" l="1"/>
  <c r="E365" i="5"/>
  <c r="I365" i="5" l="1"/>
  <c r="J365" i="5"/>
  <c r="D366" i="5" s="1"/>
  <c r="K365" i="5"/>
  <c r="C366" i="5" l="1"/>
  <c r="N365" i="5"/>
  <c r="M366" i="5" l="1"/>
  <c r="E366" i="5"/>
  <c r="I366" i="5" l="1"/>
  <c r="J366" i="5"/>
  <c r="D367" i="5" s="1"/>
  <c r="K366" i="5"/>
  <c r="C367" i="5" l="1"/>
  <c r="N366" i="5"/>
  <c r="M367" i="5" l="1"/>
  <c r="N3" i="5" s="1"/>
  <c r="M2" i="4" s="1"/>
  <c r="M6" i="4" s="1"/>
  <c r="E367" i="5"/>
  <c r="M1" i="2"/>
  <c r="J2" i="4" s="1"/>
  <c r="J6" i="4" s="1"/>
  <c r="M2" i="2" l="1"/>
  <c r="N2" i="4" s="1"/>
  <c r="N6" i="4" s="1"/>
  <c r="I367" i="5"/>
  <c r="J367" i="5"/>
  <c r="K367" i="5"/>
  <c r="N367" i="5" s="1"/>
  <c r="N1" i="5"/>
  <c r="L2" i="4"/>
  <c r="L6" i="4"/>
  <c r="N2" i="5"/>
  <c r="O2" i="4"/>
  <c r="O6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<sst xmlns="http://schemas.openxmlformats.org/spreadsheetml/2006/main" count="138" uniqueCount="93">
  <si>
    <t># Additional checks:</t>
  </si>
  <si>
    <t>Check opening_principal, closing_principal, opening_accrued_interest, closing_accrued_interest, current_period_interest &gt; 0</t>
  </si>
  <si>
    <t>Test cases</t>
  </si>
  <si>
    <t>Expectations</t>
  </si>
  <si>
    <t>S.No</t>
  </si>
  <si>
    <t>interest_rate</t>
  </si>
  <si>
    <t>term_in_months</t>
  </si>
  <si>
    <t>freq</t>
  </si>
  <si>
    <t>fees_pct</t>
  </si>
  <si>
    <t>addl_pmts</t>
  </si>
  <si>
    <t>M</t>
  </si>
  <si>
    <t>Q</t>
  </si>
  <si>
    <t>W</t>
  </si>
  <si>
    <t>Y</t>
  </si>
  <si>
    <t>2W</t>
  </si>
  <si>
    <t>BM</t>
  </si>
  <si>
    <t>irt</t>
  </si>
  <si>
    <t>trm</t>
  </si>
  <si>
    <t>frq</t>
  </si>
  <si>
    <t>fee</t>
  </si>
  <si>
    <t>adp</t>
  </si>
  <si>
    <t>owal</t>
  </si>
  <si>
    <t>omat</t>
  </si>
  <si>
    <t>mowal</t>
  </si>
  <si>
    <t>momat</t>
  </si>
  <si>
    <t>oapr</t>
  </si>
  <si>
    <t>moapr</t>
  </si>
  <si>
    <t>input_concat</t>
  </si>
  <si>
    <t>expectations_concat</t>
  </si>
  <si>
    <t>input_expectations_concat</t>
  </si>
  <si>
    <t>Single_string</t>
  </si>
  <si>
    <t>.</t>
  </si>
  <si>
    <t>Copy above cell into tests.py</t>
  </si>
  <si>
    <t>Instantiation:</t>
  </si>
  <si>
    <t>l1 = loan_amt: float, interest_rate: float, term_in_months: float, loan_dt: str, freq: str = 'M', fees_pct: float = 0.0, addl_pmts: dict | None = None, segment: str = 'c', channel: str = 'free')</t>
  </si>
  <si>
    <t># add a way to specify periods or term in months</t>
  </si>
  <si>
    <t>instance_attributes</t>
  </si>
  <si>
    <t>Class variables</t>
  </si>
  <si>
    <t>Derived variables</t>
  </si>
  <si>
    <t>Lookup</t>
  </si>
  <si>
    <t>Fixed</t>
  </si>
  <si>
    <t>freq_offset = {</t>
  </si>
  <si>
    <t>_offset:</t>
  </si>
  <si>
    <t>loan_amt</t>
  </si>
  <si>
    <r>
      <t xml:space="preserve">    </t>
    </r>
    <r>
      <rPr>
        <sz val="10"/>
        <color rgb="FF6A8759"/>
        <rFont val="Courier New"/>
        <charset val="1"/>
      </rPr>
      <t>'W'</t>
    </r>
    <r>
      <rPr>
        <sz val="10"/>
        <color rgb="FFA9B7C6"/>
        <rFont val="Courier New"/>
        <charset val="1"/>
      </rPr>
      <t>: pd.DateOffset(</t>
    </r>
    <r>
      <rPr>
        <sz val="10"/>
        <color rgb="FFAA4926"/>
        <rFont val="Courier New"/>
        <charset val="1"/>
      </rPr>
      <t>days</t>
    </r>
    <r>
      <rPr>
        <sz val="10"/>
        <color rgb="FFA9B7C6"/>
        <rFont val="Courier New"/>
        <charset val="1"/>
      </rPr>
      <t>=</t>
    </r>
    <r>
      <rPr>
        <sz val="10"/>
        <color rgb="FF6897BB"/>
        <rFont val="Courier New"/>
        <charset val="1"/>
      </rPr>
      <t>7</t>
    </r>
    <r>
      <rPr>
        <sz val="10"/>
        <color rgb="FFCC7832"/>
        <rFont val="Courier New"/>
        <charset val="1"/>
      </rPr>
      <t xml:space="preserve">, </t>
    </r>
    <r>
      <rPr>
        <sz val="10"/>
        <color rgb="FFAA4926"/>
        <rFont val="Courier New"/>
        <charset val="1"/>
      </rPr>
      <t>months</t>
    </r>
    <r>
      <rPr>
        <sz val="10"/>
        <color rgb="FFA9B7C6"/>
        <rFont val="Courier New"/>
        <charset val="1"/>
      </rPr>
      <t>=</t>
    </r>
    <r>
      <rPr>
        <sz val="10"/>
        <color rgb="FF6897BB"/>
        <rFont val="Courier New"/>
        <charset val="1"/>
      </rPr>
      <t>0</t>
    </r>
    <r>
      <rPr>
        <sz val="10"/>
        <color rgb="FFA9B7C6"/>
        <rFont val="Courier New"/>
        <charset val="1"/>
      </rPr>
      <t>)</t>
    </r>
    <r>
      <rPr>
        <sz val="10"/>
        <color rgb="FFCC7832"/>
        <rFont val="Courier New"/>
        <charset val="1"/>
      </rPr>
      <t>,</t>
    </r>
  </si>
  <si>
    <t>Days</t>
  </si>
  <si>
    <t>loan_dt</t>
  </si>
  <si>
    <r>
      <t xml:space="preserve">    </t>
    </r>
    <r>
      <rPr>
        <sz val="10"/>
        <color rgb="FF6A8759"/>
        <rFont val="Courier New"/>
        <charset val="1"/>
      </rPr>
      <t>'2W'</t>
    </r>
    <r>
      <rPr>
        <sz val="10"/>
        <color rgb="FFA9B7C6"/>
        <rFont val="Courier New"/>
        <charset val="1"/>
      </rPr>
      <t>: pd.DateOffset(</t>
    </r>
    <r>
      <rPr>
        <sz val="10"/>
        <color rgb="FFAA4926"/>
        <rFont val="Courier New"/>
        <charset val="1"/>
      </rPr>
      <t>days</t>
    </r>
    <r>
      <rPr>
        <sz val="10"/>
        <color rgb="FFA9B7C6"/>
        <rFont val="Courier New"/>
        <charset val="1"/>
      </rPr>
      <t>=</t>
    </r>
    <r>
      <rPr>
        <sz val="10"/>
        <color rgb="FF6897BB"/>
        <rFont val="Courier New"/>
        <charset val="1"/>
      </rPr>
      <t>14</t>
    </r>
    <r>
      <rPr>
        <sz val="10"/>
        <color rgb="FFCC7832"/>
        <rFont val="Courier New"/>
        <charset val="1"/>
      </rPr>
      <t xml:space="preserve">, </t>
    </r>
    <r>
      <rPr>
        <sz val="10"/>
        <color rgb="FFAA4926"/>
        <rFont val="Courier New"/>
        <charset val="1"/>
      </rPr>
      <t>months</t>
    </r>
    <r>
      <rPr>
        <sz val="10"/>
        <color rgb="FFA9B7C6"/>
        <rFont val="Courier New"/>
        <charset val="1"/>
      </rPr>
      <t>=</t>
    </r>
    <r>
      <rPr>
        <sz val="10"/>
        <color rgb="FF6897BB"/>
        <rFont val="Courier New"/>
        <charset val="1"/>
      </rPr>
      <t>0</t>
    </r>
    <r>
      <rPr>
        <sz val="10"/>
        <color rgb="FFA9B7C6"/>
        <rFont val="Courier New"/>
        <charset val="1"/>
      </rPr>
      <t>)</t>
    </r>
    <r>
      <rPr>
        <sz val="10"/>
        <color rgb="FFCC7832"/>
        <rFont val="Courier New"/>
        <charset val="1"/>
      </rPr>
      <t>,</t>
    </r>
  </si>
  <si>
    <t>Months</t>
  </si>
  <si>
    <t>segment</t>
  </si>
  <si>
    <t>c</t>
  </si>
  <si>
    <r>
      <t xml:space="preserve">    </t>
    </r>
    <r>
      <rPr>
        <sz val="10"/>
        <color rgb="FF6A8759"/>
        <rFont val="Courier New"/>
        <charset val="1"/>
      </rPr>
      <t>'M'</t>
    </r>
    <r>
      <rPr>
        <sz val="10"/>
        <color rgb="FFA9B7C6"/>
        <rFont val="Courier New"/>
        <charset val="1"/>
      </rPr>
      <t>: pd.DateOffset(</t>
    </r>
    <r>
      <rPr>
        <sz val="10"/>
        <color rgb="FFAA4926"/>
        <rFont val="Courier New"/>
        <charset val="1"/>
      </rPr>
      <t>days</t>
    </r>
    <r>
      <rPr>
        <sz val="10"/>
        <color rgb="FFA9B7C6"/>
        <rFont val="Courier New"/>
        <charset val="1"/>
      </rPr>
      <t>=</t>
    </r>
    <r>
      <rPr>
        <sz val="10"/>
        <color rgb="FF6897BB"/>
        <rFont val="Courier New"/>
        <charset val="1"/>
      </rPr>
      <t>0</t>
    </r>
    <r>
      <rPr>
        <sz val="10"/>
        <color rgb="FFCC7832"/>
        <rFont val="Courier New"/>
        <charset val="1"/>
      </rPr>
      <t xml:space="preserve">, </t>
    </r>
    <r>
      <rPr>
        <sz val="10"/>
        <color rgb="FFAA4926"/>
        <rFont val="Courier New"/>
        <charset val="1"/>
      </rPr>
      <t>months</t>
    </r>
    <r>
      <rPr>
        <sz val="10"/>
        <color rgb="FFA9B7C6"/>
        <rFont val="Courier New"/>
        <charset val="1"/>
      </rPr>
      <t>=</t>
    </r>
    <r>
      <rPr>
        <sz val="10"/>
        <color rgb="FF6897BB"/>
        <rFont val="Courier New"/>
        <charset val="1"/>
      </rPr>
      <t>1</t>
    </r>
    <r>
      <rPr>
        <sz val="10"/>
        <color rgb="FFA9B7C6"/>
        <rFont val="Courier New"/>
        <charset val="1"/>
      </rPr>
      <t>)</t>
    </r>
    <r>
      <rPr>
        <sz val="10"/>
        <color rgb="FFCC7832"/>
        <rFont val="Courier New"/>
        <charset val="1"/>
      </rPr>
      <t>,</t>
    </r>
  </si>
  <si>
    <t>Years</t>
  </si>
  <si>
    <t>channel</t>
  </si>
  <si>
    <t>free</t>
  </si>
  <si>
    <r>
      <t xml:space="preserve">    </t>
    </r>
    <r>
      <rPr>
        <sz val="10"/>
        <color rgb="FF6A8759"/>
        <rFont val="Courier New"/>
        <charset val="1"/>
      </rPr>
      <t>'BM'</t>
    </r>
    <r>
      <rPr>
        <sz val="10"/>
        <color rgb="FFA9B7C6"/>
        <rFont val="Courier New"/>
        <charset val="1"/>
      </rPr>
      <t>: pd.DateOffset(</t>
    </r>
    <r>
      <rPr>
        <sz val="10"/>
        <color rgb="FFAA4926"/>
        <rFont val="Courier New"/>
        <charset val="1"/>
      </rPr>
      <t>days</t>
    </r>
    <r>
      <rPr>
        <sz val="10"/>
        <color rgb="FFA9B7C6"/>
        <rFont val="Courier New"/>
        <charset val="1"/>
      </rPr>
      <t>=</t>
    </r>
    <r>
      <rPr>
        <sz val="10"/>
        <color rgb="FF6897BB"/>
        <rFont val="Courier New"/>
        <charset val="1"/>
      </rPr>
      <t>0</t>
    </r>
    <r>
      <rPr>
        <sz val="10"/>
        <color rgb="FFCC7832"/>
        <rFont val="Courier New"/>
        <charset val="1"/>
      </rPr>
      <t xml:space="preserve">, </t>
    </r>
    <r>
      <rPr>
        <sz val="10"/>
        <color rgb="FFAA4926"/>
        <rFont val="Courier New"/>
        <charset val="1"/>
      </rPr>
      <t>months</t>
    </r>
    <r>
      <rPr>
        <sz val="10"/>
        <color rgb="FFA9B7C6"/>
        <rFont val="Courier New"/>
        <charset val="1"/>
      </rPr>
      <t>=</t>
    </r>
    <r>
      <rPr>
        <sz val="10"/>
        <color rgb="FF6897BB"/>
        <rFont val="Courier New"/>
        <charset val="1"/>
      </rPr>
      <t>2</t>
    </r>
    <r>
      <rPr>
        <sz val="10"/>
        <color rgb="FFA9B7C6"/>
        <rFont val="Courier New"/>
        <charset val="1"/>
      </rPr>
      <t>)</t>
    </r>
    <r>
      <rPr>
        <sz val="10"/>
        <color rgb="FFCC7832"/>
        <rFont val="Courier New"/>
        <charset val="1"/>
      </rPr>
      <t>,</t>
    </r>
  </si>
  <si>
    <t>Parametrized</t>
  </si>
  <si>
    <r>
      <t xml:space="preserve">    </t>
    </r>
    <r>
      <rPr>
        <sz val="10"/>
        <color rgb="FF6A8759"/>
        <rFont val="Courier New"/>
        <charset val="1"/>
      </rPr>
      <t>'Q'</t>
    </r>
    <r>
      <rPr>
        <sz val="10"/>
        <color rgb="FFA9B7C6"/>
        <rFont val="Courier New"/>
        <charset val="1"/>
      </rPr>
      <t xml:space="preserve">: </t>
    </r>
    <r>
      <rPr>
        <sz val="10"/>
        <color rgb="FF6A8759"/>
        <rFont val="Courier New"/>
        <charset val="1"/>
      </rPr>
      <t>'Q'</t>
    </r>
    <r>
      <rPr>
        <sz val="10"/>
        <color rgb="FFCC7832"/>
        <rFont val="Courier New"/>
        <charset val="1"/>
      </rPr>
      <t xml:space="preserve">, </t>
    </r>
    <r>
      <rPr>
        <sz val="10"/>
        <color rgb="FF6A8759"/>
        <rFont val="Courier New"/>
        <charset val="1"/>
      </rPr>
      <t>'H'</t>
    </r>
    <r>
      <rPr>
        <sz val="10"/>
        <color rgb="FFA9B7C6"/>
        <rFont val="Courier New"/>
        <charset val="1"/>
      </rPr>
      <t xml:space="preserve">: </t>
    </r>
    <r>
      <rPr>
        <sz val="10"/>
        <color rgb="FF6A8759"/>
        <rFont val="Courier New"/>
        <charset val="1"/>
      </rPr>
      <t>'2Q'</t>
    </r>
    <r>
      <rPr>
        <sz val="10"/>
        <color rgb="FFCC7832"/>
        <rFont val="Courier New"/>
        <charset val="1"/>
      </rPr>
      <t xml:space="preserve">, </t>
    </r>
    <r>
      <rPr>
        <sz val="10"/>
        <color rgb="FF6A8759"/>
        <rFont val="Courier New"/>
        <charset val="1"/>
      </rPr>
      <t>'Y'</t>
    </r>
    <r>
      <rPr>
        <sz val="10"/>
        <color rgb="FFA9B7C6"/>
        <rFont val="Courier New"/>
        <charset val="1"/>
      </rPr>
      <t xml:space="preserve">: </t>
    </r>
    <r>
      <rPr>
        <sz val="10"/>
        <color rgb="FF6A8759"/>
        <rFont val="Courier New"/>
        <charset val="1"/>
      </rPr>
      <t>'Y'</t>
    </r>
    <r>
      <rPr>
        <sz val="10"/>
        <color rgb="FFCC7832"/>
        <rFont val="Courier New"/>
        <charset val="1"/>
      </rPr>
      <t>,</t>
    </r>
  </si>
  <si>
    <t>_period_in_months</t>
  </si>
  <si>
    <t>H</t>
  </si>
  <si>
    <t>}</t>
  </si>
  <si>
    <t>period_to_months = {</t>
  </si>
  <si>
    <t>_periods</t>
  </si>
  <si>
    <r>
      <t xml:space="preserve">    </t>
    </r>
    <r>
      <rPr>
        <sz val="10"/>
        <color rgb="FF6A8759"/>
        <rFont val="Courier New"/>
        <charset val="1"/>
      </rPr>
      <t>'W'</t>
    </r>
    <r>
      <rPr>
        <sz val="10"/>
        <color rgb="FFA9B7C6"/>
        <rFont val="Courier New"/>
        <charset val="1"/>
      </rPr>
      <t xml:space="preserve">: </t>
    </r>
    <r>
      <rPr>
        <sz val="10"/>
        <color rgb="FF6897BB"/>
        <rFont val="Courier New"/>
        <charset val="1"/>
      </rPr>
      <t xml:space="preserve">7.0 </t>
    </r>
    <r>
      <rPr>
        <sz val="10"/>
        <color rgb="FFA9B7C6"/>
        <rFont val="Courier New"/>
        <charset val="1"/>
      </rPr>
      <t xml:space="preserve">/ </t>
    </r>
    <r>
      <rPr>
        <sz val="10"/>
        <color rgb="FF6897BB"/>
        <rFont val="Courier New"/>
        <charset val="1"/>
      </rPr>
      <t>30</t>
    </r>
    <r>
      <rPr>
        <sz val="10"/>
        <color rgb="FFCC7832"/>
        <rFont val="Courier New"/>
        <charset val="1"/>
      </rPr>
      <t xml:space="preserve">, </t>
    </r>
    <r>
      <rPr>
        <sz val="10"/>
        <color rgb="FF6A8759"/>
        <rFont val="Courier New"/>
        <charset val="1"/>
      </rPr>
      <t>'2W'</t>
    </r>
    <r>
      <rPr>
        <sz val="10"/>
        <color rgb="FFA9B7C6"/>
        <rFont val="Courier New"/>
        <charset val="1"/>
      </rPr>
      <t xml:space="preserve">: </t>
    </r>
    <r>
      <rPr>
        <sz val="10"/>
        <color rgb="FF6897BB"/>
        <rFont val="Courier New"/>
        <charset val="1"/>
      </rPr>
      <t xml:space="preserve">14.0 </t>
    </r>
    <r>
      <rPr>
        <sz val="10"/>
        <color rgb="FFA9B7C6"/>
        <rFont val="Courier New"/>
        <charset val="1"/>
      </rPr>
      <t xml:space="preserve">/ </t>
    </r>
    <r>
      <rPr>
        <sz val="10"/>
        <color rgb="FF6897BB"/>
        <rFont val="Courier New"/>
        <charset val="1"/>
      </rPr>
      <t>30</t>
    </r>
    <r>
      <rPr>
        <sz val="10"/>
        <color rgb="FFCC7832"/>
        <rFont val="Courier New"/>
        <charset val="1"/>
      </rPr>
      <t>,</t>
    </r>
  </si>
  <si>
    <r>
      <t xml:space="preserve">    </t>
    </r>
    <r>
      <rPr>
        <sz val="10"/>
        <color rgb="FF6A8759"/>
        <rFont val="Courier New"/>
        <charset val="1"/>
      </rPr>
      <t>'M'</t>
    </r>
    <r>
      <rPr>
        <sz val="10"/>
        <color rgb="FFA9B7C6"/>
        <rFont val="Courier New"/>
        <charset val="1"/>
      </rPr>
      <t xml:space="preserve">: </t>
    </r>
    <r>
      <rPr>
        <sz val="10"/>
        <color rgb="FF6897BB"/>
        <rFont val="Courier New"/>
        <charset val="1"/>
      </rPr>
      <t>1</t>
    </r>
    <r>
      <rPr>
        <sz val="10"/>
        <color rgb="FFCC7832"/>
        <rFont val="Courier New"/>
        <charset val="1"/>
      </rPr>
      <t xml:space="preserve">, </t>
    </r>
    <r>
      <rPr>
        <sz val="10"/>
        <color rgb="FF6A8759"/>
        <rFont val="Courier New"/>
        <charset val="1"/>
      </rPr>
      <t>'BM'</t>
    </r>
    <r>
      <rPr>
        <sz val="10"/>
        <color rgb="FFA9B7C6"/>
        <rFont val="Courier New"/>
        <charset val="1"/>
      </rPr>
      <t xml:space="preserve">: </t>
    </r>
    <r>
      <rPr>
        <sz val="10"/>
        <color rgb="FF6897BB"/>
        <rFont val="Courier New"/>
        <charset val="1"/>
      </rPr>
      <t>2</t>
    </r>
    <r>
      <rPr>
        <sz val="10"/>
        <color rgb="FFCC7832"/>
        <rFont val="Courier New"/>
        <charset val="1"/>
      </rPr>
      <t xml:space="preserve">, </t>
    </r>
    <r>
      <rPr>
        <sz val="10"/>
        <color rgb="FF6A8759"/>
        <rFont val="Courier New"/>
        <charset val="1"/>
      </rPr>
      <t>'Q'</t>
    </r>
    <r>
      <rPr>
        <sz val="10"/>
        <color rgb="FFA9B7C6"/>
        <rFont val="Courier New"/>
        <charset val="1"/>
      </rPr>
      <t xml:space="preserve">: </t>
    </r>
    <r>
      <rPr>
        <sz val="10"/>
        <color rgb="FF6897BB"/>
        <rFont val="Courier New"/>
        <charset val="1"/>
      </rPr>
      <t>3</t>
    </r>
    <r>
      <rPr>
        <sz val="10"/>
        <color rgb="FFCC7832"/>
        <rFont val="Courier New"/>
        <charset val="1"/>
      </rPr>
      <t xml:space="preserve">, </t>
    </r>
    <r>
      <rPr>
        <sz val="10"/>
        <color rgb="FF6A8759"/>
        <rFont val="Courier New"/>
        <charset val="1"/>
      </rPr>
      <t>'H'</t>
    </r>
    <r>
      <rPr>
        <sz val="10"/>
        <color rgb="FFA9B7C6"/>
        <rFont val="Courier New"/>
        <charset val="1"/>
      </rPr>
      <t xml:space="preserve">: </t>
    </r>
    <r>
      <rPr>
        <sz val="10"/>
        <color rgb="FF6897BB"/>
        <rFont val="Courier New"/>
        <charset val="1"/>
      </rPr>
      <t>6</t>
    </r>
    <r>
      <rPr>
        <sz val="10"/>
        <color rgb="FFCC7832"/>
        <rFont val="Courier New"/>
        <charset val="1"/>
      </rPr>
      <t xml:space="preserve">, </t>
    </r>
    <r>
      <rPr>
        <sz val="10"/>
        <color rgb="FF6A8759"/>
        <rFont val="Courier New"/>
        <charset val="1"/>
      </rPr>
      <t>'Y'</t>
    </r>
    <r>
      <rPr>
        <sz val="10"/>
        <color rgb="FFA9B7C6"/>
        <rFont val="Courier New"/>
        <charset val="1"/>
      </rPr>
      <t xml:space="preserve">: </t>
    </r>
    <r>
      <rPr>
        <sz val="10"/>
        <color rgb="FF6897BB"/>
        <rFont val="Courier New"/>
        <charset val="1"/>
      </rPr>
      <t>12</t>
    </r>
    <r>
      <rPr>
        <sz val="10"/>
        <color rgb="FFCC7832"/>
        <rFont val="Courier New"/>
        <charset val="1"/>
      </rPr>
      <t>,</t>
    </r>
  </si>
  <si>
    <t>_period_interest_rate</t>
  </si>
  <si>
    <t>addl_pmts:</t>
  </si>
  <si>
    <t>Test case string</t>
  </si>
  <si>
    <t>period</t>
  </si>
  <si>
    <t>amt (ex1)</t>
  </si>
  <si>
    <t>amt (ex2)</t>
  </si>
  <si>
    <t>amt (ex3)</t>
  </si>
  <si>
    <t>org_wal</t>
  </si>
  <si>
    <t>_offset</t>
  </si>
  <si>
    <t>org_apr</t>
  </si>
  <si>
    <t>org_maturity</t>
  </si>
  <si>
    <t>dates</t>
  </si>
  <si>
    <t>opening_principal</t>
  </si>
  <si>
    <t>opening_accrued_interest</t>
  </si>
  <si>
    <t>current_period_interest</t>
  </si>
  <si>
    <t>interest_pmt</t>
  </si>
  <si>
    <t>principal_pmt</t>
  </si>
  <si>
    <t>total_pmt</t>
  </si>
  <si>
    <t>closing_accrued_interest</t>
  </si>
  <si>
    <t>closing_principal</t>
  </si>
  <si>
    <t>_maturity</t>
  </si>
  <si>
    <t>principal_paid_back</t>
  </si>
  <si>
    <t>max_periods</t>
  </si>
  <si>
    <t>mod_wal</t>
  </si>
  <si>
    <t>mod_apr</t>
  </si>
  <si>
    <t>mod_maturity</t>
  </si>
  <si>
    <t>additional_payments</t>
  </si>
  <si>
    <t>_principal_paid_back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</si>
</sst>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&quot;$&quot;#,##0.00"/>
    <numFmt numFmtId="165" formatCode="&quot;$&quot;#,##0"/>
  </numFmts>
  <fonts count="1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rgb="FFA9B7C6"/>
      <name val="Courier New"/>
      <charset val="1"/>
    </font>
    <font>
      <sz val="10"/>
      <color rgb="FF6A8759"/>
      <name val="Courier New"/>
      <charset val="1"/>
    </font>
    <font>
      <sz val="10"/>
      <color rgb="FFAA4926"/>
      <name val="Courier New"/>
      <charset val="1"/>
    </font>
    <font>
      <sz val="10"/>
      <color rgb="FF6897BB"/>
      <name val="Courier New"/>
      <charset val="1"/>
    </font>
    <font>
      <sz val="10"/>
      <color rgb="FFCC7832"/>
      <name val="Courier New"/>
      <charset val="1"/>
    </font>
    <font>
      <b/>
      <sz val="9"/>
      <color rgb="FF000000"/>
      <name val="Helvetica Neue"/>
      <charset val="1"/>
    </font>
    <font>
      <sz val="11"/>
      <color rgb="FF000000"/>
      <name val="Calibri"/>
      <family val="2"/>
      <scheme val="minor"/>
    </font>
    <font>
      <i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164" fontId="0" fillId="0" borderId="0" xfId="0" applyNumberFormat="1"/>
    <xf numFmtId="164" fontId="0" fillId="0" borderId="0" xfId="0" applyNumberFormat="1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5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1" fillId="3" borderId="0" xfId="0" applyFont="1" applyFill="1"/>
    <xf numFmtId="10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/>
    <xf numFmtId="0" fontId="9" fillId="0" borderId="0" xfId="0" applyFont="1"/>
    <xf numFmtId="0" fontId="1" fillId="4" borderId="0" xfId="0" applyFont="1" applyFill="1"/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0" fontId="0" fillId="0" borderId="0" xfId="0" applyAlignment="1">
      <alignment horizontal="center" vertical="center" wrapText="1"/>
    </xf>
    <xf numFmtId="10" fontId="0" fillId="0" borderId="0" xfId="0" applyNumberFormat="1" applyAlignment="1">
      <alignment vertical="center"/>
    </xf>
    <xf numFmtId="0" fontId="10" fillId="5" borderId="1" xfId="0" applyFont="1" applyFill="1" applyBorder="1" applyAlignment="1">
      <alignment horizontal="center" vertical="center" wrapText="1"/>
    </xf>
    <xf numFmtId="14" fontId="11" fillId="5" borderId="1" xfId="0" applyNumberFormat="1" applyFont="1" applyFill="1" applyBorder="1"/>
    <xf numFmtId="0" fontId="11" fillId="5" borderId="1" xfId="0" applyFont="1" applyFill="1" applyBorder="1"/>
    <xf numFmtId="164" fontId="11" fillId="5" borderId="1" xfId="0" applyNumberFormat="1" applyFont="1" applyFill="1" applyBorder="1"/>
    <xf numFmtId="8" fontId="11" fillId="5" borderId="1" xfId="0" applyNumberFormat="1" applyFont="1" applyFill="1" applyBorder="1"/>
    <xf numFmtId="165" fontId="0" fillId="0" borderId="0" xfId="0" applyNumberFormat="1" applyAlignment="1">
      <alignment vertical="center"/>
    </xf>
    <xf numFmtId="0" fontId="0" fillId="2" borderId="0" xfId="0" applyFill="1" applyAlignment="1">
      <alignment horizontal="center" vertical="center" wrapText="1"/>
    </xf>
    <xf numFmtId="164" fontId="0" fillId="2" borderId="0" xfId="0" applyNumberFormat="1" applyFill="1" applyAlignment="1">
      <alignment horizontal="center" vertical="center"/>
    </xf>
    <xf numFmtId="0" fontId="1" fillId="6" borderId="0" xfId="0" applyFont="1" applyFill="1" applyAlignment="1">
      <alignment vertical="center"/>
    </xf>
    <xf numFmtId="2" fontId="1" fillId="6" borderId="0" xfId="0" applyNumberFormat="1" applyFont="1" applyFill="1" applyAlignment="1">
      <alignment vertical="center"/>
    </xf>
    <xf numFmtId="10" fontId="1" fillId="6" borderId="0" xfId="0" applyNumberFormat="1" applyFont="1" applyFill="1" applyAlignment="1">
      <alignment vertical="center"/>
    </xf>
    <xf numFmtId="9" fontId="0" fillId="0" borderId="0" xfId="0" applyNumberFormat="1" applyAlignment="1">
      <alignment horizontal="center" vertical="center"/>
    </xf>
    <xf numFmtId="10" fontId="12" fillId="3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9" fontId="12" fillId="3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0" fontId="0" fillId="7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2" fontId="1" fillId="6" borderId="0" xfId="0" applyNumberFormat="1" applyFont="1" applyFill="1" applyAlignment="1">
      <alignment horizontal="center" vertical="center"/>
    </xf>
    <xf numFmtId="10" fontId="1" fillId="6" borderId="0" xfId="0" applyNumberFormat="1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3E510-F78B-475B-9EBC-5863F2BBFD23}">
  <dimension ref="A1:S32"/>
  <sheetViews>
    <sheetView workbookViewId="0">
      <selection activeCell="L2" sqref="L2"/>
    </sheetView>
  </sheetViews>
  <sheetFormatPr defaultRowHeight="15"/>
  <cols>
    <col min="2" max="2" width="13.85546875" customWidth="1"/>
    <col min="3" max="3" width="12.42578125" customWidth="1"/>
    <col min="4" max="4" width="14.140625" customWidth="1"/>
    <col min="5" max="5" width="12" customWidth="1"/>
    <col min="6" max="6" width="11.7109375" customWidth="1"/>
    <col min="7" max="7" width="25.85546875" bestFit="1" customWidth="1"/>
    <col min="8" max="8" width="6.140625" customWidth="1"/>
    <col min="9" max="9" width="9.140625" style="9"/>
    <col min="12" max="12" width="12.85546875" customWidth="1"/>
    <col min="18" max="18" width="12.140625" customWidth="1"/>
    <col min="19" max="19" width="62.42578125" customWidth="1"/>
  </cols>
  <sheetData>
    <row r="1" spans="1:19" ht="34.5" customHeight="1">
      <c r="A1" t="str">
        <f>A5</f>
        <v>S.No</v>
      </c>
      <c r="B1" t="str">
        <f t="shared" ref="B1:F1" si="0">B5</f>
        <v>interest_rate</v>
      </c>
      <c r="C1" t="str">
        <f t="shared" si="0"/>
        <v>term_in_months</v>
      </c>
      <c r="D1" t="str">
        <f t="shared" si="0"/>
        <v>freq</v>
      </c>
      <c r="E1" t="str">
        <f t="shared" si="0"/>
        <v>fees_pct</v>
      </c>
      <c r="F1" t="str">
        <f t="shared" si="0"/>
        <v>addl_pmts</v>
      </c>
      <c r="J1" s="26" t="str">
        <f>J5</f>
        <v>org_wal</v>
      </c>
      <c r="K1" s="26" t="str">
        <f>K5</f>
        <v>org_maturity</v>
      </c>
      <c r="L1" s="26" t="str">
        <f>L5</f>
        <v>mod_wal</v>
      </c>
      <c r="M1" s="26" t="str">
        <f t="shared" ref="M1" si="1">M5</f>
        <v>mod_maturity</v>
      </c>
      <c r="N1" s="26" t="str">
        <f>N5</f>
        <v>org_apr</v>
      </c>
      <c r="O1" s="26" t="str">
        <f>O5</f>
        <v>mod_apr</v>
      </c>
      <c r="R1" s="1" t="s">
        <v>0</v>
      </c>
      <c r="S1" s="1" t="s">
        <v>1</v>
      </c>
    </row>
    <row r="2" spans="1:19">
      <c r="A2" s="13">
        <v>4</v>
      </c>
      <c r="B2" s="48">
        <f>VLOOKUP($A2,$A$7:$F$16,MATCH(B1,$B$5:$F$5,FALSE)+1,FALSE)</f>
        <v>0.1099</v>
      </c>
      <c r="C2" s="9">
        <f t="shared" ref="C2:F2" si="2">VLOOKUP($A2,$A$7:$F$16,MATCH(C1,$B$5:$F$5,FALSE)+1,FALSE)</f>
        <v>72</v>
      </c>
      <c r="D2" s="9" t="str">
        <f t="shared" si="2"/>
        <v>M</v>
      </c>
      <c r="E2" s="39">
        <f t="shared" si="2"/>
        <v>0.05</v>
      </c>
      <c r="F2" s="9">
        <f t="shared" si="2"/>
        <v>2</v>
      </c>
      <c r="G2" s="9"/>
      <c r="H2" s="9"/>
      <c r="J2" s="24">
        <f>org_cfs!M1</f>
        <v>40.40963860262962</v>
      </c>
      <c r="K2" s="9">
        <f>org_cfs!M3</f>
        <v>72</v>
      </c>
      <c r="L2" s="24">
        <f>mod_cfs!N1</f>
        <v>34.315849246022417</v>
      </c>
      <c r="M2" s="9">
        <f>mod_cfs!N3</f>
        <v>66</v>
      </c>
      <c r="N2" s="48">
        <f>org_cfs!M2</f>
        <v>0.12474794273713093</v>
      </c>
      <c r="O2" s="48">
        <f>mod_cfs!N2</f>
        <v>0.12738463212139639</v>
      </c>
    </row>
    <row r="4" spans="1:19">
      <c r="A4" s="49" t="s">
        <v>2</v>
      </c>
      <c r="B4" s="49"/>
      <c r="C4" s="49"/>
      <c r="D4" s="49"/>
      <c r="E4" s="49"/>
      <c r="F4" s="49"/>
      <c r="G4" s="49"/>
      <c r="I4" s="50" t="s">
        <v>3</v>
      </c>
      <c r="J4" s="50"/>
      <c r="K4" s="50"/>
      <c r="L4" s="50"/>
      <c r="M4" s="50"/>
      <c r="N4" s="50"/>
      <c r="O4" s="50"/>
    </row>
    <row r="5" spans="1:19" ht="30">
      <c r="A5" s="9" t="s">
        <v>4</v>
      </c>
      <c r="B5" s="20" t="s">
        <v>5</v>
      </c>
      <c r="C5" s="20" t="s">
        <v>6</v>
      </c>
      <c r="D5" s="20" t="s">
        <v>7</v>
      </c>
      <c r="E5" s="20" t="s">
        <v>8</v>
      </c>
      <c r="F5" s="20" t="s">
        <v>9</v>
      </c>
      <c r="G5" s="20" t="str">
        <f>parameters!F16</f>
        <v>Test case string</v>
      </c>
      <c r="H5" s="20"/>
      <c r="I5" s="9" t="s">
        <v>4</v>
      </c>
      <c r="J5" s="26" t="str">
        <f>org_cfs!L1</f>
        <v>org_wal</v>
      </c>
      <c r="K5" s="26" t="str">
        <f>org_cfs!L3</f>
        <v>org_maturity</v>
      </c>
      <c r="L5" s="26" t="str">
        <f>mod_cfs!M1</f>
        <v>mod_wal</v>
      </c>
      <c r="M5" s="26" t="str">
        <f>mod_cfs!M3</f>
        <v>mod_maturity</v>
      </c>
      <c r="N5" s="26" t="str">
        <f>org_cfs!L2</f>
        <v>org_apr</v>
      </c>
      <c r="O5" s="26" t="str">
        <f>mod_cfs!M2</f>
        <v>mod_apr</v>
      </c>
    </row>
    <row r="6" spans="1:19" hidden="1">
      <c r="A6" s="9"/>
      <c r="B6" s="20"/>
      <c r="C6" s="20"/>
      <c r="D6" s="20"/>
      <c r="E6" s="20"/>
      <c r="F6" s="20"/>
      <c r="G6" s="20"/>
      <c r="H6" s="20"/>
      <c r="J6" s="47">
        <f>J2</f>
        <v>40.40963860262962</v>
      </c>
      <c r="K6" s="47">
        <f t="shared" ref="K6:O6" si="3">K2</f>
        <v>72</v>
      </c>
      <c r="L6" s="47">
        <f t="shared" si="3"/>
        <v>34.315849246022417</v>
      </c>
      <c r="M6" s="47">
        <f t="shared" si="3"/>
        <v>66</v>
      </c>
      <c r="N6" s="47">
        <f t="shared" si="3"/>
        <v>0.12474794273713093</v>
      </c>
      <c r="O6" s="47">
        <f t="shared" si="3"/>
        <v>0.12738463212139639</v>
      </c>
    </row>
    <row r="7" spans="1:19">
      <c r="A7" s="13">
        <v>1</v>
      </c>
      <c r="B7" s="12">
        <v>5.9900000000000002E-2</v>
      </c>
      <c r="C7">
        <v>36</v>
      </c>
      <c r="D7" s="13" t="s">
        <v>10</v>
      </c>
      <c r="E7" s="39">
        <v>0</v>
      </c>
      <c r="F7" s="9">
        <v>3</v>
      </c>
      <c r="G7" t="str">
        <f>VLOOKUP(G$5,parameters!$F$16:$I$16,F7+1,FALSE)</f>
        <v>{3: 0, 4: 0, 5: 0, 6: 0}</v>
      </c>
      <c r="I7" s="9">
        <f>A7</f>
        <v>1</v>
      </c>
      <c r="J7" s="24">
        <f t="dataTable" ref="J7:O16" dt2D="0" dtr="0" r1="A2"/>
        <v>19.037056255381991</v>
      </c>
      <c r="K7" s="9">
        <v>36</v>
      </c>
      <c r="L7" s="24">
        <v>19.037056255381991</v>
      </c>
      <c r="M7" s="9">
        <v>36</v>
      </c>
      <c r="N7" s="48">
        <v>5.9900000000000002E-2</v>
      </c>
      <c r="O7" s="48">
        <v>5.9900000000000002E-2</v>
      </c>
    </row>
    <row r="8" spans="1:19">
      <c r="A8" s="13">
        <v>2</v>
      </c>
      <c r="B8" s="12">
        <v>0.1099</v>
      </c>
      <c r="C8">
        <v>48</v>
      </c>
      <c r="D8" s="13" t="s">
        <v>10</v>
      </c>
      <c r="E8" s="39">
        <v>0</v>
      </c>
      <c r="F8" s="9">
        <v>3</v>
      </c>
      <c r="G8" t="str">
        <f>VLOOKUP(G$5,parameters!$F$16:$I$16,F8+1,FALSE)</f>
        <v>{3: 0, 4: 0, 5: 0, 6: 0}</v>
      </c>
      <c r="I8" s="9">
        <f t="shared" ref="I8:I16" si="4">A8</f>
        <v>2</v>
      </c>
      <c r="J8" s="24">
        <v>26.244075968866433</v>
      </c>
      <c r="K8" s="9">
        <v>48</v>
      </c>
      <c r="L8" s="24">
        <v>26.244075968866433</v>
      </c>
      <c r="M8" s="9">
        <v>48</v>
      </c>
      <c r="N8" s="48">
        <v>0.1099</v>
      </c>
      <c r="O8" s="48">
        <v>0.1099</v>
      </c>
    </row>
    <row r="9" spans="1:19">
      <c r="A9" s="13">
        <v>3</v>
      </c>
      <c r="B9" s="12">
        <v>5.9900000000000002E-2</v>
      </c>
      <c r="C9">
        <v>60</v>
      </c>
      <c r="D9" s="13" t="s">
        <v>10</v>
      </c>
      <c r="E9" s="39">
        <v>0.05</v>
      </c>
      <c r="F9" s="9">
        <v>3</v>
      </c>
      <c r="G9" t="str">
        <f>VLOOKUP(G$5,parameters!$F$16:$I$16,F9+1,FALSE)</f>
        <v>{3: 0, 4: 0, 5: 0, 6: 0}</v>
      </c>
      <c r="I9" s="9">
        <f t="shared" si="4"/>
        <v>3</v>
      </c>
      <c r="J9" s="24">
        <v>31.991142552150379</v>
      </c>
      <c r="K9" s="9">
        <v>60</v>
      </c>
      <c r="L9" s="24">
        <v>31.991142552150379</v>
      </c>
      <c r="M9" s="9">
        <v>60</v>
      </c>
      <c r="N9" s="48">
        <v>7.8655191347789782E-2</v>
      </c>
      <c r="O9" s="48">
        <v>7.8655191347789782E-2</v>
      </c>
    </row>
    <row r="10" spans="1:19">
      <c r="A10" s="13">
        <v>4</v>
      </c>
      <c r="B10" s="12">
        <v>0.1099</v>
      </c>
      <c r="C10">
        <v>72</v>
      </c>
      <c r="D10" s="13" t="s">
        <v>10</v>
      </c>
      <c r="E10" s="39">
        <v>0.05</v>
      </c>
      <c r="F10" s="9">
        <v>2</v>
      </c>
      <c r="G10" t="str">
        <f>VLOOKUP(G$5,parameters!$F$16:$I$16,F10+1,FALSE)</f>
        <v>{3: 200, 4: 300, 5: 400, 6: 500}</v>
      </c>
      <c r="I10" s="9">
        <f t="shared" si="4"/>
        <v>4</v>
      </c>
      <c r="J10" s="24">
        <v>40.40963860262962</v>
      </c>
      <c r="K10" s="9">
        <v>72</v>
      </c>
      <c r="L10" s="24">
        <v>34.315849246022417</v>
      </c>
      <c r="M10" s="9">
        <v>66</v>
      </c>
      <c r="N10" s="48">
        <v>0.12474794273713093</v>
      </c>
      <c r="O10" s="48">
        <v>0.12738463212139639</v>
      </c>
    </row>
    <row r="11" spans="1:19">
      <c r="A11" s="13">
        <v>5</v>
      </c>
      <c r="B11" s="12">
        <v>5.9900000000000002E-2</v>
      </c>
      <c r="C11">
        <v>36</v>
      </c>
      <c r="D11" s="13" t="s">
        <v>10</v>
      </c>
      <c r="E11" s="39">
        <v>0.05</v>
      </c>
      <c r="F11" s="9">
        <v>2</v>
      </c>
      <c r="G11" t="str">
        <f>VLOOKUP(G$5,parameters!$F$16:$I$16,F11+1,FALSE)</f>
        <v>{3: 200, 4: 300, 5: 400, 6: 500}</v>
      </c>
      <c r="I11" s="9">
        <f t="shared" si="4"/>
        <v>5</v>
      </c>
      <c r="J11" s="24">
        <v>19.037056255381991</v>
      </c>
      <c r="K11" s="9">
        <v>36</v>
      </c>
      <c r="L11" s="24">
        <v>16.756204610353215</v>
      </c>
      <c r="M11" s="9">
        <v>34</v>
      </c>
      <c r="N11" s="48">
        <v>9.1417477909977451E-2</v>
      </c>
      <c r="O11" s="48">
        <v>9.5707631498440637E-2</v>
      </c>
    </row>
    <row r="12" spans="1:19">
      <c r="A12" s="13">
        <v>6</v>
      </c>
      <c r="B12" s="12">
        <v>0.1099</v>
      </c>
      <c r="C12">
        <v>84</v>
      </c>
      <c r="D12" s="13" t="s">
        <v>11</v>
      </c>
      <c r="E12" s="39">
        <v>0.05</v>
      </c>
      <c r="F12" s="9">
        <v>1</v>
      </c>
      <c r="G12" t="str">
        <f>VLOOKUP(G$5,parameters!$F$16:$I$16,F12+1,FALSE)</f>
        <v>{3: 500, 4: 400, 5: 300, 6: 200}</v>
      </c>
      <c r="I12" s="9">
        <f t="shared" si="4"/>
        <v>6</v>
      </c>
      <c r="J12" s="24">
        <v>48.755367167330057</v>
      </c>
      <c r="K12" s="9">
        <v>28</v>
      </c>
      <c r="L12" s="24">
        <v>42.12261647940349</v>
      </c>
      <c r="M12" s="9">
        <v>26</v>
      </c>
      <c r="N12" s="48">
        <v>0.12220633743236473</v>
      </c>
      <c r="O12" s="48">
        <v>0.12414412940476713</v>
      </c>
    </row>
    <row r="13" spans="1:19">
      <c r="A13" s="13">
        <v>7</v>
      </c>
      <c r="B13" s="12">
        <v>5.9900000000000002E-2</v>
      </c>
      <c r="C13">
        <v>60</v>
      </c>
      <c r="D13" s="13" t="s">
        <v>12</v>
      </c>
      <c r="E13" s="39">
        <v>0.1</v>
      </c>
      <c r="F13" s="9">
        <v>1</v>
      </c>
      <c r="G13" t="str">
        <f>VLOOKUP(G$5,parameters!$F$16:$I$16,F13+1,FALSE)</f>
        <v>{3: 500, 4: 400, 5: 300, 6: 200}</v>
      </c>
      <c r="I13" s="9">
        <f t="shared" si="4"/>
        <v>7</v>
      </c>
      <c r="J13" s="24">
        <v>31.721006818888096</v>
      </c>
      <c r="K13" s="9">
        <v>258</v>
      </c>
      <c r="L13" s="24">
        <v>27.115288504402152</v>
      </c>
      <c r="M13" s="9">
        <v>238</v>
      </c>
      <c r="N13" s="48">
        <v>9.7729820687957061E-2</v>
      </c>
      <c r="O13" s="48">
        <v>0.10415547601328973</v>
      </c>
    </row>
    <row r="14" spans="1:19">
      <c r="A14" s="13">
        <v>8</v>
      </c>
      <c r="B14" s="12">
        <v>0.1099</v>
      </c>
      <c r="C14">
        <v>90</v>
      </c>
      <c r="D14" s="13" t="s">
        <v>13</v>
      </c>
      <c r="E14" s="39">
        <v>0.1</v>
      </c>
      <c r="F14" s="9">
        <v>1</v>
      </c>
      <c r="G14" t="str">
        <f>VLOOKUP(G$5,parameters!$F$16:$I$16,F14+1,FALSE)</f>
        <v>{3: 500, 4: 400, 5: 300, 6: 200}</v>
      </c>
      <c r="I14" s="9">
        <f t="shared" si="4"/>
        <v>8</v>
      </c>
      <c r="J14" s="24">
        <v>60.492893966608072</v>
      </c>
      <c r="K14" s="9">
        <v>8</v>
      </c>
      <c r="L14" s="24">
        <v>56.64004761217015</v>
      </c>
      <c r="M14" s="9">
        <v>8</v>
      </c>
      <c r="N14" s="48">
        <v>0.12973704070534958</v>
      </c>
      <c r="O14" s="48">
        <v>0.1310864228684398</v>
      </c>
    </row>
    <row r="15" spans="1:19">
      <c r="A15" s="13">
        <v>9</v>
      </c>
      <c r="B15" s="12">
        <v>5.9900000000000002E-2</v>
      </c>
      <c r="C15">
        <v>36</v>
      </c>
      <c r="D15" s="13" t="s">
        <v>14</v>
      </c>
      <c r="E15" s="39">
        <v>0.1</v>
      </c>
      <c r="F15" s="9">
        <v>3</v>
      </c>
      <c r="G15" t="str">
        <f>VLOOKUP(G$5,parameters!$F$16:$I$16,F15+1,FALSE)</f>
        <v>{3: 0, 4: 0, 5: 0, 6: 0}</v>
      </c>
      <c r="I15" s="9">
        <f t="shared" si="4"/>
        <v>9</v>
      </c>
      <c r="J15" s="24">
        <v>18.983446504551399</v>
      </c>
      <c r="K15" s="9">
        <v>78</v>
      </c>
      <c r="L15" s="24">
        <v>18.983446504551399</v>
      </c>
      <c r="M15" s="9">
        <v>78</v>
      </c>
      <c r="N15" s="48">
        <v>0.12311296818848425</v>
      </c>
      <c r="O15" s="48">
        <v>0.12311296818848425</v>
      </c>
    </row>
    <row r="16" spans="1:19">
      <c r="A16" s="13">
        <v>10</v>
      </c>
      <c r="B16" s="12">
        <v>0.1099</v>
      </c>
      <c r="C16">
        <v>48</v>
      </c>
      <c r="D16" s="13" t="s">
        <v>15</v>
      </c>
      <c r="E16" s="39">
        <v>0.1</v>
      </c>
      <c r="F16" s="9">
        <v>2</v>
      </c>
      <c r="G16" t="str">
        <f>VLOOKUP(G$5,parameters!$F$16:$I$16,F16+1,FALSE)</f>
        <v>{3: 200, 4: 300, 5: 400, 6: 500}</v>
      </c>
      <c r="I16" s="9">
        <f t="shared" si="4"/>
        <v>10</v>
      </c>
      <c r="J16" s="24">
        <v>26.733978498629526</v>
      </c>
      <c r="K16" s="9">
        <v>24</v>
      </c>
      <c r="L16" s="24">
        <v>23.649181200560644</v>
      </c>
      <c r="M16" s="9">
        <v>23</v>
      </c>
      <c r="N16" s="48">
        <v>0.15478669728157057</v>
      </c>
      <c r="O16" s="48">
        <v>0.1606417144730386</v>
      </c>
    </row>
    <row r="17" spans="1:15">
      <c r="A17" s="13"/>
      <c r="B17" s="12"/>
      <c r="D17" s="13"/>
      <c r="E17" s="39"/>
      <c r="F17" s="9"/>
      <c r="J17" s="25"/>
      <c r="L17" s="25"/>
      <c r="N17" s="12"/>
      <c r="O17" s="12"/>
    </row>
    <row r="18" spans="1:15">
      <c r="A18" s="13"/>
      <c r="B18" s="12" t="s">
        <v>16</v>
      </c>
      <c r="C18" t="s">
        <v>17</v>
      </c>
      <c r="D18" s="13" t="s">
        <v>18</v>
      </c>
      <c r="E18" s="39" t="s">
        <v>19</v>
      </c>
      <c r="F18" s="9" t="s">
        <v>20</v>
      </c>
      <c r="J18" s="25" t="s">
        <v>21</v>
      </c>
      <c r="K18" t="s">
        <v>22</v>
      </c>
      <c r="L18" s="25" t="s">
        <v>23</v>
      </c>
      <c r="M18" t="s">
        <v>24</v>
      </c>
      <c r="N18" s="12" t="s">
        <v>25</v>
      </c>
      <c r="O18" s="12" t="s">
        <v>26</v>
      </c>
    </row>
    <row r="19" spans="1:15">
      <c r="B19" s="25" t="str">
        <f>_xlfn.TEXTJOIN(", ",,B18:F18)</f>
        <v>irt, trm, frq, fee, adp</v>
      </c>
      <c r="C19" s="12"/>
      <c r="J19" s="25" t="str">
        <f>_xlfn.TEXTJOIN(", ",,J18:O18)</f>
        <v>owal, omat, mowal, momat, oapr, moapr</v>
      </c>
      <c r="L19" s="25"/>
      <c r="N19" s="12"/>
      <c r="O19" s="12"/>
    </row>
    <row r="20" spans="1:15">
      <c r="B20" s="25"/>
      <c r="C20" s="12"/>
      <c r="J20" s="25"/>
      <c r="K20" s="12"/>
      <c r="M20" s="25"/>
      <c r="N20" s="12"/>
    </row>
    <row r="21" spans="1:15">
      <c r="M21" s="25"/>
      <c r="N21" s="12"/>
    </row>
    <row r="22" spans="1:15" ht="30">
      <c r="B22" s="45" t="s">
        <v>27</v>
      </c>
      <c r="C22" s="45" t="s">
        <v>28</v>
      </c>
      <c r="D22" s="46" t="s">
        <v>29</v>
      </c>
      <c r="F22" s="44" t="s">
        <v>30</v>
      </c>
      <c r="G22" s="6" t="str">
        <f>_xlfn.TEXTJOIN(", ",,D23:D32)</f>
        <v>((0.0599, 36, 'M', 0, {3: 0, 4: 0, 5: 0, 6: 0}), (19.04, 36, 19.04, 36, 0.0599, 0.0599)), ((0.1099, 48, 'M', 0, {3: 0, 4: 0, 5: 0, 6: 0}), (26.24, 48, 26.24, 48, 0.1099, 0.1099)), ((0.0599, 60, 'M', 0.05, {3: 0, 4: 0, 5: 0, 6: 0}), (31.99, 60, 31.99, 60, 0.0787, 0.0787)), ((0.1099, 72, 'M', 0.05, {3: 200, 4: 300, 5: 400, 6: 500}), (40.41, 72, 34.32, 66, 0.1247, 0.1274)), ((0.0599, 36, 'M', 0.05, {3: 200, 4: 300, 5: 400, 6: 500}), (19.04, 36, 16.76, 34, 0.0914, 0.0957)), ((0.1099, 84, 'Q', 0.05, {3: 500, 4: 400, 5: 300, 6: 200}), (48.76, 28, 42.12, 26, 0.1222, 0.1241)), ((0.0599, 60, 'W', 0.1, {3: 500, 4: 400, 5: 300, 6: 200}), (31.72, 258, 27.12, 238, 0.0977, 0.1042)), ((0.1099, 90, 'Y', 0.1, {3: 500, 4: 400, 5: 300, 6: 200}), (60.49, 8, 56.64, 8, 0.1297, 0.1311)), ((0.0599, 36, '2W', 0.1, {3: 0, 4: 0, 5: 0, 6: 0}), (18.98, 78, 18.98, 78, 0.1231, 0.1231)), ((0.1099, 48, 'BM', 0.1, {3: 200, 4: 300, 5: 400, 6: 500}), (26.73, 24, 23.65, 23, 0.1548, 0.1606))</v>
      </c>
    </row>
    <row r="23" spans="1:15">
      <c r="A23">
        <f>A7</f>
        <v>1</v>
      </c>
      <c r="B23" t="str">
        <f>_xlfn.CONCAT("(",_xlfn.TEXTJOIN(", ",,B7,C7,_xlfn.CONCAT("'",D7,"'"),E7,G7),")")</f>
        <v>(0.0599, 36, 'M', 0, {3: 0, 4: 0, 5: 0, 6: 0})</v>
      </c>
      <c r="C23" t="str" cm="1">
        <f t="array" ref="C23">_xlfn.CONCAT("(",_xlfn.TEXTJOIN(", ",,ROUND(J7:M7,2), ROUND(N7:O7,4)),")")</f>
        <v>(19.04, 36, 19.04, 36, 0.0599, 0.0599)</v>
      </c>
      <c r="D23" t="str">
        <f>_xlfn.CONCAT("(",B23,", ",C23,")")</f>
        <v>((0.0599, 36, 'M', 0, {3: 0, 4: 0, 5: 0, 6: 0}), (19.04, 36, 19.04, 36, 0.0599, 0.0599))</v>
      </c>
      <c r="E23" t="s">
        <v>31</v>
      </c>
      <c r="G23" t="s">
        <v>32</v>
      </c>
    </row>
    <row r="24" spans="1:15">
      <c r="A24">
        <f t="shared" ref="A24:A32" si="5">A8</f>
        <v>2</v>
      </c>
      <c r="B24" t="str">
        <f t="shared" ref="B24:B32" si="6">_xlfn.CONCAT("(",_xlfn.TEXTJOIN(", ",,B8,C8,_xlfn.CONCAT("'",D8,"'"),E8,G8),")")</f>
        <v>(0.1099, 48, 'M', 0, {3: 0, 4: 0, 5: 0, 6: 0})</v>
      </c>
      <c r="C24" t="str" cm="1">
        <f t="array" ref="C24">_xlfn.CONCAT("(",_xlfn.TEXTJOIN(", ",,ROUND(J8:M8,2), ROUND(N8:O8,4)),")")</f>
        <v>(26.24, 48, 26.24, 48, 0.1099, 0.1099)</v>
      </c>
      <c r="D24" t="str">
        <f t="shared" ref="D24:D32" si="7">_xlfn.CONCAT("(",B24,", ",C24,")")</f>
        <v>((0.1099, 48, 'M', 0, {3: 0, 4: 0, 5: 0, 6: 0}), (26.24, 48, 26.24, 48, 0.1099, 0.1099))</v>
      </c>
      <c r="E24" t="s">
        <v>31</v>
      </c>
    </row>
    <row r="25" spans="1:15">
      <c r="A25">
        <f t="shared" si="5"/>
        <v>3</v>
      </c>
      <c r="B25" t="str">
        <f t="shared" si="6"/>
        <v>(0.0599, 60, 'M', 0.05, {3: 0, 4: 0, 5: 0, 6: 0})</v>
      </c>
      <c r="C25" t="str" cm="1">
        <f t="array" ref="C25">_xlfn.CONCAT("(",_xlfn.TEXTJOIN(", ",,ROUND(J9:M9,2), ROUND(N9:O9,4)),")")</f>
        <v>(31.99, 60, 31.99, 60, 0.0787, 0.0787)</v>
      </c>
      <c r="D25" t="str">
        <f t="shared" si="7"/>
        <v>((0.0599, 60, 'M', 0.05, {3: 0, 4: 0, 5: 0, 6: 0}), (31.99, 60, 31.99, 60, 0.0787, 0.0787))</v>
      </c>
      <c r="E25" t="s">
        <v>31</v>
      </c>
    </row>
    <row r="26" spans="1:15">
      <c r="A26">
        <f t="shared" si="5"/>
        <v>4</v>
      </c>
      <c r="B26" t="str">
        <f t="shared" si="6"/>
        <v>(0.1099, 72, 'M', 0.05, {3: 200, 4: 300, 5: 400, 6: 500})</v>
      </c>
      <c r="C26" t="str" cm="1">
        <f t="array" ref="C26">_xlfn.CONCAT("(",_xlfn.TEXTJOIN(", ",,ROUND(J10:M10,2), ROUND(N10:O10,4)),")")</f>
        <v>(40.41, 72, 34.32, 66, 0.1247, 0.1274)</v>
      </c>
      <c r="D26" t="str">
        <f t="shared" si="7"/>
        <v>((0.1099, 72, 'M', 0.05, {3: 200, 4: 300, 5: 400, 6: 500}), (40.41, 72, 34.32, 66, 0.1247, 0.1274))</v>
      </c>
      <c r="E26" t="s">
        <v>31</v>
      </c>
    </row>
    <row r="27" spans="1:15">
      <c r="A27">
        <f t="shared" si="5"/>
        <v>5</v>
      </c>
      <c r="B27" t="str">
        <f t="shared" si="6"/>
        <v>(0.0599, 36, 'M', 0.05, {3: 200, 4: 300, 5: 400, 6: 500})</v>
      </c>
      <c r="C27" t="str" cm="1">
        <f t="array" ref="C27">_xlfn.CONCAT("(",_xlfn.TEXTJOIN(", ",,ROUND(J11:M11,2), ROUND(N11:O11,4)),")")</f>
        <v>(19.04, 36, 16.76, 34, 0.0914, 0.0957)</v>
      </c>
      <c r="D27" t="str">
        <f t="shared" si="7"/>
        <v>((0.0599, 36, 'M', 0.05, {3: 200, 4: 300, 5: 400, 6: 500}), (19.04, 36, 16.76, 34, 0.0914, 0.0957))</v>
      </c>
      <c r="E27" t="s">
        <v>31</v>
      </c>
    </row>
    <row r="28" spans="1:15">
      <c r="A28">
        <f t="shared" si="5"/>
        <v>6</v>
      </c>
      <c r="B28" t="str">
        <f t="shared" si="6"/>
        <v>(0.1099, 84, 'Q', 0.05, {3: 500, 4: 400, 5: 300, 6: 200})</v>
      </c>
      <c r="C28" t="str" cm="1">
        <f t="array" ref="C28">_xlfn.CONCAT("(",_xlfn.TEXTJOIN(", ",,ROUND(J12:M12,2), ROUND(N12:O12,4)),")")</f>
        <v>(48.76, 28, 42.12, 26, 0.1222, 0.1241)</v>
      </c>
      <c r="D28" t="str">
        <f t="shared" si="7"/>
        <v>((0.1099, 84, 'Q', 0.05, {3: 500, 4: 400, 5: 300, 6: 200}), (48.76, 28, 42.12, 26, 0.1222, 0.1241))</v>
      </c>
      <c r="E28" t="s">
        <v>31</v>
      </c>
    </row>
    <row r="29" spans="1:15">
      <c r="A29">
        <f t="shared" si="5"/>
        <v>7</v>
      </c>
      <c r="B29" t="str">
        <f t="shared" si="6"/>
        <v>(0.0599, 60, 'W', 0.1, {3: 500, 4: 400, 5: 300, 6: 200})</v>
      </c>
      <c r="C29" t="str" cm="1">
        <f t="array" ref="C29">_xlfn.CONCAT("(",_xlfn.TEXTJOIN(", ",,ROUND(J13:M13,2), ROUND(N13:O13,4)),")")</f>
        <v>(31.72, 258, 27.12, 238, 0.0977, 0.1042)</v>
      </c>
      <c r="D29" t="str">
        <f t="shared" si="7"/>
        <v>((0.0599, 60, 'W', 0.1, {3: 500, 4: 400, 5: 300, 6: 200}), (31.72, 258, 27.12, 238, 0.0977, 0.1042))</v>
      </c>
      <c r="E29" t="s">
        <v>31</v>
      </c>
    </row>
    <row r="30" spans="1:15">
      <c r="A30">
        <f t="shared" si="5"/>
        <v>8</v>
      </c>
      <c r="B30" t="str">
        <f t="shared" si="6"/>
        <v>(0.1099, 90, 'Y', 0.1, {3: 500, 4: 400, 5: 300, 6: 200})</v>
      </c>
      <c r="C30" t="str" cm="1">
        <f t="array" ref="C30">_xlfn.CONCAT("(",_xlfn.TEXTJOIN(", ",,ROUND(J14:M14,2), ROUND(N14:O14,4)),")")</f>
        <v>(60.49, 8, 56.64, 8, 0.1297, 0.1311)</v>
      </c>
      <c r="D30" t="str">
        <f t="shared" si="7"/>
        <v>((0.1099, 90, 'Y', 0.1, {3: 500, 4: 400, 5: 300, 6: 200}), (60.49, 8, 56.64, 8, 0.1297, 0.1311))</v>
      </c>
      <c r="E30" t="s">
        <v>31</v>
      </c>
    </row>
    <row r="31" spans="1:15">
      <c r="A31">
        <f t="shared" si="5"/>
        <v>9</v>
      </c>
      <c r="B31" t="str">
        <f t="shared" si="6"/>
        <v>(0.0599, 36, '2W', 0.1, {3: 0, 4: 0, 5: 0, 6: 0})</v>
      </c>
      <c r="C31" t="str" cm="1">
        <f t="array" ref="C31">_xlfn.CONCAT("(",_xlfn.TEXTJOIN(", ",,ROUND(J15:M15,2), ROUND(N15:O15,4)),")")</f>
        <v>(18.98, 78, 18.98, 78, 0.1231, 0.1231)</v>
      </c>
      <c r="D31" t="str">
        <f t="shared" si="7"/>
        <v>((0.0599, 36, '2W', 0.1, {3: 0, 4: 0, 5: 0, 6: 0}), (18.98, 78, 18.98, 78, 0.1231, 0.1231))</v>
      </c>
      <c r="E31" t="s">
        <v>31</v>
      </c>
    </row>
    <row r="32" spans="1:15">
      <c r="A32">
        <f t="shared" si="5"/>
        <v>10</v>
      </c>
      <c r="B32" t="str">
        <f t="shared" si="6"/>
        <v>(0.1099, 48, 'BM', 0.1, {3: 200, 4: 300, 5: 400, 6: 500})</v>
      </c>
      <c r="C32" t="str" cm="1">
        <f t="array" ref="C32">_xlfn.CONCAT("(",_xlfn.TEXTJOIN(", ",,ROUND(J16:M16,2), ROUND(N16:O16,4)),")")</f>
        <v>(26.73, 24, 23.65, 23, 0.1548, 0.1606)</v>
      </c>
      <c r="D32" t="str">
        <f t="shared" si="7"/>
        <v>((0.1099, 48, 'BM', 0.1, {3: 200, 4: 300, 5: 400, 6: 500}), (26.73, 24, 23.65, 23, 0.1548, 0.1606))</v>
      </c>
      <c r="E32" t="s">
        <v>31</v>
      </c>
    </row>
  </sheetData>
  <mergeCells count="2">
    <mergeCell ref="A4:G4"/>
    <mergeCell ref="I4: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workbookViewId="0">
      <selection activeCell="G16" sqref="G16"/>
    </sheetView>
  </sheetViews>
  <sheetFormatPr defaultRowHeight="15"/>
  <cols>
    <col min="1" max="1" width="41.85546875" customWidth="1"/>
    <col min="2" max="2" width="10.85546875" bestFit="1" customWidth="1"/>
    <col min="6" max="6" width="17.7109375" customWidth="1"/>
    <col min="7" max="8" width="13.5703125" customWidth="1"/>
    <col min="12" max="12" width="20.140625" customWidth="1"/>
    <col min="13" max="13" width="9.28515625" bestFit="1" customWidth="1"/>
  </cols>
  <sheetData>
    <row r="1" spans="1:18">
      <c r="A1" t="s">
        <v>33</v>
      </c>
    </row>
    <row r="2" spans="1:18" ht="82.5" customHeight="1">
      <c r="A2" s="1" t="s">
        <v>34</v>
      </c>
      <c r="C2" s="6" t="s">
        <v>35</v>
      </c>
    </row>
    <row r="4" spans="1:18">
      <c r="A4" t="s">
        <v>36</v>
      </c>
      <c r="E4" t="s">
        <v>37</v>
      </c>
      <c r="L4" t="s">
        <v>38</v>
      </c>
      <c r="Q4" s="16" t="s">
        <v>39</v>
      </c>
    </row>
    <row r="5" spans="1:18">
      <c r="A5" s="2" t="s">
        <v>40</v>
      </c>
      <c r="B5" s="2"/>
      <c r="E5" s="21" t="s">
        <v>41</v>
      </c>
      <c r="L5" s="23" t="s">
        <v>42</v>
      </c>
      <c r="Q5" s="13" t="s">
        <v>12</v>
      </c>
      <c r="R5" s="24">
        <f>7/30</f>
        <v>0.23333333333333334</v>
      </c>
    </row>
    <row r="6" spans="1:18">
      <c r="A6" t="s">
        <v>43</v>
      </c>
      <c r="B6" s="14">
        <v>20000</v>
      </c>
      <c r="E6" s="21" t="s">
        <v>44</v>
      </c>
      <c r="L6" t="s">
        <v>45</v>
      </c>
      <c r="M6">
        <f>IF(B13="W",7,IF(B13="2W",14,0))</f>
        <v>0</v>
      </c>
      <c r="Q6" s="13" t="s">
        <v>14</v>
      </c>
      <c r="R6" s="24">
        <f>14/30</f>
        <v>0.46666666666666667</v>
      </c>
    </row>
    <row r="7" spans="1:18">
      <c r="A7" t="s">
        <v>46</v>
      </c>
      <c r="B7" s="7">
        <v>44907</v>
      </c>
      <c r="E7" s="22" t="s">
        <v>47</v>
      </c>
      <c r="L7" t="s">
        <v>48</v>
      </c>
      <c r="M7">
        <f>IF(B13="M",1,IF(B13="BM",2,IF(B13="Q",3,IF(B13="H",6,0))))</f>
        <v>1</v>
      </c>
      <c r="Q7" s="13" t="s">
        <v>10</v>
      </c>
      <c r="R7" s="24">
        <v>1</v>
      </c>
    </row>
    <row r="8" spans="1:18">
      <c r="A8" t="s">
        <v>49</v>
      </c>
      <c r="B8" s="8" t="s">
        <v>50</v>
      </c>
      <c r="E8" s="22" t="s">
        <v>51</v>
      </c>
      <c r="L8" t="s">
        <v>52</v>
      </c>
      <c r="M8">
        <f>IF(B13="Y",1,0)</f>
        <v>0</v>
      </c>
      <c r="Q8" s="13" t="s">
        <v>15</v>
      </c>
      <c r="R8" s="24">
        <v>2</v>
      </c>
    </row>
    <row r="9" spans="1:18">
      <c r="A9" t="s">
        <v>53</v>
      </c>
      <c r="B9" s="9" t="s">
        <v>54</v>
      </c>
      <c r="E9" s="22" t="s">
        <v>55</v>
      </c>
      <c r="Q9" s="13" t="s">
        <v>11</v>
      </c>
      <c r="R9" s="24">
        <v>3</v>
      </c>
    </row>
    <row r="10" spans="1:18">
      <c r="A10" s="11" t="s">
        <v>56</v>
      </c>
      <c r="B10" s="10"/>
      <c r="E10" s="22" t="s">
        <v>57</v>
      </c>
      <c r="L10" s="23" t="s">
        <v>58</v>
      </c>
      <c r="M10">
        <f>VLOOKUP(B13,$Q$5:$R$11,2,FALSE)</f>
        <v>1</v>
      </c>
      <c r="Q10" s="13" t="s">
        <v>59</v>
      </c>
      <c r="R10" s="24">
        <v>6</v>
      </c>
    </row>
    <row r="11" spans="1:18">
      <c r="A11" s="16" t="s">
        <v>5</v>
      </c>
      <c r="B11" s="40">
        <f>summary!B2</f>
        <v>0.1099</v>
      </c>
      <c r="E11" s="21" t="s">
        <v>60</v>
      </c>
      <c r="Q11" s="13" t="s">
        <v>13</v>
      </c>
      <c r="R11" s="24">
        <v>12</v>
      </c>
    </row>
    <row r="12" spans="1:18">
      <c r="A12" s="16" t="s">
        <v>6</v>
      </c>
      <c r="B12" s="41">
        <f>summary!C2</f>
        <v>72</v>
      </c>
      <c r="E12" s="21" t="s">
        <v>61</v>
      </c>
      <c r="L12" s="23" t="s">
        <v>62</v>
      </c>
      <c r="M12">
        <f>ROUNDUP(B12/M10,0)</f>
        <v>72</v>
      </c>
    </row>
    <row r="13" spans="1:18">
      <c r="A13" s="16" t="s">
        <v>7</v>
      </c>
      <c r="B13" s="41" t="str">
        <f>summary!D2</f>
        <v>M</v>
      </c>
      <c r="E13" s="21" t="s">
        <v>63</v>
      </c>
    </row>
    <row r="14" spans="1:18">
      <c r="A14" s="16" t="s">
        <v>8</v>
      </c>
      <c r="B14" s="42">
        <f>summary!E2</f>
        <v>0.05</v>
      </c>
      <c r="E14" s="22" t="s">
        <v>64</v>
      </c>
      <c r="L14" s="23" t="s">
        <v>65</v>
      </c>
      <c r="M14" s="12">
        <f>B11*M10/12</f>
        <v>9.1583333333333326E-3</v>
      </c>
    </row>
    <row r="15" spans="1:18">
      <c r="A15" s="16"/>
      <c r="E15" s="22"/>
      <c r="L15" s="23"/>
      <c r="M15" s="12"/>
    </row>
    <row r="16" spans="1:18" ht="45">
      <c r="A16" s="17" t="s">
        <v>66</v>
      </c>
      <c r="B16" s="16"/>
      <c r="C16" s="16"/>
      <c r="E16" s="21" t="s">
        <v>60</v>
      </c>
      <c r="F16" s="9" t="s">
        <v>67</v>
      </c>
      <c r="G16" s="1" t="str">
        <f>_xlfn.CONCAT("{",_xlfn.TEXTJOIN(", ",,G18,G19,G20,G21),"}")</f>
        <v>{3: 500, 4: 400, 5: 300, 6: 200}</v>
      </c>
      <c r="H16" s="1" t="str">
        <f>_xlfn.CONCAT("{",_xlfn.TEXTJOIN(", ",,H18,H19,H20,H21),"}")</f>
        <v>{3: 200, 4: 300, 5: 400, 6: 500}</v>
      </c>
      <c r="I16" s="1" t="str">
        <f>_xlfn.CONCAT("{",_xlfn.TEXTJOIN(", ",,I18,I19,I20,I21),"}")</f>
        <v>{3: 0, 4: 0, 5: 0, 6: 0}</v>
      </c>
    </row>
    <row r="17" spans="1:9">
      <c r="A17" s="18" t="s">
        <v>68</v>
      </c>
      <c r="B17" s="19" t="s">
        <v>69</v>
      </c>
      <c r="C17" s="19" t="s">
        <v>70</v>
      </c>
      <c r="D17" s="19" t="s">
        <v>71</v>
      </c>
      <c r="G17" s="19" t="s">
        <v>69</v>
      </c>
      <c r="H17" s="19" t="s">
        <v>70</v>
      </c>
      <c r="I17" s="19" t="s">
        <v>71</v>
      </c>
    </row>
    <row r="18" spans="1:9">
      <c r="A18" s="41">
        <v>3</v>
      </c>
      <c r="B18" s="43">
        <v>500</v>
      </c>
      <c r="C18" s="43">
        <v>200</v>
      </c>
      <c r="D18" s="43">
        <v>0</v>
      </c>
      <c r="G18" s="9" t="str">
        <f>_xlfn.CONCAT($A18,": ",B18)</f>
        <v>3: 500</v>
      </c>
      <c r="H18" s="9" t="str">
        <f t="shared" ref="H18:H21" si="0">_xlfn.CONCAT($A18,": ",C18)</f>
        <v>3: 200</v>
      </c>
      <c r="I18" s="9" t="str">
        <f t="shared" ref="I18:I21" si="1">_xlfn.CONCAT($A18,": ",D18)</f>
        <v>3: 0</v>
      </c>
    </row>
    <row r="19" spans="1:9">
      <c r="A19" s="41">
        <v>4</v>
      </c>
      <c r="B19" s="43">
        <v>400</v>
      </c>
      <c r="C19" s="43">
        <v>300</v>
      </c>
      <c r="D19" s="43">
        <v>0</v>
      </c>
      <c r="G19" s="9" t="str">
        <f t="shared" ref="G19:G21" si="2">_xlfn.CONCAT($A19,": ",B19)</f>
        <v>4: 400</v>
      </c>
      <c r="H19" s="9" t="str">
        <f t="shared" si="0"/>
        <v>4: 300</v>
      </c>
      <c r="I19" s="9" t="str">
        <f t="shared" si="1"/>
        <v>4: 0</v>
      </c>
    </row>
    <row r="20" spans="1:9">
      <c r="A20" s="41">
        <v>5</v>
      </c>
      <c r="B20" s="43">
        <v>300</v>
      </c>
      <c r="C20" s="43">
        <v>400</v>
      </c>
      <c r="D20" s="43">
        <v>0</v>
      </c>
      <c r="G20" s="9" t="str">
        <f t="shared" si="2"/>
        <v>5: 300</v>
      </c>
      <c r="H20" s="9" t="str">
        <f t="shared" si="0"/>
        <v>5: 400</v>
      </c>
      <c r="I20" s="9" t="str">
        <f t="shared" si="1"/>
        <v>5: 0</v>
      </c>
    </row>
    <row r="21" spans="1:9">
      <c r="A21" s="41">
        <v>6</v>
      </c>
      <c r="B21" s="43">
        <v>200</v>
      </c>
      <c r="C21" s="43">
        <v>500</v>
      </c>
      <c r="D21" s="43">
        <v>0</v>
      </c>
      <c r="G21" s="9" t="str">
        <f t="shared" si="2"/>
        <v>6: 200</v>
      </c>
      <c r="H21" s="9" t="str">
        <f t="shared" si="0"/>
        <v>6: 500</v>
      </c>
      <c r="I21" s="9" t="str">
        <f t="shared" si="1"/>
        <v>6: 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C28CE-8878-414B-B574-866F169FEAA6}">
  <dimension ref="A1:M367"/>
  <sheetViews>
    <sheetView workbookViewId="0">
      <selection activeCell="M1" sqref="M1"/>
    </sheetView>
  </sheetViews>
  <sheetFormatPr defaultRowHeight="15"/>
  <cols>
    <col min="1" max="1" width="10.42578125" bestFit="1" customWidth="1"/>
    <col min="2" max="3" width="10.85546875" bestFit="1" customWidth="1"/>
    <col min="4" max="4" width="11.42578125" customWidth="1"/>
    <col min="10" max="10" width="14.5703125" customWidth="1"/>
    <col min="12" max="12" width="12" customWidth="1"/>
  </cols>
  <sheetData>
    <row r="1" spans="1:13" ht="30">
      <c r="A1" s="6" t="s">
        <v>46</v>
      </c>
      <c r="B1" s="5">
        <f>parameters!B7</f>
        <v>44907</v>
      </c>
      <c r="C1" s="6"/>
      <c r="D1" s="26" t="str">
        <f>parameters!L10</f>
        <v>_period_in_months</v>
      </c>
      <c r="E1" s="6">
        <f>parameters!M10</f>
        <v>1</v>
      </c>
      <c r="F1" s="6"/>
      <c r="G1" s="6"/>
      <c r="H1" s="6"/>
      <c r="I1" s="6"/>
      <c r="J1" s="6"/>
      <c r="K1" s="6"/>
      <c r="L1" s="36" t="s">
        <v>72</v>
      </c>
      <c r="M1" s="37">
        <f>SUMPRODUCT(L7:L367,M7:M367)*E1/B4</f>
        <v>40.40963860262962</v>
      </c>
    </row>
    <row r="2" spans="1:13">
      <c r="A2" s="6" t="str">
        <f>parameters!A14</f>
        <v>fees_pct</v>
      </c>
      <c r="B2" s="27">
        <f>parameters!B14</f>
        <v>0.05</v>
      </c>
      <c r="C2" s="6"/>
      <c r="D2" s="51" t="s">
        <v>73</v>
      </c>
      <c r="E2" s="51"/>
      <c r="F2" s="6"/>
      <c r="G2" s="6"/>
      <c r="H2" s="6"/>
      <c r="I2" s="6"/>
      <c r="J2" s="6"/>
      <c r="K2" s="6"/>
      <c r="L2" s="36" t="s">
        <v>74</v>
      </c>
      <c r="M2" s="38">
        <f>(B5*12/E1)+(B2/(M1/12))</f>
        <v>0.12474794273713093</v>
      </c>
    </row>
    <row r="3" spans="1:13">
      <c r="A3" s="6" t="s">
        <v>62</v>
      </c>
      <c r="B3" s="6">
        <f>parameters!M12</f>
        <v>72</v>
      </c>
      <c r="C3" s="6"/>
      <c r="D3" s="6" t="str">
        <f>parameters!L6</f>
        <v>Days</v>
      </c>
      <c r="E3" s="6">
        <f>parameters!M6</f>
        <v>0</v>
      </c>
      <c r="F3" s="6"/>
      <c r="G3" s="6"/>
      <c r="H3" s="6"/>
      <c r="I3" s="6"/>
      <c r="J3" s="6"/>
      <c r="K3" s="6"/>
      <c r="L3" s="36" t="s">
        <v>75</v>
      </c>
      <c r="M3" s="36">
        <f>MAX(L7:L367)</f>
        <v>72</v>
      </c>
    </row>
    <row r="4" spans="1:13">
      <c r="A4" s="6" t="str">
        <f>parameters!A6</f>
        <v>loan_amt</v>
      </c>
      <c r="B4" s="4">
        <f>parameters!B6</f>
        <v>20000</v>
      </c>
      <c r="C4" s="6"/>
      <c r="D4" s="6" t="str">
        <f>parameters!L7</f>
        <v>Months</v>
      </c>
      <c r="E4" s="6">
        <f>parameters!M7</f>
        <v>1</v>
      </c>
      <c r="F4" s="6"/>
      <c r="G4" s="6"/>
      <c r="H4" s="6"/>
      <c r="I4" s="6"/>
      <c r="J4" s="6"/>
      <c r="K4" s="6"/>
      <c r="L4" s="6"/>
      <c r="M4" s="6"/>
    </row>
    <row r="5" spans="1:13">
      <c r="A5" s="6" t="str">
        <f>parameters!L14</f>
        <v>_period_interest_rate</v>
      </c>
      <c r="B5" s="27">
        <f>parameters!M14</f>
        <v>9.1583333333333326E-3</v>
      </c>
      <c r="C5" s="6"/>
      <c r="D5" s="6" t="str">
        <f>parameters!L8</f>
        <v>Years</v>
      </c>
      <c r="E5" s="6">
        <f>parameters!M8</f>
        <v>0</v>
      </c>
      <c r="F5" s="6"/>
      <c r="G5" s="6"/>
      <c r="H5" s="6"/>
      <c r="I5" s="6"/>
      <c r="J5" s="6"/>
      <c r="K5" s="6"/>
      <c r="L5" s="6"/>
      <c r="M5" s="6"/>
    </row>
    <row r="6" spans="1:13" ht="36">
      <c r="A6" s="28" t="s">
        <v>76</v>
      </c>
      <c r="B6" s="28" t="s">
        <v>68</v>
      </c>
      <c r="C6" s="28" t="s">
        <v>77</v>
      </c>
      <c r="D6" s="28" t="s">
        <v>78</v>
      </c>
      <c r="E6" s="28" t="s">
        <v>79</v>
      </c>
      <c r="F6" s="28" t="s">
        <v>80</v>
      </c>
      <c r="G6" s="28" t="s">
        <v>81</v>
      </c>
      <c r="H6" s="28" t="s">
        <v>82</v>
      </c>
      <c r="I6" s="28" t="s">
        <v>83</v>
      </c>
      <c r="J6" s="28" t="s">
        <v>84</v>
      </c>
      <c r="L6" t="s">
        <v>85</v>
      </c>
      <c r="M6" t="s">
        <v>86</v>
      </c>
    </row>
    <row r="7" spans="1:13">
      <c r="A7" s="29">
        <f>DATE(YEAR(B1)+$E$5,MONTH(B1)+$E$4,DAY(B1)+$E$3)</f>
        <v>44938</v>
      </c>
      <c r="B7" s="30">
        <f>IF(A7="","NA",COUNTIF($A$7:A7,"&gt;0"))</f>
        <v>1</v>
      </c>
      <c r="C7" s="31">
        <f>B4</f>
        <v>20000</v>
      </c>
      <c r="D7" s="30">
        <v>0</v>
      </c>
      <c r="E7" s="31">
        <f>C7*$B$5</f>
        <v>183.16666666666666</v>
      </c>
      <c r="F7" s="32">
        <f>IF(B7&lt;=$B$3,IPMT($B$5,B7,$B$3,-$B$4),0)</f>
        <v>183.16666666666666</v>
      </c>
      <c r="G7" s="32">
        <f>IF(B7&lt;=$B$3,PPMT($B$5,B7,$B$3,-$B$4),0)</f>
        <v>197.41248338956018</v>
      </c>
      <c r="H7" s="32">
        <f>F7+G7</f>
        <v>380.57915005622681</v>
      </c>
      <c r="I7" s="31">
        <f>MAX(0,D7+E7-H7)</f>
        <v>0</v>
      </c>
      <c r="J7" s="31">
        <f>MAX(0, C7+D7+E7-H7)</f>
        <v>19802.587516610442</v>
      </c>
      <c r="L7">
        <f>IF(C7&lt;=0.00000001,"NA",B7)</f>
        <v>1</v>
      </c>
      <c r="M7" s="3">
        <f>C7-J7</f>
        <v>197.41248338955847</v>
      </c>
    </row>
    <row r="8" spans="1:13">
      <c r="A8" s="29">
        <f>IF(B7&lt;$B$3,DATE(YEAR(A7)+$E$5,MONTH(A7)+$E$4,DAY(A7)+$E$3),"")</f>
        <v>44969</v>
      </c>
      <c r="B8" s="30">
        <f>IF(A8="","NA",COUNTIF($A$7:A8,"&gt;0"))</f>
        <v>2</v>
      </c>
      <c r="C8" s="31">
        <f>J7</f>
        <v>19802.587516610442</v>
      </c>
      <c r="D8" s="31">
        <f>I7</f>
        <v>0</v>
      </c>
      <c r="E8" s="31">
        <f t="shared" ref="E8:E71" si="0">C8*$B$5</f>
        <v>181.35869733962394</v>
      </c>
      <c r="F8" s="32">
        <f t="shared" ref="F8:F71" si="1">IF(B8&lt;=$B$3,IPMT($B$5,B8,$B$3,-$B$4),0)</f>
        <v>181.35869733962392</v>
      </c>
      <c r="G8" s="32">
        <f t="shared" ref="G8:G71" si="2">IF(B8&lt;=$B$3,PPMT($B$5,B8,$B$3,-$B$4),0)</f>
        <v>199.22045271660292</v>
      </c>
      <c r="H8" s="32">
        <f t="shared" ref="H8:H71" si="3">F8+G8</f>
        <v>380.57915005622681</v>
      </c>
      <c r="I8" s="31">
        <f t="shared" ref="I8:I71" si="4">MAX(0,D8+E8-H8)</f>
        <v>0</v>
      </c>
      <c r="J8" s="31">
        <f t="shared" ref="J8:J71" si="5">MAX(0, C8+D8+E8-H8)</f>
        <v>19603.367063893838</v>
      </c>
      <c r="L8">
        <f t="shared" ref="L8:L71" si="6">IF(C8&lt;=0.00000001,"NA",B8)</f>
        <v>2</v>
      </c>
      <c r="M8" s="3">
        <f t="shared" ref="M8:M71" si="7">C8-J8</f>
        <v>199.22045271660318</v>
      </c>
    </row>
    <row r="9" spans="1:13">
      <c r="A9" s="29">
        <f t="shared" ref="A9:A72" si="8">IF(B8&lt;$B$3,DATE(YEAR(A8)+$E$5,MONTH(A8)+$E$4,DAY(A8)+$E$3),"")</f>
        <v>44997</v>
      </c>
      <c r="B9" s="30">
        <f>IF(A9="","NA",COUNTIF($A$7:A9,"&gt;0"))</f>
        <v>3</v>
      </c>
      <c r="C9" s="31">
        <f t="shared" ref="C9:C72" si="9">J8</f>
        <v>19603.367063893838</v>
      </c>
      <c r="D9" s="31">
        <f t="shared" ref="D9:D72" si="10">I8</f>
        <v>0</v>
      </c>
      <c r="E9" s="31">
        <f t="shared" si="0"/>
        <v>179.53417002682772</v>
      </c>
      <c r="F9" s="32">
        <f t="shared" si="1"/>
        <v>179.5341700268277</v>
      </c>
      <c r="G9" s="32">
        <f t="shared" si="2"/>
        <v>201.04498002939914</v>
      </c>
      <c r="H9" s="32">
        <f t="shared" si="3"/>
        <v>380.57915005622681</v>
      </c>
      <c r="I9" s="31">
        <f t="shared" si="4"/>
        <v>0</v>
      </c>
      <c r="J9" s="31">
        <f t="shared" si="5"/>
        <v>19402.322083864441</v>
      </c>
      <c r="L9">
        <f t="shared" si="6"/>
        <v>3</v>
      </c>
      <c r="M9" s="3">
        <f t="shared" si="7"/>
        <v>201.04498002939727</v>
      </c>
    </row>
    <row r="10" spans="1:13">
      <c r="A10" s="29">
        <f t="shared" si="8"/>
        <v>45028</v>
      </c>
      <c r="B10" s="30">
        <f>IF(A10="","NA",COUNTIF($A$7:A10,"&gt;0"))</f>
        <v>4</v>
      </c>
      <c r="C10" s="31">
        <f t="shared" si="9"/>
        <v>19402.322083864441</v>
      </c>
      <c r="D10" s="31">
        <f t="shared" si="10"/>
        <v>0</v>
      </c>
      <c r="E10" s="31">
        <f t="shared" si="0"/>
        <v>177.69293308472515</v>
      </c>
      <c r="F10" s="32">
        <f t="shared" si="1"/>
        <v>177.69293308472513</v>
      </c>
      <c r="G10" s="32">
        <f t="shared" si="2"/>
        <v>202.88621697150171</v>
      </c>
      <c r="H10" s="32">
        <f t="shared" si="3"/>
        <v>380.57915005622681</v>
      </c>
      <c r="I10" s="31">
        <f t="shared" si="4"/>
        <v>0</v>
      </c>
      <c r="J10" s="31">
        <f t="shared" si="5"/>
        <v>19199.435866892942</v>
      </c>
      <c r="L10">
        <f t="shared" si="6"/>
        <v>4</v>
      </c>
      <c r="M10" s="3">
        <f t="shared" si="7"/>
        <v>202.88621697149938</v>
      </c>
    </row>
    <row r="11" spans="1:13">
      <c r="A11" s="29">
        <f t="shared" si="8"/>
        <v>45058</v>
      </c>
      <c r="B11" s="30">
        <f>IF(A11="","NA",COUNTIF($A$7:A11,"&gt;0"))</f>
        <v>5</v>
      </c>
      <c r="C11" s="31">
        <f t="shared" si="9"/>
        <v>19199.435866892942</v>
      </c>
      <c r="D11" s="31">
        <f t="shared" si="10"/>
        <v>0</v>
      </c>
      <c r="E11" s="31">
        <f t="shared" si="0"/>
        <v>175.83483348096118</v>
      </c>
      <c r="F11" s="32">
        <f t="shared" si="1"/>
        <v>175.83483348096115</v>
      </c>
      <c r="G11" s="32">
        <f t="shared" si="2"/>
        <v>204.74431657526571</v>
      </c>
      <c r="H11" s="32">
        <f t="shared" si="3"/>
        <v>380.57915005622687</v>
      </c>
      <c r="I11" s="31">
        <f t="shared" si="4"/>
        <v>0</v>
      </c>
      <c r="J11" s="31">
        <f t="shared" si="5"/>
        <v>18994.691550317675</v>
      </c>
      <c r="L11">
        <f t="shared" si="6"/>
        <v>5</v>
      </c>
      <c r="M11" s="3">
        <f t="shared" si="7"/>
        <v>204.74431657526657</v>
      </c>
    </row>
    <row r="12" spans="1:13">
      <c r="A12" s="29">
        <f t="shared" si="8"/>
        <v>45089</v>
      </c>
      <c r="B12" s="30">
        <f>IF(A12="","NA",COUNTIF($A$7:A12,"&gt;0"))</f>
        <v>6</v>
      </c>
      <c r="C12" s="31">
        <f t="shared" si="9"/>
        <v>18994.691550317675</v>
      </c>
      <c r="D12" s="31">
        <f t="shared" si="10"/>
        <v>0</v>
      </c>
      <c r="E12" s="31">
        <f t="shared" si="0"/>
        <v>173.95971678165935</v>
      </c>
      <c r="F12" s="32">
        <f t="shared" si="1"/>
        <v>173.95971678165932</v>
      </c>
      <c r="G12" s="32">
        <f t="shared" si="2"/>
        <v>206.61943327456754</v>
      </c>
      <c r="H12" s="32">
        <f t="shared" si="3"/>
        <v>380.57915005622687</v>
      </c>
      <c r="I12" s="31">
        <f t="shared" si="4"/>
        <v>0</v>
      </c>
      <c r="J12" s="31">
        <f t="shared" si="5"/>
        <v>18788.07211704311</v>
      </c>
      <c r="L12">
        <f t="shared" si="6"/>
        <v>6</v>
      </c>
      <c r="M12" s="3">
        <f t="shared" si="7"/>
        <v>206.61943327456538</v>
      </c>
    </row>
    <row r="13" spans="1:13">
      <c r="A13" s="29">
        <f t="shared" si="8"/>
        <v>45119</v>
      </c>
      <c r="B13" s="30">
        <f>IF(A13="","NA",COUNTIF($A$7:A13,"&gt;0"))</f>
        <v>7</v>
      </c>
      <c r="C13" s="31">
        <f t="shared" si="9"/>
        <v>18788.07211704311</v>
      </c>
      <c r="D13" s="31">
        <f t="shared" si="10"/>
        <v>0</v>
      </c>
      <c r="E13" s="31">
        <f t="shared" si="0"/>
        <v>172.06742713858645</v>
      </c>
      <c r="F13" s="32">
        <f t="shared" si="1"/>
        <v>172.06742713858637</v>
      </c>
      <c r="G13" s="32">
        <f t="shared" si="2"/>
        <v>208.51172291764044</v>
      </c>
      <c r="H13" s="32">
        <f t="shared" si="3"/>
        <v>380.57915005622681</v>
      </c>
      <c r="I13" s="31">
        <f t="shared" si="4"/>
        <v>0</v>
      </c>
      <c r="J13" s="31">
        <f t="shared" si="5"/>
        <v>18579.56039412547</v>
      </c>
      <c r="L13">
        <f t="shared" si="6"/>
        <v>7</v>
      </c>
      <c r="M13" s="3">
        <f t="shared" si="7"/>
        <v>208.51172291763942</v>
      </c>
    </row>
    <row r="14" spans="1:13">
      <c r="A14" s="29">
        <f t="shared" si="8"/>
        <v>45150</v>
      </c>
      <c r="B14" s="30">
        <f>IF(A14="","NA",COUNTIF($A$7:A14,"&gt;0"))</f>
        <v>8</v>
      </c>
      <c r="C14" s="31">
        <f t="shared" si="9"/>
        <v>18579.56039412547</v>
      </c>
      <c r="D14" s="31">
        <f t="shared" si="10"/>
        <v>0</v>
      </c>
      <c r="E14" s="31">
        <f t="shared" si="0"/>
        <v>170.15780727619909</v>
      </c>
      <c r="F14" s="32">
        <f t="shared" si="1"/>
        <v>170.15780727619901</v>
      </c>
      <c r="G14" s="32">
        <f t="shared" si="2"/>
        <v>210.42134278002783</v>
      </c>
      <c r="H14" s="32">
        <f t="shared" si="3"/>
        <v>380.57915005622681</v>
      </c>
      <c r="I14" s="31">
        <f t="shared" si="4"/>
        <v>0</v>
      </c>
      <c r="J14" s="31">
        <f t="shared" si="5"/>
        <v>18369.139051345443</v>
      </c>
      <c r="L14">
        <f t="shared" si="6"/>
        <v>8</v>
      </c>
      <c r="M14" s="3">
        <f t="shared" si="7"/>
        <v>210.42134278002777</v>
      </c>
    </row>
    <row r="15" spans="1:13">
      <c r="A15" s="29">
        <f t="shared" si="8"/>
        <v>45181</v>
      </c>
      <c r="B15" s="30">
        <f>IF(A15="","NA",COUNTIF($A$7:A15,"&gt;0"))</f>
        <v>9</v>
      </c>
      <c r="C15" s="31">
        <f t="shared" si="9"/>
        <v>18369.139051345443</v>
      </c>
      <c r="D15" s="31">
        <f t="shared" si="10"/>
        <v>0</v>
      </c>
      <c r="E15" s="31">
        <f t="shared" si="0"/>
        <v>168.23069847857201</v>
      </c>
      <c r="F15" s="32">
        <f t="shared" si="1"/>
        <v>168.23069847857192</v>
      </c>
      <c r="G15" s="32">
        <f t="shared" si="2"/>
        <v>212.34845157765494</v>
      </c>
      <c r="H15" s="32">
        <f t="shared" si="3"/>
        <v>380.57915005622687</v>
      </c>
      <c r="I15" s="31">
        <f t="shared" si="4"/>
        <v>0</v>
      </c>
      <c r="J15" s="31">
        <f t="shared" si="5"/>
        <v>18156.790599767788</v>
      </c>
      <c r="L15">
        <f t="shared" si="6"/>
        <v>9</v>
      </c>
      <c r="M15" s="3">
        <f t="shared" si="7"/>
        <v>212.34845157765449</v>
      </c>
    </row>
    <row r="16" spans="1:13">
      <c r="A16" s="29">
        <f t="shared" si="8"/>
        <v>45211</v>
      </c>
      <c r="B16" s="30">
        <f>IF(A16="","NA",COUNTIF($A$7:A16,"&gt;0"))</f>
        <v>10</v>
      </c>
      <c r="C16" s="31">
        <f t="shared" si="9"/>
        <v>18156.790599767788</v>
      </c>
      <c r="D16" s="31">
        <f t="shared" si="10"/>
        <v>0</v>
      </c>
      <c r="E16" s="31">
        <f t="shared" si="0"/>
        <v>166.28594057620666</v>
      </c>
      <c r="F16" s="32">
        <f t="shared" si="1"/>
        <v>166.28594057620657</v>
      </c>
      <c r="G16" s="32">
        <f t="shared" si="2"/>
        <v>214.29320948002029</v>
      </c>
      <c r="H16" s="32">
        <f t="shared" si="3"/>
        <v>380.57915005622687</v>
      </c>
      <c r="I16" s="31">
        <f t="shared" si="4"/>
        <v>0</v>
      </c>
      <c r="J16" s="31">
        <f t="shared" si="5"/>
        <v>17942.497390287768</v>
      </c>
      <c r="L16">
        <f t="shared" si="6"/>
        <v>10</v>
      </c>
      <c r="M16" s="3">
        <f t="shared" si="7"/>
        <v>214.29320948001987</v>
      </c>
    </row>
    <row r="17" spans="1:13">
      <c r="A17" s="29">
        <f t="shared" si="8"/>
        <v>45242</v>
      </c>
      <c r="B17" s="30">
        <f>IF(A17="","NA",COUNTIF($A$7:A17,"&gt;0"))</f>
        <v>11</v>
      </c>
      <c r="C17" s="31">
        <f t="shared" si="9"/>
        <v>17942.497390287768</v>
      </c>
      <c r="D17" s="31">
        <f t="shared" si="10"/>
        <v>0</v>
      </c>
      <c r="E17" s="31">
        <f t="shared" si="0"/>
        <v>164.3233719327188</v>
      </c>
      <c r="F17" s="32">
        <f t="shared" si="1"/>
        <v>164.32337193271869</v>
      </c>
      <c r="G17" s="32">
        <f t="shared" si="2"/>
        <v>216.25577812350812</v>
      </c>
      <c r="H17" s="32">
        <f t="shared" si="3"/>
        <v>380.57915005622681</v>
      </c>
      <c r="I17" s="31">
        <f t="shared" si="4"/>
        <v>0</v>
      </c>
      <c r="J17" s="31">
        <f t="shared" si="5"/>
        <v>17726.24161216426</v>
      </c>
      <c r="L17">
        <f t="shared" si="6"/>
        <v>11</v>
      </c>
      <c r="M17" s="3">
        <f t="shared" si="7"/>
        <v>216.25577812350821</v>
      </c>
    </row>
    <row r="18" spans="1:13">
      <c r="A18" s="29">
        <f t="shared" si="8"/>
        <v>45272</v>
      </c>
      <c r="B18" s="30">
        <f>IF(A18="","NA",COUNTIF($A$7:A18,"&gt;0"))</f>
        <v>12</v>
      </c>
      <c r="C18" s="31">
        <f t="shared" si="9"/>
        <v>17726.24161216426</v>
      </c>
      <c r="D18" s="31">
        <f t="shared" si="10"/>
        <v>0</v>
      </c>
      <c r="E18" s="31">
        <f t="shared" si="0"/>
        <v>162.34282943140434</v>
      </c>
      <c r="F18" s="32">
        <f t="shared" si="1"/>
        <v>162.34282943140423</v>
      </c>
      <c r="G18" s="32">
        <f t="shared" si="2"/>
        <v>218.23632062482258</v>
      </c>
      <c r="H18" s="32">
        <f t="shared" si="3"/>
        <v>380.57915005622681</v>
      </c>
      <c r="I18" s="31">
        <f t="shared" si="4"/>
        <v>0</v>
      </c>
      <c r="J18" s="31">
        <f t="shared" si="5"/>
        <v>17508.005291539437</v>
      </c>
      <c r="L18">
        <f t="shared" si="6"/>
        <v>12</v>
      </c>
      <c r="M18" s="3">
        <f t="shared" si="7"/>
        <v>218.23632062482284</v>
      </c>
    </row>
    <row r="19" spans="1:13">
      <c r="A19" s="29">
        <f t="shared" si="8"/>
        <v>45303</v>
      </c>
      <c r="B19" s="30">
        <f>IF(A19="","NA",COUNTIF($A$7:A19,"&gt;0"))</f>
        <v>13</v>
      </c>
      <c r="C19" s="31">
        <f t="shared" si="9"/>
        <v>17508.005291539437</v>
      </c>
      <c r="D19" s="31">
        <f t="shared" si="10"/>
        <v>0</v>
      </c>
      <c r="E19" s="31">
        <f t="shared" si="0"/>
        <v>160.34414846168201</v>
      </c>
      <c r="F19" s="32">
        <f t="shared" si="1"/>
        <v>160.34414846168193</v>
      </c>
      <c r="G19" s="32">
        <f t="shared" si="2"/>
        <v>220.23500159454494</v>
      </c>
      <c r="H19" s="32">
        <f t="shared" si="3"/>
        <v>380.57915005622687</v>
      </c>
      <c r="I19" s="31">
        <f t="shared" si="4"/>
        <v>0</v>
      </c>
      <c r="J19" s="31">
        <f t="shared" si="5"/>
        <v>17287.770289944892</v>
      </c>
      <c r="L19">
        <f t="shared" si="6"/>
        <v>13</v>
      </c>
      <c r="M19" s="3">
        <f t="shared" si="7"/>
        <v>220.23500159454488</v>
      </c>
    </row>
    <row r="20" spans="1:13">
      <c r="A20" s="29">
        <f t="shared" si="8"/>
        <v>45334</v>
      </c>
      <c r="B20" s="30">
        <f>IF(A20="","NA",COUNTIF($A$7:A20,"&gt;0"))</f>
        <v>14</v>
      </c>
      <c r="C20" s="31">
        <f t="shared" si="9"/>
        <v>17287.770289944892</v>
      </c>
      <c r="D20" s="31">
        <f t="shared" si="10"/>
        <v>0</v>
      </c>
      <c r="E20" s="31">
        <f t="shared" si="0"/>
        <v>158.32716290541197</v>
      </c>
      <c r="F20" s="32">
        <f t="shared" si="1"/>
        <v>158.32716290541188</v>
      </c>
      <c r="G20" s="32">
        <f t="shared" si="2"/>
        <v>222.25198715081495</v>
      </c>
      <c r="H20" s="32">
        <f t="shared" si="3"/>
        <v>380.57915005622681</v>
      </c>
      <c r="I20" s="31">
        <f t="shared" si="4"/>
        <v>0</v>
      </c>
      <c r="J20" s="31">
        <f t="shared" si="5"/>
        <v>17065.518302794077</v>
      </c>
      <c r="L20">
        <f t="shared" si="6"/>
        <v>14</v>
      </c>
      <c r="M20" s="3">
        <f t="shared" si="7"/>
        <v>222.25198715081569</v>
      </c>
    </row>
    <row r="21" spans="1:13">
      <c r="A21" s="29">
        <f t="shared" si="8"/>
        <v>45363</v>
      </c>
      <c r="B21" s="30">
        <f>IF(A21="","NA",COUNTIF($A$7:A21,"&gt;0"))</f>
        <v>15</v>
      </c>
      <c r="C21" s="31">
        <f t="shared" si="9"/>
        <v>17065.518302794077</v>
      </c>
      <c r="D21" s="31">
        <f t="shared" si="10"/>
        <v>0</v>
      </c>
      <c r="E21" s="31">
        <f t="shared" si="0"/>
        <v>156.29170512308906</v>
      </c>
      <c r="F21" s="32">
        <f t="shared" si="1"/>
        <v>156.29170512308897</v>
      </c>
      <c r="G21" s="32">
        <f t="shared" si="2"/>
        <v>224.28744493313786</v>
      </c>
      <c r="H21" s="32">
        <f t="shared" si="3"/>
        <v>380.57915005622681</v>
      </c>
      <c r="I21" s="31">
        <f t="shared" si="4"/>
        <v>0</v>
      </c>
      <c r="J21" s="31">
        <f t="shared" si="5"/>
        <v>16841.230857860941</v>
      </c>
      <c r="L21">
        <f t="shared" si="6"/>
        <v>15</v>
      </c>
      <c r="M21" s="3">
        <f t="shared" si="7"/>
        <v>224.2874449331357</v>
      </c>
    </row>
    <row r="22" spans="1:13">
      <c r="A22" s="29">
        <f t="shared" si="8"/>
        <v>45394</v>
      </c>
      <c r="B22" s="30">
        <f>IF(A22="","NA",COUNTIF($A$7:A22,"&gt;0"))</f>
        <v>16</v>
      </c>
      <c r="C22" s="31">
        <f t="shared" si="9"/>
        <v>16841.230857860941</v>
      </c>
      <c r="D22" s="31">
        <f t="shared" si="10"/>
        <v>0</v>
      </c>
      <c r="E22" s="31">
        <f t="shared" si="0"/>
        <v>154.23760593990977</v>
      </c>
      <c r="F22" s="32">
        <f t="shared" si="1"/>
        <v>154.23760593990968</v>
      </c>
      <c r="G22" s="32">
        <f t="shared" si="2"/>
        <v>226.34154411631712</v>
      </c>
      <c r="H22" s="32">
        <f t="shared" si="3"/>
        <v>380.57915005622681</v>
      </c>
      <c r="I22" s="31">
        <f t="shared" si="4"/>
        <v>0</v>
      </c>
      <c r="J22" s="31">
        <f t="shared" si="5"/>
        <v>16614.889313744625</v>
      </c>
      <c r="L22">
        <f t="shared" si="6"/>
        <v>16</v>
      </c>
      <c r="M22" s="3">
        <f t="shared" si="7"/>
        <v>226.34154411631607</v>
      </c>
    </row>
    <row r="23" spans="1:13">
      <c r="A23" s="29">
        <f t="shared" si="8"/>
        <v>45424</v>
      </c>
      <c r="B23" s="30">
        <f>IF(A23="","NA",COUNTIF($A$7:A23,"&gt;0"))</f>
        <v>17</v>
      </c>
      <c r="C23" s="31">
        <f t="shared" si="9"/>
        <v>16614.889313744625</v>
      </c>
      <c r="D23" s="31">
        <f t="shared" si="10"/>
        <v>0</v>
      </c>
      <c r="E23" s="31">
        <f t="shared" si="0"/>
        <v>152.16469463171117</v>
      </c>
      <c r="F23" s="32">
        <f t="shared" si="1"/>
        <v>152.16469463171109</v>
      </c>
      <c r="G23" s="32">
        <f t="shared" si="2"/>
        <v>228.41445542451575</v>
      </c>
      <c r="H23" s="32">
        <f t="shared" si="3"/>
        <v>380.57915005622681</v>
      </c>
      <c r="I23" s="31">
        <f t="shared" si="4"/>
        <v>0</v>
      </c>
      <c r="J23" s="31">
        <f t="shared" si="5"/>
        <v>16386.474858320111</v>
      </c>
      <c r="L23">
        <f t="shared" si="6"/>
        <v>17</v>
      </c>
      <c r="M23" s="3">
        <f t="shared" si="7"/>
        <v>228.41445542451402</v>
      </c>
    </row>
    <row r="24" spans="1:13">
      <c r="A24" s="29">
        <f t="shared" si="8"/>
        <v>45455</v>
      </c>
      <c r="B24" s="30">
        <f>IF(A24="","NA",COUNTIF($A$7:A24,"&gt;0"))</f>
        <v>18</v>
      </c>
      <c r="C24" s="31">
        <f t="shared" si="9"/>
        <v>16386.474858320111</v>
      </c>
      <c r="D24" s="31">
        <f t="shared" si="10"/>
        <v>0</v>
      </c>
      <c r="E24" s="31">
        <f t="shared" si="0"/>
        <v>150.07279891078167</v>
      </c>
      <c r="F24" s="32">
        <f t="shared" si="1"/>
        <v>150.07279891078153</v>
      </c>
      <c r="G24" s="32">
        <f t="shared" si="2"/>
        <v>230.50635114544534</v>
      </c>
      <c r="H24" s="32">
        <f t="shared" si="3"/>
        <v>380.57915005622687</v>
      </c>
      <c r="I24" s="31">
        <f t="shared" si="4"/>
        <v>0</v>
      </c>
      <c r="J24" s="31">
        <f t="shared" si="5"/>
        <v>16155.968507174664</v>
      </c>
      <c r="L24">
        <f t="shared" si="6"/>
        <v>18</v>
      </c>
      <c r="M24" s="3">
        <f t="shared" si="7"/>
        <v>230.50635114544639</v>
      </c>
    </row>
    <row r="25" spans="1:13">
      <c r="A25" s="29">
        <f t="shared" si="8"/>
        <v>45485</v>
      </c>
      <c r="B25" s="30">
        <f>IF(A25="","NA",COUNTIF($A$7:A25,"&gt;0"))</f>
        <v>19</v>
      </c>
      <c r="C25" s="31">
        <f t="shared" si="9"/>
        <v>16155.968507174664</v>
      </c>
      <c r="D25" s="31">
        <f t="shared" si="10"/>
        <v>0</v>
      </c>
      <c r="E25" s="31">
        <f t="shared" si="0"/>
        <v>147.9617449115413</v>
      </c>
      <c r="F25" s="32">
        <f t="shared" si="1"/>
        <v>147.96174491154116</v>
      </c>
      <c r="G25" s="32">
        <f t="shared" si="2"/>
        <v>232.61740514468565</v>
      </c>
      <c r="H25" s="32">
        <f t="shared" si="3"/>
        <v>380.57915005622681</v>
      </c>
      <c r="I25" s="31">
        <f t="shared" si="4"/>
        <v>0</v>
      </c>
      <c r="J25" s="31">
        <f t="shared" si="5"/>
        <v>15923.351102029979</v>
      </c>
      <c r="L25">
        <f t="shared" si="6"/>
        <v>19</v>
      </c>
      <c r="M25" s="3">
        <f t="shared" si="7"/>
        <v>232.61740514468511</v>
      </c>
    </row>
    <row r="26" spans="1:13">
      <c r="A26" s="29">
        <f t="shared" si="8"/>
        <v>45516</v>
      </c>
      <c r="B26" s="30">
        <f>IF(A26="","NA",COUNTIF($A$7:A26,"&gt;0"))</f>
        <v>20</v>
      </c>
      <c r="C26" s="31">
        <f t="shared" si="9"/>
        <v>15923.351102029979</v>
      </c>
      <c r="D26" s="31">
        <f t="shared" si="10"/>
        <v>0</v>
      </c>
      <c r="E26" s="31">
        <f t="shared" si="0"/>
        <v>145.83135717609122</v>
      </c>
      <c r="F26" s="32">
        <f t="shared" si="1"/>
        <v>145.8313571760911</v>
      </c>
      <c r="G26" s="32">
        <f t="shared" si="2"/>
        <v>234.74779288013576</v>
      </c>
      <c r="H26" s="32">
        <f t="shared" si="3"/>
        <v>380.57915005622687</v>
      </c>
      <c r="I26" s="31">
        <f t="shared" si="4"/>
        <v>0</v>
      </c>
      <c r="J26" s="31">
        <f t="shared" si="5"/>
        <v>15688.603309149845</v>
      </c>
      <c r="L26">
        <f t="shared" si="6"/>
        <v>20</v>
      </c>
      <c r="M26" s="3">
        <f t="shared" si="7"/>
        <v>234.74779288013451</v>
      </c>
    </row>
    <row r="27" spans="1:13">
      <c r="A27" s="29">
        <f t="shared" si="8"/>
        <v>45547</v>
      </c>
      <c r="B27" s="30">
        <f>IF(A27="","NA",COUNTIF($A$7:A27,"&gt;0"))</f>
        <v>21</v>
      </c>
      <c r="C27" s="31">
        <f t="shared" si="9"/>
        <v>15688.603309149845</v>
      </c>
      <c r="D27" s="31">
        <f t="shared" si="10"/>
        <v>0</v>
      </c>
      <c r="E27" s="31">
        <f t="shared" si="0"/>
        <v>143.68145863963065</v>
      </c>
      <c r="F27" s="32">
        <f t="shared" si="1"/>
        <v>143.68145863963051</v>
      </c>
      <c r="G27" s="32">
        <f t="shared" si="2"/>
        <v>236.8976914165963</v>
      </c>
      <c r="H27" s="32">
        <f t="shared" si="3"/>
        <v>380.57915005622681</v>
      </c>
      <c r="I27" s="31">
        <f t="shared" si="4"/>
        <v>0</v>
      </c>
      <c r="J27" s="31">
        <f t="shared" si="5"/>
        <v>15451.705617733249</v>
      </c>
      <c r="L27">
        <f t="shared" si="6"/>
        <v>21</v>
      </c>
      <c r="M27" s="3">
        <f t="shared" si="7"/>
        <v>236.89769141659599</v>
      </c>
    </row>
    <row r="28" spans="1:13">
      <c r="A28" s="29">
        <f t="shared" si="8"/>
        <v>45577</v>
      </c>
      <c r="B28" s="30">
        <f>IF(A28="","NA",COUNTIF($A$7:A28,"&gt;0"))</f>
        <v>22</v>
      </c>
      <c r="C28" s="31">
        <f t="shared" si="9"/>
        <v>15451.705617733249</v>
      </c>
      <c r="D28" s="31">
        <f t="shared" si="10"/>
        <v>0</v>
      </c>
      <c r="E28" s="31">
        <f t="shared" si="0"/>
        <v>141.51187061574032</v>
      </c>
      <c r="F28" s="32">
        <f t="shared" si="1"/>
        <v>141.51187061574018</v>
      </c>
      <c r="G28" s="32">
        <f t="shared" si="2"/>
        <v>239.06727944048663</v>
      </c>
      <c r="H28" s="32">
        <f t="shared" si="3"/>
        <v>380.57915005622681</v>
      </c>
      <c r="I28" s="31">
        <f t="shared" si="4"/>
        <v>0</v>
      </c>
      <c r="J28" s="31">
        <f t="shared" si="5"/>
        <v>15212.638338292763</v>
      </c>
      <c r="L28">
        <f t="shared" si="6"/>
        <v>22</v>
      </c>
      <c r="M28" s="3">
        <f t="shared" si="7"/>
        <v>239.06727944048544</v>
      </c>
    </row>
    <row r="29" spans="1:13">
      <c r="A29" s="29">
        <f t="shared" si="8"/>
        <v>45608</v>
      </c>
      <c r="B29" s="30">
        <f>IF(A29="","NA",COUNTIF($A$7:A29,"&gt;0"))</f>
        <v>23</v>
      </c>
      <c r="C29" s="31">
        <f t="shared" si="9"/>
        <v>15212.638338292763</v>
      </c>
      <c r="D29" s="31">
        <f t="shared" si="10"/>
        <v>0</v>
      </c>
      <c r="E29" s="31">
        <f t="shared" si="0"/>
        <v>139.3224127815312</v>
      </c>
      <c r="F29" s="32">
        <f t="shared" si="1"/>
        <v>139.32241278153106</v>
      </c>
      <c r="G29" s="32">
        <f t="shared" si="2"/>
        <v>241.25673727469575</v>
      </c>
      <c r="H29" s="32">
        <f t="shared" si="3"/>
        <v>380.57915005622681</v>
      </c>
      <c r="I29" s="31">
        <f t="shared" si="4"/>
        <v>0</v>
      </c>
      <c r="J29" s="31">
        <f t="shared" si="5"/>
        <v>14971.381601018069</v>
      </c>
      <c r="L29">
        <f t="shared" si="6"/>
        <v>23</v>
      </c>
      <c r="M29" s="3">
        <f t="shared" si="7"/>
        <v>241.25673727469439</v>
      </c>
    </row>
    <row r="30" spans="1:13">
      <c r="A30" s="29">
        <f t="shared" si="8"/>
        <v>45638</v>
      </c>
      <c r="B30" s="30">
        <f>IF(A30="","NA",COUNTIF($A$7:A30,"&gt;0"))</f>
        <v>24</v>
      </c>
      <c r="C30" s="31">
        <f t="shared" si="9"/>
        <v>14971.381601018069</v>
      </c>
      <c r="D30" s="31">
        <f t="shared" si="10"/>
        <v>0</v>
      </c>
      <c r="E30" s="31">
        <f t="shared" si="0"/>
        <v>137.11290316265715</v>
      </c>
      <c r="F30" s="32">
        <f t="shared" si="1"/>
        <v>137.11290316265698</v>
      </c>
      <c r="G30" s="32">
        <f t="shared" si="2"/>
        <v>243.46624689356983</v>
      </c>
      <c r="H30" s="32">
        <f t="shared" si="3"/>
        <v>380.57915005622681</v>
      </c>
      <c r="I30" s="31">
        <f t="shared" si="4"/>
        <v>0</v>
      </c>
      <c r="J30" s="31">
        <f t="shared" si="5"/>
        <v>14727.9153541245</v>
      </c>
      <c r="L30">
        <f t="shared" si="6"/>
        <v>24</v>
      </c>
      <c r="M30" s="3">
        <f t="shared" si="7"/>
        <v>243.46624689356941</v>
      </c>
    </row>
    <row r="31" spans="1:13">
      <c r="A31" s="29">
        <f t="shared" si="8"/>
        <v>45669</v>
      </c>
      <c r="B31" s="30">
        <f>IF(A31="","NA",COUNTIF($A$7:A31,"&gt;0"))</f>
        <v>25</v>
      </c>
      <c r="C31" s="31">
        <f t="shared" si="9"/>
        <v>14727.9153541245</v>
      </c>
      <c r="D31" s="31">
        <f t="shared" si="10"/>
        <v>0</v>
      </c>
      <c r="E31" s="31">
        <f t="shared" si="0"/>
        <v>134.88315811819021</v>
      </c>
      <c r="F31" s="32">
        <f t="shared" si="1"/>
        <v>134.88315811819004</v>
      </c>
      <c r="G31" s="32">
        <f t="shared" si="2"/>
        <v>245.69599193803677</v>
      </c>
      <c r="H31" s="32">
        <f t="shared" si="3"/>
        <v>380.57915005622681</v>
      </c>
      <c r="I31" s="31">
        <f t="shared" si="4"/>
        <v>0</v>
      </c>
      <c r="J31" s="31">
        <f t="shared" si="5"/>
        <v>14482.219362186463</v>
      </c>
      <c r="L31">
        <f t="shared" si="6"/>
        <v>25</v>
      </c>
      <c r="M31" s="3">
        <f t="shared" si="7"/>
        <v>245.69599193803697</v>
      </c>
    </row>
    <row r="32" spans="1:13">
      <c r="A32" s="29">
        <f t="shared" si="8"/>
        <v>45700</v>
      </c>
      <c r="B32" s="30">
        <f>IF(A32="","NA",COUNTIF($A$7:A32,"&gt;0"))</f>
        <v>26</v>
      </c>
      <c r="C32" s="31">
        <f t="shared" si="9"/>
        <v>14482.219362186463</v>
      </c>
      <c r="D32" s="31">
        <f t="shared" si="10"/>
        <v>0</v>
      </c>
      <c r="E32" s="31">
        <f t="shared" si="0"/>
        <v>132.63299232535766</v>
      </c>
      <c r="F32" s="32">
        <f t="shared" si="1"/>
        <v>132.63299232535752</v>
      </c>
      <c r="G32" s="32">
        <f t="shared" si="2"/>
        <v>247.94615773086934</v>
      </c>
      <c r="H32" s="32">
        <f t="shared" si="3"/>
        <v>380.57915005622687</v>
      </c>
      <c r="I32" s="31">
        <f t="shared" si="4"/>
        <v>0</v>
      </c>
      <c r="J32" s="31">
        <f t="shared" si="5"/>
        <v>14234.273204455594</v>
      </c>
      <c r="L32">
        <f t="shared" si="6"/>
        <v>26</v>
      </c>
      <c r="M32" s="3">
        <f t="shared" si="7"/>
        <v>247.94615773086844</v>
      </c>
    </row>
    <row r="33" spans="1:13">
      <c r="A33" s="29">
        <f t="shared" si="8"/>
        <v>45728</v>
      </c>
      <c r="B33" s="30">
        <f>IF(A33="","NA",COUNTIF($A$7:A33,"&gt;0"))</f>
        <v>27</v>
      </c>
      <c r="C33" s="31">
        <f t="shared" si="9"/>
        <v>14234.273204455594</v>
      </c>
      <c r="D33" s="31">
        <f t="shared" si="10"/>
        <v>0</v>
      </c>
      <c r="E33" s="31">
        <f t="shared" si="0"/>
        <v>130.36221876413913</v>
      </c>
      <c r="F33" s="32">
        <f t="shared" si="1"/>
        <v>130.36221876413896</v>
      </c>
      <c r="G33" s="32">
        <f t="shared" si="2"/>
        <v>250.21693129208788</v>
      </c>
      <c r="H33" s="32">
        <f t="shared" si="3"/>
        <v>380.57915005622681</v>
      </c>
      <c r="I33" s="31">
        <f t="shared" si="4"/>
        <v>0</v>
      </c>
      <c r="J33" s="31">
        <f t="shared" si="5"/>
        <v>13984.056273163507</v>
      </c>
      <c r="L33">
        <f t="shared" si="6"/>
        <v>27</v>
      </c>
      <c r="M33" s="3">
        <f t="shared" si="7"/>
        <v>250.21693129208688</v>
      </c>
    </row>
    <row r="34" spans="1:13">
      <c r="A34" s="29">
        <f t="shared" si="8"/>
        <v>45759</v>
      </c>
      <c r="B34" s="30">
        <f>IF(A34="","NA",COUNTIF($A$7:A34,"&gt;0"))</f>
        <v>28</v>
      </c>
      <c r="C34" s="31">
        <f t="shared" si="9"/>
        <v>13984.056273163507</v>
      </c>
      <c r="D34" s="31">
        <f t="shared" si="10"/>
        <v>0</v>
      </c>
      <c r="E34" s="31">
        <f t="shared" si="0"/>
        <v>128.07064870172243</v>
      </c>
      <c r="F34" s="32">
        <f t="shared" si="1"/>
        <v>128.07064870172226</v>
      </c>
      <c r="G34" s="32">
        <f t="shared" si="2"/>
        <v>252.50850135450457</v>
      </c>
      <c r="H34" s="32">
        <f t="shared" si="3"/>
        <v>380.57915005622681</v>
      </c>
      <c r="I34" s="31">
        <f t="shared" si="4"/>
        <v>0</v>
      </c>
      <c r="J34" s="31">
        <f t="shared" si="5"/>
        <v>13731.547771809004</v>
      </c>
      <c r="L34">
        <f t="shared" si="6"/>
        <v>28</v>
      </c>
      <c r="M34" s="3">
        <f t="shared" si="7"/>
        <v>252.5085013545031</v>
      </c>
    </row>
    <row r="35" spans="1:13">
      <c r="A35" s="29">
        <f t="shared" si="8"/>
        <v>45789</v>
      </c>
      <c r="B35" s="30">
        <f>IF(A35="","NA",COUNTIF($A$7:A35,"&gt;0"))</f>
        <v>29</v>
      </c>
      <c r="C35" s="31">
        <f t="shared" si="9"/>
        <v>13731.547771809004</v>
      </c>
      <c r="D35" s="31">
        <f t="shared" si="10"/>
        <v>0</v>
      </c>
      <c r="E35" s="31">
        <f t="shared" si="0"/>
        <v>125.75809167681746</v>
      </c>
      <c r="F35" s="32">
        <f t="shared" si="1"/>
        <v>125.75809167681726</v>
      </c>
      <c r="G35" s="32">
        <f t="shared" si="2"/>
        <v>254.82105837940958</v>
      </c>
      <c r="H35" s="32">
        <f t="shared" si="3"/>
        <v>380.57915005622681</v>
      </c>
      <c r="I35" s="31">
        <f t="shared" si="4"/>
        <v>0</v>
      </c>
      <c r="J35" s="31">
        <f t="shared" si="5"/>
        <v>13476.726713429594</v>
      </c>
      <c r="L35">
        <f t="shared" si="6"/>
        <v>29</v>
      </c>
      <c r="M35" s="3">
        <f t="shared" si="7"/>
        <v>254.82105837940981</v>
      </c>
    </row>
    <row r="36" spans="1:13">
      <c r="A36" s="29">
        <f t="shared" si="8"/>
        <v>45820</v>
      </c>
      <c r="B36" s="30">
        <f>IF(A36="","NA",COUNTIF($A$7:A36,"&gt;0"))</f>
        <v>30</v>
      </c>
      <c r="C36" s="31">
        <f t="shared" si="9"/>
        <v>13476.726713429594</v>
      </c>
      <c r="D36" s="31">
        <f t="shared" si="10"/>
        <v>0</v>
      </c>
      <c r="E36" s="31">
        <f t="shared" si="0"/>
        <v>123.42435548382602</v>
      </c>
      <c r="F36" s="32">
        <f t="shared" si="1"/>
        <v>123.42435548382582</v>
      </c>
      <c r="G36" s="32">
        <f t="shared" si="2"/>
        <v>257.15479457240099</v>
      </c>
      <c r="H36" s="32">
        <f t="shared" si="3"/>
        <v>380.57915005622681</v>
      </c>
      <c r="I36" s="31">
        <f t="shared" si="4"/>
        <v>0</v>
      </c>
      <c r="J36" s="31">
        <f t="shared" si="5"/>
        <v>13219.571918857195</v>
      </c>
      <c r="L36">
        <f t="shared" si="6"/>
        <v>30</v>
      </c>
      <c r="M36" s="3">
        <f t="shared" si="7"/>
        <v>257.15479457239962</v>
      </c>
    </row>
    <row r="37" spans="1:13">
      <c r="A37" s="29">
        <f t="shared" si="8"/>
        <v>45850</v>
      </c>
      <c r="B37" s="30">
        <f>IF(A37="","NA",COUNTIF($A$7:A37,"&gt;0"))</f>
        <v>31</v>
      </c>
      <c r="C37" s="31">
        <f t="shared" si="9"/>
        <v>13219.571918857195</v>
      </c>
      <c r="D37" s="31">
        <f t="shared" si="10"/>
        <v>0</v>
      </c>
      <c r="E37" s="31">
        <f t="shared" si="0"/>
        <v>121.06924615686714</v>
      </c>
      <c r="F37" s="32">
        <f t="shared" si="1"/>
        <v>121.06924615686694</v>
      </c>
      <c r="G37" s="32">
        <f t="shared" si="2"/>
        <v>259.50990389935993</v>
      </c>
      <c r="H37" s="32">
        <f t="shared" si="3"/>
        <v>380.57915005622687</v>
      </c>
      <c r="I37" s="31">
        <f t="shared" si="4"/>
        <v>0</v>
      </c>
      <c r="J37" s="31">
        <f t="shared" si="5"/>
        <v>12960.062014957835</v>
      </c>
      <c r="L37">
        <f t="shared" si="6"/>
        <v>31</v>
      </c>
      <c r="M37" s="3">
        <f t="shared" si="7"/>
        <v>259.50990389935941</v>
      </c>
    </row>
    <row r="38" spans="1:13">
      <c r="A38" s="29">
        <f t="shared" si="8"/>
        <v>45881</v>
      </c>
      <c r="B38" s="30">
        <f>IF(A38="","NA",COUNTIF($A$7:A38,"&gt;0"))</f>
        <v>32</v>
      </c>
      <c r="C38" s="31">
        <f t="shared" si="9"/>
        <v>12960.062014957835</v>
      </c>
      <c r="D38" s="31">
        <f t="shared" si="10"/>
        <v>0</v>
      </c>
      <c r="E38" s="31">
        <f t="shared" si="0"/>
        <v>118.6925679536555</v>
      </c>
      <c r="F38" s="32">
        <f t="shared" si="1"/>
        <v>118.69256795365528</v>
      </c>
      <c r="G38" s="32">
        <f t="shared" si="2"/>
        <v>261.88658210257154</v>
      </c>
      <c r="H38" s="32">
        <f t="shared" si="3"/>
        <v>380.57915005622681</v>
      </c>
      <c r="I38" s="31">
        <f t="shared" si="4"/>
        <v>0</v>
      </c>
      <c r="J38" s="31">
        <f t="shared" si="5"/>
        <v>12698.175432855265</v>
      </c>
      <c r="L38">
        <f t="shared" si="6"/>
        <v>32</v>
      </c>
      <c r="M38" s="3">
        <f t="shared" si="7"/>
        <v>261.88658210257017</v>
      </c>
    </row>
    <row r="39" spans="1:13">
      <c r="A39" s="29">
        <f t="shared" si="8"/>
        <v>45912</v>
      </c>
      <c r="B39" s="30">
        <f>IF(A39="","NA",COUNTIF($A$7:A39,"&gt;0"))</f>
        <v>33</v>
      </c>
      <c r="C39" s="31">
        <f t="shared" si="9"/>
        <v>12698.175432855265</v>
      </c>
      <c r="D39" s="31">
        <f t="shared" si="10"/>
        <v>0</v>
      </c>
      <c r="E39" s="31">
        <f t="shared" si="0"/>
        <v>116.2941233392328</v>
      </c>
      <c r="F39" s="32">
        <f t="shared" si="1"/>
        <v>116.29412333923256</v>
      </c>
      <c r="G39" s="32">
        <f t="shared" si="2"/>
        <v>264.28502671699425</v>
      </c>
      <c r="H39" s="32">
        <f t="shared" si="3"/>
        <v>380.57915005622681</v>
      </c>
      <c r="I39" s="31">
        <f t="shared" si="4"/>
        <v>0</v>
      </c>
      <c r="J39" s="31">
        <f t="shared" si="5"/>
        <v>12433.890406138271</v>
      </c>
      <c r="L39">
        <f t="shared" si="6"/>
        <v>33</v>
      </c>
      <c r="M39" s="3">
        <f t="shared" si="7"/>
        <v>264.28502671699425</v>
      </c>
    </row>
    <row r="40" spans="1:13">
      <c r="A40" s="29">
        <f t="shared" si="8"/>
        <v>45942</v>
      </c>
      <c r="B40" s="30">
        <f>IF(A40="","NA",COUNTIF($A$7:A40,"&gt;0"))</f>
        <v>34</v>
      </c>
      <c r="C40" s="31">
        <f t="shared" si="9"/>
        <v>12433.890406138271</v>
      </c>
      <c r="D40" s="31">
        <f t="shared" si="10"/>
        <v>0</v>
      </c>
      <c r="E40" s="31">
        <f t="shared" si="0"/>
        <v>113.87371296954966</v>
      </c>
      <c r="F40" s="32">
        <f t="shared" si="1"/>
        <v>113.87371296954944</v>
      </c>
      <c r="G40" s="32">
        <f t="shared" si="2"/>
        <v>266.70543708667742</v>
      </c>
      <c r="H40" s="32">
        <f t="shared" si="3"/>
        <v>380.57915005622687</v>
      </c>
      <c r="I40" s="31">
        <f t="shared" si="4"/>
        <v>0</v>
      </c>
      <c r="J40" s="31">
        <f t="shared" si="5"/>
        <v>12167.184969051594</v>
      </c>
      <c r="L40">
        <f t="shared" si="6"/>
        <v>34</v>
      </c>
      <c r="M40" s="3">
        <f t="shared" si="7"/>
        <v>266.70543708667719</v>
      </c>
    </row>
    <row r="41" spans="1:13">
      <c r="A41" s="29">
        <f t="shared" si="8"/>
        <v>45973</v>
      </c>
      <c r="B41" s="30">
        <f>IF(A41="","NA",COUNTIF($A$7:A41,"&gt;0"))</f>
        <v>35</v>
      </c>
      <c r="C41" s="31">
        <f t="shared" si="9"/>
        <v>12167.184969051594</v>
      </c>
      <c r="D41" s="31">
        <f t="shared" si="10"/>
        <v>0</v>
      </c>
      <c r="E41" s="31">
        <f t="shared" si="0"/>
        <v>111.4311356748975</v>
      </c>
      <c r="F41" s="32">
        <f t="shared" si="1"/>
        <v>111.43113567489728</v>
      </c>
      <c r="G41" s="32">
        <f t="shared" si="2"/>
        <v>269.14801438132957</v>
      </c>
      <c r="H41" s="32">
        <f t="shared" si="3"/>
        <v>380.57915005622687</v>
      </c>
      <c r="I41" s="31">
        <f t="shared" si="4"/>
        <v>0</v>
      </c>
      <c r="J41" s="31">
        <f t="shared" si="5"/>
        <v>11898.036954670264</v>
      </c>
      <c r="L41">
        <f t="shared" si="6"/>
        <v>35</v>
      </c>
      <c r="M41" s="3">
        <f t="shared" si="7"/>
        <v>269.14801438132963</v>
      </c>
    </row>
    <row r="42" spans="1:13">
      <c r="A42" s="29">
        <f t="shared" si="8"/>
        <v>46003</v>
      </c>
      <c r="B42" s="30">
        <f>IF(A42="","NA",COUNTIF($A$7:A42,"&gt;0"))</f>
        <v>36</v>
      </c>
      <c r="C42" s="31">
        <f t="shared" si="9"/>
        <v>11898.036954670264</v>
      </c>
      <c r="D42" s="31">
        <f t="shared" si="10"/>
        <v>0</v>
      </c>
      <c r="E42" s="31">
        <f t="shared" si="0"/>
        <v>108.96618844318849</v>
      </c>
      <c r="F42" s="32">
        <f t="shared" si="1"/>
        <v>108.96618844318827</v>
      </c>
      <c r="G42" s="32">
        <f t="shared" si="2"/>
        <v>271.61296161303858</v>
      </c>
      <c r="H42" s="32">
        <f t="shared" si="3"/>
        <v>380.57915005622687</v>
      </c>
      <c r="I42" s="31">
        <f t="shared" si="4"/>
        <v>0</v>
      </c>
      <c r="J42" s="31">
        <f t="shared" si="5"/>
        <v>11626.423993057226</v>
      </c>
      <c r="L42">
        <f t="shared" si="6"/>
        <v>36</v>
      </c>
      <c r="M42" s="3">
        <f t="shared" si="7"/>
        <v>271.61296161303835</v>
      </c>
    </row>
    <row r="43" spans="1:13">
      <c r="A43" s="29">
        <f t="shared" si="8"/>
        <v>46034</v>
      </c>
      <c r="B43" s="30">
        <f>IF(A43="","NA",COUNTIF($A$7:A43,"&gt;0"))</f>
        <v>37</v>
      </c>
      <c r="C43" s="31">
        <f t="shared" si="9"/>
        <v>11626.423993057226</v>
      </c>
      <c r="D43" s="31">
        <f t="shared" si="10"/>
        <v>0</v>
      </c>
      <c r="E43" s="31">
        <f t="shared" si="0"/>
        <v>106.47866640308241</v>
      </c>
      <c r="F43" s="32">
        <f t="shared" si="1"/>
        <v>106.47866640308219</v>
      </c>
      <c r="G43" s="32">
        <f t="shared" si="2"/>
        <v>274.10048365314464</v>
      </c>
      <c r="H43" s="32">
        <f t="shared" si="3"/>
        <v>380.57915005622681</v>
      </c>
      <c r="I43" s="31">
        <f t="shared" si="4"/>
        <v>0</v>
      </c>
      <c r="J43" s="31">
        <f t="shared" si="5"/>
        <v>11352.323509404081</v>
      </c>
      <c r="L43">
        <f t="shared" si="6"/>
        <v>37</v>
      </c>
      <c r="M43" s="3">
        <f t="shared" si="7"/>
        <v>274.10048365314469</v>
      </c>
    </row>
    <row r="44" spans="1:13">
      <c r="A44" s="29">
        <f t="shared" si="8"/>
        <v>46065</v>
      </c>
      <c r="B44" s="30">
        <f>IF(A44="","NA",COUNTIF($A$7:A44,"&gt;0"))</f>
        <v>38</v>
      </c>
      <c r="C44" s="31">
        <f t="shared" si="9"/>
        <v>11352.323509404081</v>
      </c>
      <c r="D44" s="31">
        <f t="shared" si="10"/>
        <v>0</v>
      </c>
      <c r="E44" s="31">
        <f t="shared" si="0"/>
        <v>103.96836280695904</v>
      </c>
      <c r="F44" s="32">
        <f t="shared" si="1"/>
        <v>103.96836280695882</v>
      </c>
      <c r="G44" s="32">
        <f t="shared" si="2"/>
        <v>276.61078724926801</v>
      </c>
      <c r="H44" s="32">
        <f t="shared" si="3"/>
        <v>380.57915005622681</v>
      </c>
      <c r="I44" s="31">
        <f t="shared" si="4"/>
        <v>0</v>
      </c>
      <c r="J44" s="31">
        <f t="shared" si="5"/>
        <v>11075.712722154814</v>
      </c>
      <c r="L44">
        <f t="shared" si="6"/>
        <v>38</v>
      </c>
      <c r="M44" s="3">
        <f t="shared" si="7"/>
        <v>276.61078724926665</v>
      </c>
    </row>
    <row r="45" spans="1:13">
      <c r="A45" s="29">
        <f t="shared" si="8"/>
        <v>46093</v>
      </c>
      <c r="B45" s="30">
        <f>IF(A45="","NA",COUNTIF($A$7:A45,"&gt;0"))</f>
        <v>39</v>
      </c>
      <c r="C45" s="31">
        <f t="shared" si="9"/>
        <v>11075.712722154814</v>
      </c>
      <c r="D45" s="31">
        <f t="shared" si="10"/>
        <v>0</v>
      </c>
      <c r="E45" s="31">
        <f t="shared" si="0"/>
        <v>101.43506901373451</v>
      </c>
      <c r="F45" s="32">
        <f t="shared" si="1"/>
        <v>101.43506901373425</v>
      </c>
      <c r="G45" s="32">
        <f t="shared" si="2"/>
        <v>279.14408104249259</v>
      </c>
      <c r="H45" s="32">
        <f t="shared" si="3"/>
        <v>380.57915005622681</v>
      </c>
      <c r="I45" s="31">
        <f t="shared" si="4"/>
        <v>0</v>
      </c>
      <c r="J45" s="31">
        <f t="shared" si="5"/>
        <v>10796.568641112322</v>
      </c>
      <c r="L45">
        <f t="shared" si="6"/>
        <v>39</v>
      </c>
      <c r="M45" s="3">
        <f t="shared" si="7"/>
        <v>279.14408104249196</v>
      </c>
    </row>
    <row r="46" spans="1:13">
      <c r="A46" s="29">
        <f t="shared" si="8"/>
        <v>46124</v>
      </c>
      <c r="B46" s="30">
        <f>IF(A46="","NA",COUNTIF($A$7:A46,"&gt;0"))</f>
        <v>40</v>
      </c>
      <c r="C46" s="31">
        <f t="shared" si="9"/>
        <v>10796.568641112322</v>
      </c>
      <c r="D46" s="31">
        <f t="shared" si="10"/>
        <v>0</v>
      </c>
      <c r="E46" s="31">
        <f t="shared" si="0"/>
        <v>98.878574471520338</v>
      </c>
      <c r="F46" s="32">
        <f t="shared" si="1"/>
        <v>98.87857447152011</v>
      </c>
      <c r="G46" s="32">
        <f t="shared" si="2"/>
        <v>281.70057558470671</v>
      </c>
      <c r="H46" s="32">
        <f t="shared" si="3"/>
        <v>380.57915005622681</v>
      </c>
      <c r="I46" s="31">
        <f t="shared" si="4"/>
        <v>0</v>
      </c>
      <c r="J46" s="31">
        <f t="shared" si="5"/>
        <v>10514.868065527617</v>
      </c>
      <c r="L46">
        <f t="shared" si="6"/>
        <v>40</v>
      </c>
      <c r="M46" s="3">
        <f t="shared" si="7"/>
        <v>281.7005755847058</v>
      </c>
    </row>
    <row r="47" spans="1:13">
      <c r="A47" s="29">
        <f t="shared" si="8"/>
        <v>46154</v>
      </c>
      <c r="B47" s="30">
        <f>IF(A47="","NA",COUNTIF($A$7:A47,"&gt;0"))</f>
        <v>41</v>
      </c>
      <c r="C47" s="31">
        <f t="shared" si="9"/>
        <v>10514.868065527617</v>
      </c>
      <c r="D47" s="31">
        <f t="shared" si="10"/>
        <v>0</v>
      </c>
      <c r="E47" s="31">
        <f t="shared" si="0"/>
        <v>96.298666700123746</v>
      </c>
      <c r="F47" s="32">
        <f t="shared" si="1"/>
        <v>96.298666700123476</v>
      </c>
      <c r="G47" s="32">
        <f t="shared" si="2"/>
        <v>284.28048335610333</v>
      </c>
      <c r="H47" s="32">
        <f t="shared" si="3"/>
        <v>380.57915005622681</v>
      </c>
      <c r="I47" s="31">
        <f t="shared" si="4"/>
        <v>0</v>
      </c>
      <c r="J47" s="31">
        <f t="shared" si="5"/>
        <v>10230.587582171514</v>
      </c>
      <c r="L47">
        <f t="shared" si="6"/>
        <v>41</v>
      </c>
      <c r="M47" s="3">
        <f t="shared" si="7"/>
        <v>284.2804833561022</v>
      </c>
    </row>
    <row r="48" spans="1:13">
      <c r="A48" s="29">
        <f t="shared" si="8"/>
        <v>46185</v>
      </c>
      <c r="B48" s="30">
        <f>IF(A48="","NA",COUNTIF($A$7:A48,"&gt;0"))</f>
        <v>42</v>
      </c>
      <c r="C48" s="31">
        <f t="shared" si="9"/>
        <v>10230.587582171514</v>
      </c>
      <c r="D48" s="31">
        <f t="shared" si="10"/>
        <v>0</v>
      </c>
      <c r="E48" s="31">
        <f t="shared" si="0"/>
        <v>93.695131273387446</v>
      </c>
      <c r="F48" s="32">
        <f t="shared" si="1"/>
        <v>93.695131273387162</v>
      </c>
      <c r="G48" s="32">
        <f t="shared" si="2"/>
        <v>286.88401878283969</v>
      </c>
      <c r="H48" s="32">
        <f t="shared" si="3"/>
        <v>380.57915005622687</v>
      </c>
      <c r="I48" s="31">
        <f t="shared" si="4"/>
        <v>0</v>
      </c>
      <c r="J48" s="31">
        <f t="shared" si="5"/>
        <v>9943.7035633886753</v>
      </c>
      <c r="L48">
        <f t="shared" si="6"/>
        <v>42</v>
      </c>
      <c r="M48" s="3">
        <f t="shared" si="7"/>
        <v>286.88401878283912</v>
      </c>
    </row>
    <row r="49" spans="1:13">
      <c r="A49" s="29">
        <f t="shared" si="8"/>
        <v>46215</v>
      </c>
      <c r="B49" s="30">
        <f>IF(A49="","NA",COUNTIF($A$7:A49,"&gt;0"))</f>
        <v>43</v>
      </c>
      <c r="C49" s="31">
        <f t="shared" si="9"/>
        <v>9943.7035633886753</v>
      </c>
      <c r="D49" s="31">
        <f t="shared" si="10"/>
        <v>0</v>
      </c>
      <c r="E49" s="31">
        <f t="shared" si="0"/>
        <v>91.067751801367947</v>
      </c>
      <c r="F49" s="32">
        <f t="shared" si="1"/>
        <v>91.067751801367677</v>
      </c>
      <c r="G49" s="32">
        <f t="shared" si="2"/>
        <v>289.51139825485916</v>
      </c>
      <c r="H49" s="32">
        <f t="shared" si="3"/>
        <v>380.57915005622681</v>
      </c>
      <c r="I49" s="31">
        <f t="shared" si="4"/>
        <v>0</v>
      </c>
      <c r="J49" s="31">
        <f t="shared" si="5"/>
        <v>9654.1921651338162</v>
      </c>
      <c r="L49">
        <f t="shared" si="6"/>
        <v>43</v>
      </c>
      <c r="M49" s="3">
        <f t="shared" si="7"/>
        <v>289.51139825485916</v>
      </c>
    </row>
    <row r="50" spans="1:13">
      <c r="A50" s="29">
        <f t="shared" si="8"/>
        <v>46246</v>
      </c>
      <c r="B50" s="30">
        <f>IF(A50="","NA",COUNTIF($A$7:A50,"&gt;0"))</f>
        <v>44</v>
      </c>
      <c r="C50" s="31">
        <f t="shared" si="9"/>
        <v>9654.1921651338162</v>
      </c>
      <c r="D50" s="31">
        <f t="shared" si="10"/>
        <v>0</v>
      </c>
      <c r="E50" s="31">
        <f t="shared" si="0"/>
        <v>88.416309912350528</v>
      </c>
      <c r="F50" s="32">
        <f t="shared" si="1"/>
        <v>88.416309912350243</v>
      </c>
      <c r="G50" s="32">
        <f t="shared" si="2"/>
        <v>292.16284014387656</v>
      </c>
      <c r="H50" s="32">
        <f t="shared" si="3"/>
        <v>380.57915005622681</v>
      </c>
      <c r="I50" s="31">
        <f t="shared" si="4"/>
        <v>0</v>
      </c>
      <c r="J50" s="31">
        <f t="shared" si="5"/>
        <v>9362.0293249899405</v>
      </c>
      <c r="L50">
        <f t="shared" si="6"/>
        <v>44</v>
      </c>
      <c r="M50" s="3">
        <f t="shared" si="7"/>
        <v>292.16284014387566</v>
      </c>
    </row>
    <row r="51" spans="1:13">
      <c r="A51" s="29">
        <f t="shared" si="8"/>
        <v>46277</v>
      </c>
      <c r="B51" s="30">
        <f>IF(A51="","NA",COUNTIF($A$7:A51,"&gt;0"))</f>
        <v>45</v>
      </c>
      <c r="C51" s="31">
        <f t="shared" si="9"/>
        <v>9362.0293249899405</v>
      </c>
      <c r="D51" s="31">
        <f t="shared" si="10"/>
        <v>0</v>
      </c>
      <c r="E51" s="31">
        <f t="shared" si="0"/>
        <v>85.740585234699537</v>
      </c>
      <c r="F51" s="32">
        <f t="shared" si="1"/>
        <v>85.740585234699267</v>
      </c>
      <c r="G51" s="32">
        <f t="shared" si="2"/>
        <v>294.8385648215276</v>
      </c>
      <c r="H51" s="32">
        <f t="shared" si="3"/>
        <v>380.57915005622687</v>
      </c>
      <c r="I51" s="31">
        <f t="shared" si="4"/>
        <v>0</v>
      </c>
      <c r="J51" s="31">
        <f t="shared" si="5"/>
        <v>9067.1907601684143</v>
      </c>
      <c r="L51">
        <f t="shared" si="6"/>
        <v>45</v>
      </c>
      <c r="M51" s="3">
        <f t="shared" si="7"/>
        <v>294.83856482152623</v>
      </c>
    </row>
    <row r="52" spans="1:13">
      <c r="A52" s="29">
        <f t="shared" si="8"/>
        <v>46307</v>
      </c>
      <c r="B52" s="30">
        <f>IF(A52="","NA",COUNTIF($A$7:A52,"&gt;0"))</f>
        <v>46</v>
      </c>
      <c r="C52" s="31">
        <f t="shared" si="9"/>
        <v>9067.1907601684143</v>
      </c>
      <c r="D52" s="31">
        <f t="shared" si="10"/>
        <v>0</v>
      </c>
      <c r="E52" s="31">
        <f t="shared" si="0"/>
        <v>83.040355378542387</v>
      </c>
      <c r="F52" s="32">
        <f t="shared" si="1"/>
        <v>83.040355378542088</v>
      </c>
      <c r="G52" s="32">
        <f t="shared" si="2"/>
        <v>297.53879467768473</v>
      </c>
      <c r="H52" s="32">
        <f t="shared" si="3"/>
        <v>380.57915005622681</v>
      </c>
      <c r="I52" s="31">
        <f t="shared" si="4"/>
        <v>0</v>
      </c>
      <c r="J52" s="31">
        <f t="shared" si="5"/>
        <v>8769.6519654907297</v>
      </c>
      <c r="L52">
        <f t="shared" si="6"/>
        <v>46</v>
      </c>
      <c r="M52" s="3">
        <f t="shared" si="7"/>
        <v>297.53879467768456</v>
      </c>
    </row>
    <row r="53" spans="1:13">
      <c r="A53" s="29">
        <f t="shared" si="8"/>
        <v>46338</v>
      </c>
      <c r="B53" s="30">
        <f>IF(A53="","NA",COUNTIF($A$7:A53,"&gt;0"))</f>
        <v>47</v>
      </c>
      <c r="C53" s="31">
        <f t="shared" si="9"/>
        <v>8769.6519654907297</v>
      </c>
      <c r="D53" s="31">
        <f t="shared" si="10"/>
        <v>0</v>
      </c>
      <c r="E53" s="31">
        <f t="shared" si="0"/>
        <v>80.315395917285926</v>
      </c>
      <c r="F53" s="32">
        <f t="shared" si="1"/>
        <v>80.315395917285628</v>
      </c>
      <c r="G53" s="32">
        <f t="shared" si="2"/>
        <v>300.26375413894124</v>
      </c>
      <c r="H53" s="32">
        <f t="shared" si="3"/>
        <v>380.57915005622687</v>
      </c>
      <c r="I53" s="31">
        <f t="shared" si="4"/>
        <v>0</v>
      </c>
      <c r="J53" s="31">
        <f t="shared" si="5"/>
        <v>8469.3882113517884</v>
      </c>
      <c r="L53">
        <f t="shared" si="6"/>
        <v>47</v>
      </c>
      <c r="M53" s="3">
        <f t="shared" si="7"/>
        <v>300.26375413894129</v>
      </c>
    </row>
    <row r="54" spans="1:13">
      <c r="A54" s="29">
        <f t="shared" si="8"/>
        <v>46368</v>
      </c>
      <c r="B54" s="30">
        <f>IF(A54="","NA",COUNTIF($A$7:A54,"&gt;0"))</f>
        <v>48</v>
      </c>
      <c r="C54" s="31">
        <f t="shared" si="9"/>
        <v>8469.3882113517884</v>
      </c>
      <c r="D54" s="31">
        <f t="shared" si="10"/>
        <v>0</v>
      </c>
      <c r="E54" s="31">
        <f t="shared" si="0"/>
        <v>77.565480368963449</v>
      </c>
      <c r="F54" s="32">
        <f t="shared" si="1"/>
        <v>77.565480368963151</v>
      </c>
      <c r="G54" s="32">
        <f t="shared" si="2"/>
        <v>303.0136696872637</v>
      </c>
      <c r="H54" s="32">
        <f t="shared" si="3"/>
        <v>380.57915005622687</v>
      </c>
      <c r="I54" s="31">
        <f t="shared" si="4"/>
        <v>0</v>
      </c>
      <c r="J54" s="31">
        <f t="shared" si="5"/>
        <v>8166.3745416645243</v>
      </c>
      <c r="L54">
        <f t="shared" si="6"/>
        <v>48</v>
      </c>
      <c r="M54" s="3">
        <f t="shared" si="7"/>
        <v>303.01366968726416</v>
      </c>
    </row>
    <row r="55" spans="1:13">
      <c r="A55" s="29">
        <f t="shared" si="8"/>
        <v>46399</v>
      </c>
      <c r="B55" s="30">
        <f>IF(A55="","NA",COUNTIF($A$7:A55,"&gt;0"))</f>
        <v>49</v>
      </c>
      <c r="C55" s="31">
        <f t="shared" si="9"/>
        <v>8166.3745416645243</v>
      </c>
      <c r="D55" s="31">
        <f t="shared" si="10"/>
        <v>0</v>
      </c>
      <c r="E55" s="31">
        <f t="shared" si="0"/>
        <v>74.790380177410924</v>
      </c>
      <c r="F55" s="32">
        <f t="shared" si="1"/>
        <v>74.790380177410626</v>
      </c>
      <c r="G55" s="32">
        <f t="shared" si="2"/>
        <v>305.78876987881614</v>
      </c>
      <c r="H55" s="32">
        <f t="shared" si="3"/>
        <v>380.57915005622675</v>
      </c>
      <c r="I55" s="31">
        <f t="shared" si="4"/>
        <v>0</v>
      </c>
      <c r="J55" s="31">
        <f t="shared" si="5"/>
        <v>7860.5857717857089</v>
      </c>
      <c r="L55">
        <f t="shared" si="6"/>
        <v>49</v>
      </c>
      <c r="M55" s="3">
        <f t="shared" si="7"/>
        <v>305.7887698788154</v>
      </c>
    </row>
    <row r="56" spans="1:13">
      <c r="A56" s="29">
        <f t="shared" si="8"/>
        <v>46430</v>
      </c>
      <c r="B56" s="30">
        <f>IF(A56="","NA",COUNTIF($A$7:A56,"&gt;0"))</f>
        <v>50</v>
      </c>
      <c r="C56" s="31">
        <f t="shared" si="9"/>
        <v>7860.5857717857089</v>
      </c>
      <c r="D56" s="31">
        <f t="shared" si="10"/>
        <v>0</v>
      </c>
      <c r="E56" s="31">
        <f t="shared" si="0"/>
        <v>71.989864693270775</v>
      </c>
      <c r="F56" s="32">
        <f t="shared" si="1"/>
        <v>71.989864693270491</v>
      </c>
      <c r="G56" s="32">
        <f t="shared" si="2"/>
        <v>308.58928536295633</v>
      </c>
      <c r="H56" s="32">
        <f t="shared" si="3"/>
        <v>380.57915005622681</v>
      </c>
      <c r="I56" s="31">
        <f t="shared" si="4"/>
        <v>0</v>
      </c>
      <c r="J56" s="31">
        <f t="shared" si="5"/>
        <v>7551.9964864227532</v>
      </c>
      <c r="L56">
        <f t="shared" si="6"/>
        <v>50</v>
      </c>
      <c r="M56" s="3">
        <f t="shared" si="7"/>
        <v>308.58928536295571</v>
      </c>
    </row>
    <row r="57" spans="1:13">
      <c r="A57" s="29">
        <f t="shared" si="8"/>
        <v>46458</v>
      </c>
      <c r="B57" s="30">
        <f>IF(A57="","NA",COUNTIF($A$7:A57,"&gt;0"))</f>
        <v>51</v>
      </c>
      <c r="C57" s="31">
        <f t="shared" si="9"/>
        <v>7551.9964864227532</v>
      </c>
      <c r="D57" s="31">
        <f t="shared" si="10"/>
        <v>0</v>
      </c>
      <c r="E57" s="31">
        <f t="shared" si="0"/>
        <v>69.163701154821709</v>
      </c>
      <c r="F57" s="32">
        <f t="shared" si="1"/>
        <v>69.16370115482141</v>
      </c>
      <c r="G57" s="32">
        <f t="shared" si="2"/>
        <v>311.4154489014054</v>
      </c>
      <c r="H57" s="32">
        <f t="shared" si="3"/>
        <v>380.57915005622681</v>
      </c>
      <c r="I57" s="31">
        <f t="shared" si="4"/>
        <v>0</v>
      </c>
      <c r="J57" s="31">
        <f t="shared" si="5"/>
        <v>7240.5810375213478</v>
      </c>
      <c r="L57">
        <f t="shared" si="6"/>
        <v>51</v>
      </c>
      <c r="M57" s="3">
        <f t="shared" si="7"/>
        <v>311.4154489014054</v>
      </c>
    </row>
    <row r="58" spans="1:13">
      <c r="A58" s="29">
        <f t="shared" si="8"/>
        <v>46489</v>
      </c>
      <c r="B58" s="30">
        <f>IF(A58="","NA",COUNTIF($A$7:A58,"&gt;0"))</f>
        <v>52</v>
      </c>
      <c r="C58" s="31">
        <f t="shared" si="9"/>
        <v>7240.5810375213478</v>
      </c>
      <c r="D58" s="31">
        <f t="shared" si="10"/>
        <v>0</v>
      </c>
      <c r="E58" s="31">
        <f t="shared" si="0"/>
        <v>66.311654668633011</v>
      </c>
      <c r="F58" s="32">
        <f t="shared" si="1"/>
        <v>66.311654668632713</v>
      </c>
      <c r="G58" s="32">
        <f t="shared" si="2"/>
        <v>314.26749538759407</v>
      </c>
      <c r="H58" s="32">
        <f t="shared" si="3"/>
        <v>380.57915005622681</v>
      </c>
      <c r="I58" s="31">
        <f t="shared" si="4"/>
        <v>0</v>
      </c>
      <c r="J58" s="31">
        <f t="shared" si="5"/>
        <v>6926.3135421337538</v>
      </c>
      <c r="L58">
        <f t="shared" si="6"/>
        <v>52</v>
      </c>
      <c r="M58" s="3">
        <f t="shared" si="7"/>
        <v>314.26749538759395</v>
      </c>
    </row>
    <row r="59" spans="1:13">
      <c r="A59" s="29">
        <f t="shared" si="8"/>
        <v>46519</v>
      </c>
      <c r="B59" s="30">
        <f>IF(A59="","NA",COUNTIF($A$7:A59,"&gt;0"))</f>
        <v>53</v>
      </c>
      <c r="C59" s="31">
        <f t="shared" si="9"/>
        <v>6926.3135421337538</v>
      </c>
      <c r="D59" s="31">
        <f t="shared" si="10"/>
        <v>0</v>
      </c>
      <c r="E59" s="31">
        <f t="shared" si="0"/>
        <v>63.433488190041622</v>
      </c>
      <c r="F59" s="32">
        <f t="shared" si="1"/>
        <v>63.433488190041317</v>
      </c>
      <c r="G59" s="32">
        <f t="shared" si="2"/>
        <v>317.14566186618549</v>
      </c>
      <c r="H59" s="32">
        <f t="shared" si="3"/>
        <v>380.57915005622681</v>
      </c>
      <c r="I59" s="31">
        <f t="shared" si="4"/>
        <v>0</v>
      </c>
      <c r="J59" s="31">
        <f t="shared" si="5"/>
        <v>6609.1678802675688</v>
      </c>
      <c r="L59">
        <f t="shared" si="6"/>
        <v>53</v>
      </c>
      <c r="M59" s="3">
        <f t="shared" si="7"/>
        <v>317.14566186618504</v>
      </c>
    </row>
    <row r="60" spans="1:13">
      <c r="A60" s="29">
        <f t="shared" si="8"/>
        <v>46550</v>
      </c>
      <c r="B60" s="30">
        <f>IF(A60="","NA",COUNTIF($A$7:A60,"&gt;0"))</f>
        <v>54</v>
      </c>
      <c r="C60" s="31">
        <f t="shared" si="9"/>
        <v>6609.1678802675688</v>
      </c>
      <c r="D60" s="31">
        <f t="shared" si="10"/>
        <v>0</v>
      </c>
      <c r="E60" s="31">
        <f t="shared" si="0"/>
        <v>60.528962503450479</v>
      </c>
      <c r="F60" s="32">
        <f t="shared" si="1"/>
        <v>60.52896250345016</v>
      </c>
      <c r="G60" s="32">
        <f t="shared" si="2"/>
        <v>320.05018755277661</v>
      </c>
      <c r="H60" s="32">
        <f t="shared" si="3"/>
        <v>380.57915005622675</v>
      </c>
      <c r="I60" s="31">
        <f t="shared" si="4"/>
        <v>0</v>
      </c>
      <c r="J60" s="31">
        <f t="shared" si="5"/>
        <v>6289.1176927147926</v>
      </c>
      <c r="L60">
        <f t="shared" si="6"/>
        <v>54</v>
      </c>
      <c r="M60" s="3">
        <f t="shared" si="7"/>
        <v>320.05018755277615</v>
      </c>
    </row>
    <row r="61" spans="1:13">
      <c r="A61" s="29">
        <f t="shared" si="8"/>
        <v>46580</v>
      </c>
      <c r="B61" s="30">
        <f>IF(A61="","NA",COUNTIF($A$7:A61,"&gt;0"))</f>
        <v>55</v>
      </c>
      <c r="C61" s="31">
        <f t="shared" si="9"/>
        <v>6289.1176927147926</v>
      </c>
      <c r="D61" s="31">
        <f t="shared" si="10"/>
        <v>0</v>
      </c>
      <c r="E61" s="31">
        <f t="shared" si="0"/>
        <v>57.597836202446302</v>
      </c>
      <c r="F61" s="32">
        <f t="shared" si="1"/>
        <v>57.597836202445983</v>
      </c>
      <c r="G61" s="32">
        <f t="shared" si="2"/>
        <v>322.98131385378082</v>
      </c>
      <c r="H61" s="32">
        <f t="shared" si="3"/>
        <v>380.57915005622681</v>
      </c>
      <c r="I61" s="31">
        <f t="shared" si="4"/>
        <v>0</v>
      </c>
      <c r="J61" s="31">
        <f t="shared" si="5"/>
        <v>5966.1363788610124</v>
      </c>
      <c r="L61">
        <f t="shared" si="6"/>
        <v>55</v>
      </c>
      <c r="M61" s="3">
        <f t="shared" si="7"/>
        <v>322.98131385378019</v>
      </c>
    </row>
    <row r="62" spans="1:13">
      <c r="A62" s="29">
        <f t="shared" si="8"/>
        <v>46611</v>
      </c>
      <c r="B62" s="30">
        <f>IF(A62="","NA",COUNTIF($A$7:A62,"&gt;0"))</f>
        <v>56</v>
      </c>
      <c r="C62" s="31">
        <f t="shared" si="9"/>
        <v>5966.1363788610124</v>
      </c>
      <c r="D62" s="31">
        <f t="shared" si="10"/>
        <v>0</v>
      </c>
      <c r="E62" s="31">
        <f t="shared" si="0"/>
        <v>54.639865669735435</v>
      </c>
      <c r="F62" s="32">
        <f t="shared" si="1"/>
        <v>54.639865669735109</v>
      </c>
      <c r="G62" s="32">
        <f t="shared" si="2"/>
        <v>325.93928438649169</v>
      </c>
      <c r="H62" s="32">
        <f t="shared" si="3"/>
        <v>380.57915005622681</v>
      </c>
      <c r="I62" s="31">
        <f t="shared" si="4"/>
        <v>0</v>
      </c>
      <c r="J62" s="31">
        <f t="shared" si="5"/>
        <v>5640.1970944745208</v>
      </c>
      <c r="L62">
        <f t="shared" si="6"/>
        <v>56</v>
      </c>
      <c r="M62" s="3">
        <f t="shared" si="7"/>
        <v>325.93928438649164</v>
      </c>
    </row>
    <row r="63" spans="1:13">
      <c r="A63" s="29">
        <f t="shared" si="8"/>
        <v>46642</v>
      </c>
      <c r="B63" s="30">
        <f>IF(A63="","NA",COUNTIF($A$7:A63,"&gt;0"))</f>
        <v>57</v>
      </c>
      <c r="C63" s="31">
        <f t="shared" si="9"/>
        <v>5640.1970944745208</v>
      </c>
      <c r="D63" s="31">
        <f t="shared" si="10"/>
        <v>0</v>
      </c>
      <c r="E63" s="31">
        <f t="shared" si="0"/>
        <v>51.654805056895817</v>
      </c>
      <c r="F63" s="32">
        <f t="shared" si="1"/>
        <v>51.654805056895491</v>
      </c>
      <c r="G63" s="32">
        <f t="shared" si="2"/>
        <v>328.92434499933131</v>
      </c>
      <c r="H63" s="32">
        <f t="shared" si="3"/>
        <v>380.57915005622681</v>
      </c>
      <c r="I63" s="31">
        <f t="shared" si="4"/>
        <v>0</v>
      </c>
      <c r="J63" s="31">
        <f t="shared" si="5"/>
        <v>5311.2727494751889</v>
      </c>
      <c r="L63">
        <f t="shared" si="6"/>
        <v>57</v>
      </c>
      <c r="M63" s="3">
        <f t="shared" si="7"/>
        <v>328.92434499933188</v>
      </c>
    </row>
    <row r="64" spans="1:13">
      <c r="A64" s="29">
        <f t="shared" si="8"/>
        <v>46672</v>
      </c>
      <c r="B64" s="30">
        <f>IF(A64="","NA",COUNTIF($A$7:A64,"&gt;0"))</f>
        <v>58</v>
      </c>
      <c r="C64" s="31">
        <f t="shared" si="9"/>
        <v>5311.2727494751889</v>
      </c>
      <c r="D64" s="31">
        <f t="shared" si="10"/>
        <v>0</v>
      </c>
      <c r="E64" s="31">
        <f t="shared" si="0"/>
        <v>48.642406263943599</v>
      </c>
      <c r="F64" s="32">
        <f t="shared" si="1"/>
        <v>48.642406263943279</v>
      </c>
      <c r="G64" s="32">
        <f t="shared" si="2"/>
        <v>331.93674379228355</v>
      </c>
      <c r="H64" s="32">
        <f t="shared" si="3"/>
        <v>380.57915005622681</v>
      </c>
      <c r="I64" s="31">
        <f t="shared" si="4"/>
        <v>0</v>
      </c>
      <c r="J64" s="31">
        <f t="shared" si="5"/>
        <v>4979.336005682906</v>
      </c>
      <c r="L64">
        <f t="shared" si="6"/>
        <v>58</v>
      </c>
      <c r="M64" s="3">
        <f t="shared" si="7"/>
        <v>331.93674379228287</v>
      </c>
    </row>
    <row r="65" spans="1:13">
      <c r="A65" s="29">
        <f t="shared" si="8"/>
        <v>46703</v>
      </c>
      <c r="B65" s="30">
        <f>IF(A65="","NA",COUNTIF($A$7:A65,"&gt;0"))</f>
        <v>59</v>
      </c>
      <c r="C65" s="31">
        <f t="shared" si="9"/>
        <v>4979.336005682906</v>
      </c>
      <c r="D65" s="31">
        <f t="shared" si="10"/>
        <v>0</v>
      </c>
      <c r="E65" s="31">
        <f t="shared" si="0"/>
        <v>45.602418918712608</v>
      </c>
      <c r="F65" s="32">
        <f t="shared" si="1"/>
        <v>45.602418918712289</v>
      </c>
      <c r="G65" s="32">
        <f t="shared" si="2"/>
        <v>334.97673113751455</v>
      </c>
      <c r="H65" s="32">
        <f t="shared" si="3"/>
        <v>380.57915005622681</v>
      </c>
      <c r="I65" s="31">
        <f t="shared" si="4"/>
        <v>0</v>
      </c>
      <c r="J65" s="31">
        <f t="shared" si="5"/>
        <v>4644.3592745453916</v>
      </c>
      <c r="L65">
        <f t="shared" si="6"/>
        <v>59</v>
      </c>
      <c r="M65" s="3">
        <f t="shared" si="7"/>
        <v>334.97673113751443</v>
      </c>
    </row>
    <row r="66" spans="1:13">
      <c r="A66" s="29">
        <f t="shared" si="8"/>
        <v>46733</v>
      </c>
      <c r="B66" s="30">
        <f>IF(A66="","NA",COUNTIF($A$7:A66,"&gt;0"))</f>
        <v>60</v>
      </c>
      <c r="C66" s="31">
        <f t="shared" si="9"/>
        <v>4644.3592745453916</v>
      </c>
      <c r="D66" s="31">
        <f t="shared" si="10"/>
        <v>0</v>
      </c>
      <c r="E66" s="31">
        <f t="shared" si="0"/>
        <v>42.534590356044873</v>
      </c>
      <c r="F66" s="32">
        <f t="shared" si="1"/>
        <v>42.534590356044546</v>
      </c>
      <c r="G66" s="32">
        <f t="shared" si="2"/>
        <v>338.04455970018228</v>
      </c>
      <c r="H66" s="32">
        <f t="shared" si="3"/>
        <v>380.57915005622681</v>
      </c>
      <c r="I66" s="31">
        <f t="shared" si="4"/>
        <v>0</v>
      </c>
      <c r="J66" s="31">
        <f t="shared" si="5"/>
        <v>4306.3147148452099</v>
      </c>
      <c r="L66">
        <f t="shared" si="6"/>
        <v>60</v>
      </c>
      <c r="M66" s="3">
        <f t="shared" si="7"/>
        <v>338.04455970018171</v>
      </c>
    </row>
    <row r="67" spans="1:13">
      <c r="A67" s="29">
        <f t="shared" si="8"/>
        <v>46764</v>
      </c>
      <c r="B67" s="30">
        <f>IF(A67="","NA",COUNTIF($A$7:A67,"&gt;0"))</f>
        <v>61</v>
      </c>
      <c r="C67" s="31">
        <f t="shared" si="9"/>
        <v>4306.3147148452099</v>
      </c>
      <c r="D67" s="31">
        <f t="shared" si="10"/>
        <v>0</v>
      </c>
      <c r="E67" s="31">
        <f t="shared" si="0"/>
        <v>39.438665596790713</v>
      </c>
      <c r="F67" s="32">
        <f t="shared" si="1"/>
        <v>39.438665596790379</v>
      </c>
      <c r="G67" s="32">
        <f t="shared" si="2"/>
        <v>341.14048445943644</v>
      </c>
      <c r="H67" s="32">
        <f t="shared" si="3"/>
        <v>380.57915005622681</v>
      </c>
      <c r="I67" s="31">
        <f t="shared" si="4"/>
        <v>0</v>
      </c>
      <c r="J67" s="31">
        <f t="shared" si="5"/>
        <v>3965.1742303857741</v>
      </c>
      <c r="L67">
        <f t="shared" si="6"/>
        <v>61</v>
      </c>
      <c r="M67" s="3">
        <f t="shared" si="7"/>
        <v>341.14048445943581</v>
      </c>
    </row>
    <row r="68" spans="1:13">
      <c r="A68" s="29">
        <f t="shared" si="8"/>
        <v>46795</v>
      </c>
      <c r="B68" s="30">
        <f>IF(A68="","NA",COUNTIF($A$7:A68,"&gt;0"))</f>
        <v>62</v>
      </c>
      <c r="C68" s="31">
        <f t="shared" si="9"/>
        <v>3965.1742303857741</v>
      </c>
      <c r="D68" s="31">
        <f t="shared" si="10"/>
        <v>0</v>
      </c>
      <c r="E68" s="31">
        <f t="shared" si="0"/>
        <v>36.314387326616377</v>
      </c>
      <c r="F68" s="32">
        <f t="shared" si="1"/>
        <v>36.314387326616043</v>
      </c>
      <c r="G68" s="32">
        <f t="shared" si="2"/>
        <v>344.26476272961077</v>
      </c>
      <c r="H68" s="32">
        <f t="shared" si="3"/>
        <v>380.57915005622681</v>
      </c>
      <c r="I68" s="31">
        <f t="shared" si="4"/>
        <v>0</v>
      </c>
      <c r="J68" s="31">
        <f t="shared" si="5"/>
        <v>3620.9094676561635</v>
      </c>
      <c r="L68">
        <f t="shared" si="6"/>
        <v>62</v>
      </c>
      <c r="M68" s="3">
        <f t="shared" si="7"/>
        <v>344.26476272961054</v>
      </c>
    </row>
    <row r="69" spans="1:13">
      <c r="A69" s="29">
        <f t="shared" si="8"/>
        <v>46824</v>
      </c>
      <c r="B69" s="30">
        <f>IF(A69="","NA",COUNTIF($A$7:A69,"&gt;0"))</f>
        <v>63</v>
      </c>
      <c r="C69" s="31">
        <f t="shared" si="9"/>
        <v>3620.9094676561635</v>
      </c>
      <c r="D69" s="31">
        <f t="shared" si="10"/>
        <v>0</v>
      </c>
      <c r="E69" s="31">
        <f t="shared" si="0"/>
        <v>33.161495874617692</v>
      </c>
      <c r="F69" s="32">
        <f t="shared" si="1"/>
        <v>33.161495874617351</v>
      </c>
      <c r="G69" s="32">
        <f t="shared" si="2"/>
        <v>347.41765418160952</v>
      </c>
      <c r="H69" s="32">
        <f t="shared" si="3"/>
        <v>380.57915005622687</v>
      </c>
      <c r="I69" s="31">
        <f t="shared" si="4"/>
        <v>0</v>
      </c>
      <c r="J69" s="31">
        <f t="shared" si="5"/>
        <v>3273.4918134745544</v>
      </c>
      <c r="L69">
        <f t="shared" si="6"/>
        <v>63</v>
      </c>
      <c r="M69" s="3">
        <f t="shared" si="7"/>
        <v>347.41765418160912</v>
      </c>
    </row>
    <row r="70" spans="1:13">
      <c r="A70" s="29">
        <f t="shared" si="8"/>
        <v>46855</v>
      </c>
      <c r="B70" s="30">
        <f>IF(A70="","NA",COUNTIF($A$7:A70,"&gt;0"))</f>
        <v>64</v>
      </c>
      <c r="C70" s="31">
        <f t="shared" si="9"/>
        <v>3273.4918134745544</v>
      </c>
      <c r="D70" s="31">
        <f t="shared" si="10"/>
        <v>0</v>
      </c>
      <c r="E70" s="31">
        <f t="shared" si="0"/>
        <v>29.979729191737793</v>
      </c>
      <c r="F70" s="32">
        <f t="shared" si="1"/>
        <v>29.979729191737444</v>
      </c>
      <c r="G70" s="32">
        <f t="shared" si="2"/>
        <v>350.59942086448939</v>
      </c>
      <c r="H70" s="32">
        <f t="shared" si="3"/>
        <v>380.57915005622681</v>
      </c>
      <c r="I70" s="31">
        <f t="shared" si="4"/>
        <v>0</v>
      </c>
      <c r="J70" s="31">
        <f t="shared" si="5"/>
        <v>2922.8923926100656</v>
      </c>
      <c r="L70">
        <f t="shared" si="6"/>
        <v>64</v>
      </c>
      <c r="M70" s="3">
        <f t="shared" si="7"/>
        <v>350.59942086448882</v>
      </c>
    </row>
    <row r="71" spans="1:13">
      <c r="A71" s="29">
        <f t="shared" si="8"/>
        <v>46885</v>
      </c>
      <c r="B71" s="30">
        <f>IF(A71="","NA",COUNTIF($A$7:A71,"&gt;0"))</f>
        <v>65</v>
      </c>
      <c r="C71" s="31">
        <f t="shared" si="9"/>
        <v>2922.8923926100656</v>
      </c>
      <c r="D71" s="31">
        <f t="shared" si="10"/>
        <v>0</v>
      </c>
      <c r="E71" s="31">
        <f t="shared" si="0"/>
        <v>26.768822828987183</v>
      </c>
      <c r="F71" s="32">
        <f t="shared" si="1"/>
        <v>26.768822828986835</v>
      </c>
      <c r="G71" s="32">
        <f t="shared" si="2"/>
        <v>353.81032722724001</v>
      </c>
      <c r="H71" s="32">
        <f t="shared" si="3"/>
        <v>380.57915005622687</v>
      </c>
      <c r="I71" s="31">
        <f t="shared" si="4"/>
        <v>0</v>
      </c>
      <c r="J71" s="31">
        <f t="shared" si="5"/>
        <v>2569.0820653828259</v>
      </c>
      <c r="L71">
        <f t="shared" si="6"/>
        <v>65</v>
      </c>
      <c r="M71" s="3">
        <f t="shared" si="7"/>
        <v>353.81032722723967</v>
      </c>
    </row>
    <row r="72" spans="1:13">
      <c r="A72" s="29">
        <f t="shared" si="8"/>
        <v>46916</v>
      </c>
      <c r="B72" s="30">
        <f>IF(A72="","NA",COUNTIF($A$7:A72,"&gt;0"))</f>
        <v>66</v>
      </c>
      <c r="C72" s="31">
        <f t="shared" si="9"/>
        <v>2569.0820653828259</v>
      </c>
      <c r="D72" s="31">
        <f t="shared" si="10"/>
        <v>0</v>
      </c>
      <c r="E72" s="31">
        <f t="shared" ref="E72:E135" si="11">C72*$B$5</f>
        <v>23.52850991546438</v>
      </c>
      <c r="F72" s="32">
        <f t="shared" ref="F72:F135" si="12">IF(B72&lt;=$B$3,IPMT($B$5,B72,$B$3,-$B$4),0)</f>
        <v>23.528509915464024</v>
      </c>
      <c r="G72" s="32">
        <f t="shared" ref="G72:G135" si="13">IF(B72&lt;=$B$3,PPMT($B$5,B72,$B$3,-$B$4),0)</f>
        <v>357.05064014076277</v>
      </c>
      <c r="H72" s="32">
        <f t="shared" ref="H72:H135" si="14">F72+G72</f>
        <v>380.57915005622681</v>
      </c>
      <c r="I72" s="31">
        <f t="shared" ref="I72:I135" si="15">MAX(0,D72+E72-H72)</f>
        <v>0</v>
      </c>
      <c r="J72" s="31">
        <f t="shared" ref="J72:J135" si="16">MAX(0, C72+D72+E72-H72)</f>
        <v>2212.0314252420635</v>
      </c>
      <c r="L72">
        <f t="shared" ref="L72:L135" si="17">IF(C72&lt;=0.00000001,"NA",B72)</f>
        <v>66</v>
      </c>
      <c r="M72" s="3">
        <f t="shared" ref="M72:M135" si="18">C72-J72</f>
        <v>357.05064014076243</v>
      </c>
    </row>
    <row r="73" spans="1:13">
      <c r="A73" s="29">
        <f t="shared" ref="A73:A136" si="19">IF(B72&lt;$B$3,DATE(YEAR(A72)+$E$5,MONTH(A72)+$E$4,DAY(A72)+$E$3),"")</f>
        <v>46946</v>
      </c>
      <c r="B73" s="30">
        <f>IF(A73="","NA",COUNTIF($A$7:A73,"&gt;0"))</f>
        <v>67</v>
      </c>
      <c r="C73" s="31">
        <f t="shared" ref="C73:C136" si="20">J72</f>
        <v>2212.0314252420635</v>
      </c>
      <c r="D73" s="31">
        <f t="shared" ref="D73:D136" si="21">I72</f>
        <v>0</v>
      </c>
      <c r="E73" s="31">
        <f t="shared" si="11"/>
        <v>20.258521136175229</v>
      </c>
      <c r="F73" s="32">
        <f t="shared" si="12"/>
        <v>20.25852113617487</v>
      </c>
      <c r="G73" s="32">
        <f t="shared" si="13"/>
        <v>360.320628920052</v>
      </c>
      <c r="H73" s="32">
        <f t="shared" si="14"/>
        <v>380.57915005622687</v>
      </c>
      <c r="I73" s="31">
        <f t="shared" si="15"/>
        <v>0</v>
      </c>
      <c r="J73" s="31">
        <f t="shared" si="16"/>
        <v>1851.7107963220119</v>
      </c>
      <c r="L73">
        <f t="shared" si="17"/>
        <v>67</v>
      </c>
      <c r="M73" s="3">
        <f t="shared" si="18"/>
        <v>360.3206289200516</v>
      </c>
    </row>
    <row r="74" spans="1:13">
      <c r="A74" s="29">
        <f t="shared" si="19"/>
        <v>46977</v>
      </c>
      <c r="B74" s="30">
        <f>IF(A74="","NA",COUNTIF($A$7:A74,"&gt;0"))</f>
        <v>68</v>
      </c>
      <c r="C74" s="31">
        <f t="shared" si="20"/>
        <v>1851.7107963220119</v>
      </c>
      <c r="D74" s="31">
        <f t="shared" si="21"/>
        <v>0</v>
      </c>
      <c r="E74" s="31">
        <f t="shared" si="11"/>
        <v>16.958584709649092</v>
      </c>
      <c r="F74" s="32">
        <f t="shared" si="12"/>
        <v>16.958584709648729</v>
      </c>
      <c r="G74" s="32">
        <f t="shared" si="13"/>
        <v>363.62056534657813</v>
      </c>
      <c r="H74" s="32">
        <f t="shared" si="14"/>
        <v>380.57915005622687</v>
      </c>
      <c r="I74" s="31">
        <f t="shared" si="15"/>
        <v>0</v>
      </c>
      <c r="J74" s="31">
        <f t="shared" si="16"/>
        <v>1488.0902309754342</v>
      </c>
      <c r="L74">
        <f t="shared" si="17"/>
        <v>68</v>
      </c>
      <c r="M74" s="3">
        <f t="shared" si="18"/>
        <v>363.62056534657768</v>
      </c>
    </row>
    <row r="75" spans="1:13">
      <c r="A75" s="29">
        <f t="shared" si="19"/>
        <v>47008</v>
      </c>
      <c r="B75" s="30">
        <f>IF(A75="","NA",COUNTIF($A$7:A75,"&gt;0"))</f>
        <v>69</v>
      </c>
      <c r="C75" s="31">
        <f t="shared" si="20"/>
        <v>1488.0902309754342</v>
      </c>
      <c r="D75" s="31">
        <f t="shared" si="21"/>
        <v>0</v>
      </c>
      <c r="E75" s="31">
        <f t="shared" si="11"/>
        <v>13.628426365350018</v>
      </c>
      <c r="F75" s="32">
        <f t="shared" si="12"/>
        <v>13.628426365349652</v>
      </c>
      <c r="G75" s="32">
        <f t="shared" si="13"/>
        <v>366.95072369087717</v>
      </c>
      <c r="H75" s="32">
        <f t="shared" si="14"/>
        <v>380.57915005622681</v>
      </c>
      <c r="I75" s="31">
        <f t="shared" si="15"/>
        <v>0</v>
      </c>
      <c r="J75" s="31">
        <f t="shared" si="16"/>
        <v>1121.1395072845573</v>
      </c>
      <c r="L75">
        <f t="shared" si="17"/>
        <v>69</v>
      </c>
      <c r="M75" s="3">
        <f t="shared" si="18"/>
        <v>366.95072369087688</v>
      </c>
    </row>
    <row r="76" spans="1:13">
      <c r="A76" s="29">
        <f t="shared" si="19"/>
        <v>47038</v>
      </c>
      <c r="B76" s="30">
        <f>IF(A76="","NA",COUNTIF($A$7:A76,"&gt;0"))</f>
        <v>70</v>
      </c>
      <c r="C76" s="31">
        <f t="shared" si="20"/>
        <v>1121.1395072845573</v>
      </c>
      <c r="D76" s="31">
        <f t="shared" si="21"/>
        <v>0</v>
      </c>
      <c r="E76" s="31">
        <f t="shared" si="11"/>
        <v>10.267769320881071</v>
      </c>
      <c r="F76" s="32">
        <f t="shared" si="12"/>
        <v>10.267769320880703</v>
      </c>
      <c r="G76" s="32">
        <f t="shared" si="13"/>
        <v>370.31138073534612</v>
      </c>
      <c r="H76" s="32">
        <f t="shared" si="14"/>
        <v>380.57915005622681</v>
      </c>
      <c r="I76" s="31">
        <f t="shared" si="15"/>
        <v>0</v>
      </c>
      <c r="J76" s="31">
        <f t="shared" si="16"/>
        <v>750.82812654921167</v>
      </c>
      <c r="L76">
        <f t="shared" si="17"/>
        <v>70</v>
      </c>
      <c r="M76" s="3">
        <f t="shared" si="18"/>
        <v>370.31138073534567</v>
      </c>
    </row>
    <row r="77" spans="1:13">
      <c r="A77" s="29">
        <f t="shared" si="19"/>
        <v>47069</v>
      </c>
      <c r="B77" s="30">
        <f>IF(A77="","NA",COUNTIF($A$7:A77,"&gt;0"))</f>
        <v>71</v>
      </c>
      <c r="C77" s="31">
        <f t="shared" si="20"/>
        <v>750.82812654921167</v>
      </c>
      <c r="D77" s="31">
        <f t="shared" si="21"/>
        <v>0</v>
      </c>
      <c r="E77" s="31">
        <f t="shared" si="11"/>
        <v>6.8763342589798633</v>
      </c>
      <c r="F77" s="32">
        <f t="shared" si="12"/>
        <v>6.876334258979492</v>
      </c>
      <c r="G77" s="32">
        <f t="shared" si="13"/>
        <v>373.7028157972473</v>
      </c>
      <c r="H77" s="32">
        <f t="shared" si="14"/>
        <v>380.57915005622681</v>
      </c>
      <c r="I77" s="31">
        <f t="shared" si="15"/>
        <v>0</v>
      </c>
      <c r="J77" s="31">
        <f t="shared" si="16"/>
        <v>377.12531075196478</v>
      </c>
      <c r="L77">
        <f t="shared" si="17"/>
        <v>71</v>
      </c>
      <c r="M77" s="3">
        <f t="shared" si="18"/>
        <v>373.7028157972469</v>
      </c>
    </row>
    <row r="78" spans="1:13">
      <c r="A78" s="29">
        <f t="shared" si="19"/>
        <v>47099</v>
      </c>
      <c r="B78" s="30">
        <f>IF(A78="","NA",COUNTIF($A$7:A78,"&gt;0"))</f>
        <v>72</v>
      </c>
      <c r="C78" s="31">
        <f t="shared" si="20"/>
        <v>377.12531075196478</v>
      </c>
      <c r="D78" s="31">
        <f t="shared" si="21"/>
        <v>0</v>
      </c>
      <c r="E78" s="31">
        <f t="shared" si="11"/>
        <v>3.4538393043034104</v>
      </c>
      <c r="F78" s="32">
        <f t="shared" si="12"/>
        <v>3.4538393043030351</v>
      </c>
      <c r="G78" s="32">
        <f t="shared" si="13"/>
        <v>377.12531075192379</v>
      </c>
      <c r="H78" s="32">
        <f t="shared" si="14"/>
        <v>380.57915005622681</v>
      </c>
      <c r="I78" s="31">
        <f t="shared" si="15"/>
        <v>0</v>
      </c>
      <c r="J78" s="31">
        <f t="shared" si="16"/>
        <v>4.1382008930668235E-11</v>
      </c>
      <c r="L78">
        <f t="shared" si="17"/>
        <v>72</v>
      </c>
      <c r="M78" s="3">
        <f t="shared" si="18"/>
        <v>377.12531075192339</v>
      </c>
    </row>
    <row r="79" spans="1:13">
      <c r="A79" s="29" t="str">
        <f t="shared" si="19"/>
        <v/>
      </c>
      <c r="B79" s="30" t="str">
        <f>IF(A79="","NA",COUNTIF($A$7:A79,"&gt;0"))</f>
        <v>NA</v>
      </c>
      <c r="C79" s="31">
        <f t="shared" si="20"/>
        <v>4.1382008930668235E-11</v>
      </c>
      <c r="D79" s="31">
        <f t="shared" si="21"/>
        <v>0</v>
      </c>
      <c r="E79" s="31">
        <f t="shared" si="11"/>
        <v>3.7899023179003657E-13</v>
      </c>
      <c r="F79" s="32">
        <f t="shared" si="12"/>
        <v>0</v>
      </c>
      <c r="G79" s="32">
        <f t="shared" si="13"/>
        <v>0</v>
      </c>
      <c r="H79" s="32">
        <f t="shared" si="14"/>
        <v>0</v>
      </c>
      <c r="I79" s="31">
        <f t="shared" si="15"/>
        <v>3.7899023179003657E-13</v>
      </c>
      <c r="J79" s="31">
        <f t="shared" si="16"/>
        <v>4.1760999162458274E-11</v>
      </c>
      <c r="L79" t="str">
        <f t="shared" si="17"/>
        <v>NA</v>
      </c>
      <c r="M79" s="3">
        <f t="shared" si="18"/>
        <v>-3.7899023179003879E-13</v>
      </c>
    </row>
    <row r="80" spans="1:13">
      <c r="A80" s="29" t="str">
        <f t="shared" si="19"/>
        <v/>
      </c>
      <c r="B80" s="30" t="str">
        <f>IF(A80="","NA",COUNTIF($A$7:A80,"&gt;0"))</f>
        <v>NA</v>
      </c>
      <c r="C80" s="31">
        <f t="shared" si="20"/>
        <v>4.1760999162458274E-11</v>
      </c>
      <c r="D80" s="31">
        <f t="shared" si="21"/>
        <v>3.7899023179003657E-13</v>
      </c>
      <c r="E80" s="31">
        <f t="shared" si="11"/>
        <v>3.82461150662847E-13</v>
      </c>
      <c r="F80" s="32">
        <f t="shared" si="12"/>
        <v>0</v>
      </c>
      <c r="G80" s="32">
        <f t="shared" si="13"/>
        <v>0</v>
      </c>
      <c r="H80" s="32">
        <f t="shared" si="14"/>
        <v>0</v>
      </c>
      <c r="I80" s="31">
        <f t="shared" si="15"/>
        <v>7.6145138245288352E-13</v>
      </c>
      <c r="J80" s="31">
        <f t="shared" si="16"/>
        <v>4.2522450544911159E-11</v>
      </c>
      <c r="L80" t="str">
        <f t="shared" si="17"/>
        <v>NA</v>
      </c>
      <c r="M80" s="3">
        <f t="shared" si="18"/>
        <v>-7.6145138245288534E-13</v>
      </c>
    </row>
    <row r="81" spans="1:13">
      <c r="A81" s="29" t="str">
        <f t="shared" si="19"/>
        <v/>
      </c>
      <c r="B81" s="30" t="str">
        <f>IF(A81="","NA",COUNTIF($A$7:A81,"&gt;0"))</f>
        <v>NA</v>
      </c>
      <c r="C81" s="31">
        <f t="shared" si="20"/>
        <v>4.2522450544911159E-11</v>
      </c>
      <c r="D81" s="31">
        <f t="shared" si="21"/>
        <v>7.6145138245288352E-13</v>
      </c>
      <c r="E81" s="31">
        <f t="shared" si="11"/>
        <v>3.8943477624047801E-13</v>
      </c>
      <c r="F81" s="32">
        <f t="shared" si="12"/>
        <v>0</v>
      </c>
      <c r="G81" s="32">
        <f t="shared" si="13"/>
        <v>0</v>
      </c>
      <c r="H81" s="32">
        <f t="shared" si="14"/>
        <v>0</v>
      </c>
      <c r="I81" s="31">
        <f t="shared" si="15"/>
        <v>1.1508861586933616E-12</v>
      </c>
      <c r="J81" s="31">
        <f t="shared" si="16"/>
        <v>4.3673336703604523E-11</v>
      </c>
      <c r="L81" t="str">
        <f t="shared" si="17"/>
        <v>NA</v>
      </c>
      <c r="M81" s="3">
        <f t="shared" si="18"/>
        <v>-1.1508861586933645E-12</v>
      </c>
    </row>
    <row r="82" spans="1:13">
      <c r="A82" s="29" t="str">
        <f t="shared" si="19"/>
        <v/>
      </c>
      <c r="B82" s="30" t="str">
        <f>IF(A82="","NA",COUNTIF($A$7:A82,"&gt;0"))</f>
        <v>NA</v>
      </c>
      <c r="C82" s="31">
        <f t="shared" si="20"/>
        <v>4.3673336703604523E-11</v>
      </c>
      <c r="D82" s="31">
        <f t="shared" si="21"/>
        <v>1.1508861586933616E-12</v>
      </c>
      <c r="E82" s="31">
        <f t="shared" si="11"/>
        <v>3.9997497531051141E-13</v>
      </c>
      <c r="F82" s="32">
        <f t="shared" si="12"/>
        <v>0</v>
      </c>
      <c r="G82" s="32">
        <f t="shared" si="13"/>
        <v>0</v>
      </c>
      <c r="H82" s="32">
        <f t="shared" si="14"/>
        <v>0</v>
      </c>
      <c r="I82" s="31">
        <f t="shared" si="15"/>
        <v>1.550861134003873E-12</v>
      </c>
      <c r="J82" s="31">
        <f t="shared" si="16"/>
        <v>4.52241978376084E-11</v>
      </c>
      <c r="L82" t="str">
        <f t="shared" si="17"/>
        <v>NA</v>
      </c>
      <c r="M82" s="3">
        <f t="shared" si="18"/>
        <v>-1.5508611340038763E-12</v>
      </c>
    </row>
    <row r="83" spans="1:13">
      <c r="A83" s="29" t="str">
        <f t="shared" si="19"/>
        <v/>
      </c>
      <c r="B83" s="30" t="str">
        <f>IF(A83="","NA",COUNTIF($A$7:A83,"&gt;0"))</f>
        <v>NA</v>
      </c>
      <c r="C83" s="31">
        <f t="shared" si="20"/>
        <v>4.52241978376084E-11</v>
      </c>
      <c r="D83" s="31">
        <f t="shared" si="21"/>
        <v>1.550861134003873E-12</v>
      </c>
      <c r="E83" s="31">
        <f t="shared" si="11"/>
        <v>4.141782785294302E-13</v>
      </c>
      <c r="F83" s="32">
        <f t="shared" si="12"/>
        <v>0</v>
      </c>
      <c r="G83" s="32">
        <f t="shared" si="13"/>
        <v>0</v>
      </c>
      <c r="H83" s="32">
        <f t="shared" si="14"/>
        <v>0</v>
      </c>
      <c r="I83" s="31">
        <f t="shared" si="15"/>
        <v>1.9650394125333032E-12</v>
      </c>
      <c r="J83" s="31">
        <f t="shared" si="16"/>
        <v>4.7189237250141705E-11</v>
      </c>
      <c r="L83" t="str">
        <f t="shared" si="17"/>
        <v>NA</v>
      </c>
      <c r="M83" s="3">
        <f t="shared" si="18"/>
        <v>-1.9650394125333049E-12</v>
      </c>
    </row>
    <row r="84" spans="1:13">
      <c r="A84" s="29" t="str">
        <f t="shared" si="19"/>
        <v/>
      </c>
      <c r="B84" s="30" t="str">
        <f>IF(A84="","NA",COUNTIF($A$7:A84,"&gt;0"))</f>
        <v>NA</v>
      </c>
      <c r="C84" s="31">
        <f t="shared" si="20"/>
        <v>4.7189237250141705E-11</v>
      </c>
      <c r="D84" s="31">
        <f t="shared" si="21"/>
        <v>1.9650394125333032E-12</v>
      </c>
      <c r="E84" s="31">
        <f t="shared" si="11"/>
        <v>4.3217476448254775E-13</v>
      </c>
      <c r="F84" s="32">
        <f t="shared" si="12"/>
        <v>0</v>
      </c>
      <c r="G84" s="32">
        <f t="shared" si="13"/>
        <v>0</v>
      </c>
      <c r="H84" s="32">
        <f t="shared" si="14"/>
        <v>0</v>
      </c>
      <c r="I84" s="31">
        <f t="shared" si="15"/>
        <v>2.3972141770158509E-12</v>
      </c>
      <c r="J84" s="31">
        <f t="shared" si="16"/>
        <v>4.9586451427157555E-11</v>
      </c>
      <c r="L84" t="str">
        <f t="shared" si="17"/>
        <v>NA</v>
      </c>
      <c r="M84" s="3">
        <f t="shared" si="18"/>
        <v>-2.3972141770158501E-12</v>
      </c>
    </row>
    <row r="85" spans="1:13">
      <c r="A85" s="29" t="str">
        <f t="shared" si="19"/>
        <v/>
      </c>
      <c r="B85" s="30" t="str">
        <f>IF(A85="","NA",COUNTIF($A$7:A85,"&gt;0"))</f>
        <v>NA</v>
      </c>
      <c r="C85" s="31">
        <f t="shared" si="20"/>
        <v>4.9586451427157555E-11</v>
      </c>
      <c r="D85" s="31">
        <f t="shared" si="21"/>
        <v>2.3972141770158509E-12</v>
      </c>
      <c r="E85" s="31">
        <f t="shared" si="11"/>
        <v>4.5412925098705121E-13</v>
      </c>
      <c r="F85" s="32">
        <f t="shared" si="12"/>
        <v>0</v>
      </c>
      <c r="G85" s="32">
        <f t="shared" si="13"/>
        <v>0</v>
      </c>
      <c r="H85" s="32">
        <f t="shared" si="14"/>
        <v>0</v>
      </c>
      <c r="I85" s="31">
        <f t="shared" si="15"/>
        <v>2.8513434280029021E-12</v>
      </c>
      <c r="J85" s="31">
        <f t="shared" si="16"/>
        <v>5.2437794855160457E-11</v>
      </c>
      <c r="L85" t="str">
        <f t="shared" si="17"/>
        <v>NA</v>
      </c>
      <c r="M85" s="3">
        <f t="shared" si="18"/>
        <v>-2.8513434280029025E-12</v>
      </c>
    </row>
    <row r="86" spans="1:13">
      <c r="A86" s="29" t="str">
        <f t="shared" si="19"/>
        <v/>
      </c>
      <c r="B86" s="30" t="str">
        <f>IF(A86="","NA",COUNTIF($A$7:A86,"&gt;0"))</f>
        <v>NA</v>
      </c>
      <c r="C86" s="31">
        <f t="shared" si="20"/>
        <v>5.2437794855160457E-11</v>
      </c>
      <c r="D86" s="31">
        <f t="shared" si="21"/>
        <v>2.8513434280029021E-12</v>
      </c>
      <c r="E86" s="31">
        <f t="shared" si="11"/>
        <v>4.8024280454851118E-13</v>
      </c>
      <c r="F86" s="32">
        <f t="shared" si="12"/>
        <v>0</v>
      </c>
      <c r="G86" s="32">
        <f t="shared" si="13"/>
        <v>0</v>
      </c>
      <c r="H86" s="32">
        <f t="shared" si="14"/>
        <v>0</v>
      </c>
      <c r="I86" s="31">
        <f t="shared" si="15"/>
        <v>3.3315862325514132E-12</v>
      </c>
      <c r="J86" s="31">
        <f t="shared" si="16"/>
        <v>5.576938108771187E-11</v>
      </c>
      <c r="L86" t="str">
        <f t="shared" si="17"/>
        <v>NA</v>
      </c>
      <c r="M86" s="3">
        <f t="shared" si="18"/>
        <v>-3.3315862325514128E-12</v>
      </c>
    </row>
    <row r="87" spans="1:13">
      <c r="A87" s="29" t="str">
        <f t="shared" si="19"/>
        <v/>
      </c>
      <c r="B87" s="30" t="str">
        <f>IF(A87="","NA",COUNTIF($A$7:A87,"&gt;0"))</f>
        <v>NA</v>
      </c>
      <c r="C87" s="31">
        <f t="shared" si="20"/>
        <v>5.576938108771187E-11</v>
      </c>
      <c r="D87" s="31">
        <f t="shared" si="21"/>
        <v>3.3315862325514132E-12</v>
      </c>
      <c r="E87" s="31">
        <f t="shared" si="11"/>
        <v>5.1075458179496121E-13</v>
      </c>
      <c r="F87" s="32">
        <f t="shared" si="12"/>
        <v>0</v>
      </c>
      <c r="G87" s="32">
        <f t="shared" si="13"/>
        <v>0</v>
      </c>
      <c r="H87" s="32">
        <f t="shared" si="14"/>
        <v>0</v>
      </c>
      <c r="I87" s="31">
        <f t="shared" si="15"/>
        <v>3.8423408143463746E-12</v>
      </c>
      <c r="J87" s="31">
        <f t="shared" si="16"/>
        <v>5.9611721902058249E-11</v>
      </c>
      <c r="L87" t="str">
        <f t="shared" si="17"/>
        <v>NA</v>
      </c>
      <c r="M87" s="3">
        <f t="shared" si="18"/>
        <v>-3.8423408143463786E-12</v>
      </c>
    </row>
    <row r="88" spans="1:13">
      <c r="A88" s="29" t="str">
        <f t="shared" si="19"/>
        <v/>
      </c>
      <c r="B88" s="30" t="str">
        <f>IF(A88="","NA",COUNTIF($A$7:A88,"&gt;0"))</f>
        <v>NA</v>
      </c>
      <c r="C88" s="31">
        <f t="shared" si="20"/>
        <v>5.9611721902058249E-11</v>
      </c>
      <c r="D88" s="31">
        <f t="shared" si="21"/>
        <v>3.8423408143463746E-12</v>
      </c>
      <c r="E88" s="31">
        <f t="shared" si="11"/>
        <v>5.4594401975301677E-13</v>
      </c>
      <c r="F88" s="32">
        <f t="shared" si="12"/>
        <v>0</v>
      </c>
      <c r="G88" s="32">
        <f t="shared" si="13"/>
        <v>0</v>
      </c>
      <c r="H88" s="32">
        <f t="shared" si="14"/>
        <v>0</v>
      </c>
      <c r="I88" s="31">
        <f t="shared" si="15"/>
        <v>4.3882848340993914E-12</v>
      </c>
      <c r="J88" s="31">
        <f t="shared" si="16"/>
        <v>6.4000006736157647E-11</v>
      </c>
      <c r="L88" t="str">
        <f t="shared" si="17"/>
        <v>NA</v>
      </c>
      <c r="M88" s="3">
        <f t="shared" si="18"/>
        <v>-4.3882848340993986E-12</v>
      </c>
    </row>
    <row r="89" spans="1:13">
      <c r="A89" s="29" t="str">
        <f t="shared" si="19"/>
        <v/>
      </c>
      <c r="B89" s="30" t="str">
        <f>IF(A89="","NA",COUNTIF($A$7:A89,"&gt;0"))</f>
        <v>NA</v>
      </c>
      <c r="C89" s="31">
        <f t="shared" si="20"/>
        <v>6.4000006736157647E-11</v>
      </c>
      <c r="D89" s="31">
        <f t="shared" si="21"/>
        <v>4.3882848340993914E-12</v>
      </c>
      <c r="E89" s="31">
        <f t="shared" si="11"/>
        <v>5.8613339502531044E-13</v>
      </c>
      <c r="F89" s="32">
        <f t="shared" si="12"/>
        <v>0</v>
      </c>
      <c r="G89" s="32">
        <f t="shared" si="13"/>
        <v>0</v>
      </c>
      <c r="H89" s="32">
        <f t="shared" si="14"/>
        <v>0</v>
      </c>
      <c r="I89" s="31">
        <f t="shared" si="15"/>
        <v>4.9744182291247017E-12</v>
      </c>
      <c r="J89" s="31">
        <f t="shared" si="16"/>
        <v>6.8974424965282348E-11</v>
      </c>
      <c r="L89" t="str">
        <f t="shared" si="17"/>
        <v>NA</v>
      </c>
      <c r="M89" s="3">
        <f t="shared" si="18"/>
        <v>-4.9744182291247009E-12</v>
      </c>
    </row>
    <row r="90" spans="1:13">
      <c r="A90" s="29" t="str">
        <f t="shared" si="19"/>
        <v/>
      </c>
      <c r="B90" s="30" t="str">
        <f>IF(A90="","NA",COUNTIF($A$7:A90,"&gt;0"))</f>
        <v>NA</v>
      </c>
      <c r="C90" s="31">
        <f t="shared" si="20"/>
        <v>6.8974424965282348E-11</v>
      </c>
      <c r="D90" s="31">
        <f t="shared" si="21"/>
        <v>4.9744182291247017E-12</v>
      </c>
      <c r="E90" s="31">
        <f t="shared" si="11"/>
        <v>6.316907753070441E-13</v>
      </c>
      <c r="F90" s="32">
        <f t="shared" si="12"/>
        <v>0</v>
      </c>
      <c r="G90" s="32">
        <f t="shared" si="13"/>
        <v>0</v>
      </c>
      <c r="H90" s="32">
        <f t="shared" si="14"/>
        <v>0</v>
      </c>
      <c r="I90" s="31">
        <f t="shared" si="15"/>
        <v>5.6061090044317462E-12</v>
      </c>
      <c r="J90" s="31">
        <f t="shared" si="16"/>
        <v>7.4580533969714088E-11</v>
      </c>
      <c r="L90" t="str">
        <f t="shared" si="17"/>
        <v>NA</v>
      </c>
      <c r="M90" s="3">
        <f t="shared" si="18"/>
        <v>-5.6061090044317397E-12</v>
      </c>
    </row>
    <row r="91" spans="1:13">
      <c r="A91" s="29" t="str">
        <f t="shared" si="19"/>
        <v/>
      </c>
      <c r="B91" s="30" t="str">
        <f>IF(A91="","NA",COUNTIF($A$7:A91,"&gt;0"))</f>
        <v>NA</v>
      </c>
      <c r="C91" s="31">
        <f t="shared" si="20"/>
        <v>7.4580533969714088E-11</v>
      </c>
      <c r="D91" s="31">
        <f t="shared" si="21"/>
        <v>5.6061090044317462E-12</v>
      </c>
      <c r="E91" s="31">
        <f t="shared" si="11"/>
        <v>6.8303339027263147E-13</v>
      </c>
      <c r="F91" s="32">
        <f t="shared" si="12"/>
        <v>0</v>
      </c>
      <c r="G91" s="32">
        <f t="shared" si="13"/>
        <v>0</v>
      </c>
      <c r="H91" s="32">
        <f t="shared" si="14"/>
        <v>0</v>
      </c>
      <c r="I91" s="31">
        <f t="shared" si="15"/>
        <v>6.2891423947043778E-12</v>
      </c>
      <c r="J91" s="31">
        <f t="shared" si="16"/>
        <v>8.0869676364418472E-11</v>
      </c>
      <c r="L91" t="str">
        <f t="shared" si="17"/>
        <v>NA</v>
      </c>
      <c r="M91" s="3">
        <f t="shared" si="18"/>
        <v>-6.2891423947043842E-12</v>
      </c>
    </row>
    <row r="92" spans="1:13">
      <c r="A92" s="29" t="str">
        <f t="shared" si="19"/>
        <v/>
      </c>
      <c r="B92" s="30" t="str">
        <f>IF(A92="","NA",COUNTIF($A$7:A92,"&gt;0"))</f>
        <v>NA</v>
      </c>
      <c r="C92" s="31">
        <f t="shared" si="20"/>
        <v>8.0869676364418472E-11</v>
      </c>
      <c r="D92" s="31">
        <f t="shared" si="21"/>
        <v>6.2891423947043778E-12</v>
      </c>
      <c r="E92" s="31">
        <f t="shared" si="11"/>
        <v>7.4063145270413246E-13</v>
      </c>
      <c r="F92" s="32">
        <f t="shared" si="12"/>
        <v>0</v>
      </c>
      <c r="G92" s="32">
        <f t="shared" si="13"/>
        <v>0</v>
      </c>
      <c r="H92" s="32">
        <f t="shared" si="14"/>
        <v>0</v>
      </c>
      <c r="I92" s="31">
        <f t="shared" si="15"/>
        <v>7.0297738474085102E-12</v>
      </c>
      <c r="J92" s="31">
        <f t="shared" si="16"/>
        <v>8.7899450211826977E-11</v>
      </c>
      <c r="L92" t="str">
        <f t="shared" si="17"/>
        <v>NA</v>
      </c>
      <c r="M92" s="3">
        <f t="shared" si="18"/>
        <v>-7.0297738474085054E-12</v>
      </c>
    </row>
    <row r="93" spans="1:13">
      <c r="A93" s="29" t="str">
        <f t="shared" si="19"/>
        <v/>
      </c>
      <c r="B93" s="30" t="str">
        <f>IF(A93="","NA",COUNTIF($A$7:A93,"&gt;0"))</f>
        <v>NA</v>
      </c>
      <c r="C93" s="31">
        <f t="shared" si="20"/>
        <v>8.7899450211826977E-11</v>
      </c>
      <c r="D93" s="31">
        <f t="shared" si="21"/>
        <v>7.0297738474085102E-12</v>
      </c>
      <c r="E93" s="31">
        <f t="shared" si="11"/>
        <v>8.050124648566487E-13</v>
      </c>
      <c r="F93" s="32">
        <f t="shared" si="12"/>
        <v>0</v>
      </c>
      <c r="G93" s="32">
        <f t="shared" si="13"/>
        <v>0</v>
      </c>
      <c r="H93" s="32">
        <f t="shared" si="14"/>
        <v>0</v>
      </c>
      <c r="I93" s="31">
        <f t="shared" si="15"/>
        <v>7.8347863122651585E-12</v>
      </c>
      <c r="J93" s="31">
        <f t="shared" si="16"/>
        <v>9.5734236524092128E-11</v>
      </c>
      <c r="L93" t="str">
        <f t="shared" si="17"/>
        <v>NA</v>
      </c>
      <c r="M93" s="3">
        <f t="shared" si="18"/>
        <v>-7.8347863122651505E-12</v>
      </c>
    </row>
    <row r="94" spans="1:13">
      <c r="A94" s="29" t="str">
        <f t="shared" si="19"/>
        <v/>
      </c>
      <c r="B94" s="30" t="str">
        <f>IF(A94="","NA",COUNTIF($A$7:A94,"&gt;0"))</f>
        <v>NA</v>
      </c>
      <c r="C94" s="31">
        <f t="shared" si="20"/>
        <v>9.5734236524092128E-11</v>
      </c>
      <c r="D94" s="31">
        <f t="shared" si="21"/>
        <v>7.8347863122651585E-12</v>
      </c>
      <c r="E94" s="31">
        <f t="shared" si="11"/>
        <v>8.7676604949981034E-13</v>
      </c>
      <c r="F94" s="32">
        <f t="shared" si="12"/>
        <v>0</v>
      </c>
      <c r="G94" s="32">
        <f t="shared" si="13"/>
        <v>0</v>
      </c>
      <c r="H94" s="32">
        <f t="shared" si="14"/>
        <v>0</v>
      </c>
      <c r="I94" s="31">
        <f t="shared" si="15"/>
        <v>8.7115523617649682E-12</v>
      </c>
      <c r="J94" s="31">
        <f t="shared" si="16"/>
        <v>1.0444578888585711E-10</v>
      </c>
      <c r="L94" t="str">
        <f t="shared" si="17"/>
        <v>NA</v>
      </c>
      <c r="M94" s="3">
        <f t="shared" si="18"/>
        <v>-8.7115523617649779E-12</v>
      </c>
    </row>
    <row r="95" spans="1:13">
      <c r="A95" s="29" t="str">
        <f t="shared" si="19"/>
        <v/>
      </c>
      <c r="B95" s="30" t="str">
        <f>IF(A95="","NA",COUNTIF($A$7:A95,"&gt;0"))</f>
        <v>NA</v>
      </c>
      <c r="C95" s="31">
        <f t="shared" si="20"/>
        <v>1.0444578888585711E-10</v>
      </c>
      <c r="D95" s="31">
        <f t="shared" si="21"/>
        <v>8.7115523617649682E-12</v>
      </c>
      <c r="E95" s="31">
        <f t="shared" si="11"/>
        <v>9.5654934987964121E-13</v>
      </c>
      <c r="F95" s="32">
        <f t="shared" si="12"/>
        <v>0</v>
      </c>
      <c r="G95" s="32">
        <f t="shared" si="13"/>
        <v>0</v>
      </c>
      <c r="H95" s="32">
        <f t="shared" si="14"/>
        <v>0</v>
      </c>
      <c r="I95" s="31">
        <f t="shared" si="15"/>
        <v>9.6681017116446094E-12</v>
      </c>
      <c r="J95" s="31">
        <f t="shared" si="16"/>
        <v>1.1411389059750171E-10</v>
      </c>
      <c r="L95" t="str">
        <f t="shared" si="17"/>
        <v>NA</v>
      </c>
      <c r="M95" s="3">
        <f t="shared" si="18"/>
        <v>-9.6681017116445997E-12</v>
      </c>
    </row>
    <row r="96" spans="1:13">
      <c r="A96" s="29" t="str">
        <f t="shared" si="19"/>
        <v/>
      </c>
      <c r="B96" s="30" t="str">
        <f>IF(A96="","NA",COUNTIF($A$7:A96,"&gt;0"))</f>
        <v>NA</v>
      </c>
      <c r="C96" s="31">
        <f t="shared" si="20"/>
        <v>1.1411389059750171E-10</v>
      </c>
      <c r="D96" s="31">
        <f t="shared" si="21"/>
        <v>9.6681017116446094E-12</v>
      </c>
      <c r="E96" s="31">
        <f t="shared" si="11"/>
        <v>1.045093048055453E-12</v>
      </c>
      <c r="F96" s="32">
        <f t="shared" si="12"/>
        <v>0</v>
      </c>
      <c r="G96" s="32">
        <f t="shared" si="13"/>
        <v>0</v>
      </c>
      <c r="H96" s="32">
        <f t="shared" si="14"/>
        <v>0</v>
      </c>
      <c r="I96" s="31">
        <f t="shared" si="15"/>
        <v>1.0713194759700063E-11</v>
      </c>
      <c r="J96" s="31">
        <f t="shared" si="16"/>
        <v>1.2482708535720178E-10</v>
      </c>
      <c r="L96" t="str">
        <f t="shared" si="17"/>
        <v>NA</v>
      </c>
      <c r="M96" s="3">
        <f t="shared" si="18"/>
        <v>-1.0713194759700074E-11</v>
      </c>
    </row>
    <row r="97" spans="1:13">
      <c r="A97" s="29" t="str">
        <f t="shared" si="19"/>
        <v/>
      </c>
      <c r="B97" s="30" t="str">
        <f>IF(A97="","NA",COUNTIF($A$7:A97,"&gt;0"))</f>
        <v>NA</v>
      </c>
      <c r="C97" s="31">
        <f t="shared" si="20"/>
        <v>1.2482708535720178E-10</v>
      </c>
      <c r="D97" s="31">
        <f t="shared" si="21"/>
        <v>1.0713194759700063E-11</v>
      </c>
      <c r="E97" s="31">
        <f t="shared" si="11"/>
        <v>1.1432080567297062E-12</v>
      </c>
      <c r="F97" s="32">
        <f t="shared" si="12"/>
        <v>0</v>
      </c>
      <c r="G97" s="32">
        <f t="shared" si="13"/>
        <v>0</v>
      </c>
      <c r="H97" s="32">
        <f t="shared" si="14"/>
        <v>0</v>
      </c>
      <c r="I97" s="31">
        <f t="shared" si="15"/>
        <v>1.1856402816429769E-11</v>
      </c>
      <c r="J97" s="31">
        <f t="shared" si="16"/>
        <v>1.3668348817363155E-10</v>
      </c>
      <c r="L97" t="str">
        <f t="shared" si="17"/>
        <v>NA</v>
      </c>
      <c r="M97" s="3">
        <f t="shared" si="18"/>
        <v>-1.1856402816429774E-11</v>
      </c>
    </row>
    <row r="98" spans="1:13">
      <c r="A98" s="29" t="str">
        <f t="shared" si="19"/>
        <v/>
      </c>
      <c r="B98" s="30" t="str">
        <f>IF(A98="","NA",COUNTIF($A$7:A98,"&gt;0"))</f>
        <v>NA</v>
      </c>
      <c r="C98" s="31">
        <f t="shared" si="20"/>
        <v>1.3668348817363155E-10</v>
      </c>
      <c r="D98" s="31">
        <f t="shared" si="21"/>
        <v>1.1856402816429769E-11</v>
      </c>
      <c r="E98" s="31">
        <f t="shared" si="11"/>
        <v>1.2517929458568423E-12</v>
      </c>
      <c r="F98" s="32">
        <f t="shared" si="12"/>
        <v>0</v>
      </c>
      <c r="G98" s="32">
        <f t="shared" si="13"/>
        <v>0</v>
      </c>
      <c r="H98" s="32">
        <f t="shared" si="14"/>
        <v>0</v>
      </c>
      <c r="I98" s="31">
        <f t="shared" si="15"/>
        <v>1.3108195762286612E-11</v>
      </c>
      <c r="J98" s="31">
        <f t="shared" si="16"/>
        <v>1.4979168393591816E-10</v>
      </c>
      <c r="L98" t="str">
        <f t="shared" si="17"/>
        <v>NA</v>
      </c>
      <c r="M98" s="3">
        <f t="shared" si="18"/>
        <v>-1.3108195762286606E-11</v>
      </c>
    </row>
    <row r="99" spans="1:13">
      <c r="A99" s="29" t="str">
        <f t="shared" si="19"/>
        <v/>
      </c>
      <c r="B99" s="30" t="str">
        <f>IF(A99="","NA",COUNTIF($A$7:A99,"&gt;0"))</f>
        <v>NA</v>
      </c>
      <c r="C99" s="31">
        <f t="shared" si="20"/>
        <v>1.4979168393591816E-10</v>
      </c>
      <c r="D99" s="31">
        <f t="shared" si="21"/>
        <v>1.3108195762286612E-11</v>
      </c>
      <c r="E99" s="31">
        <f t="shared" si="11"/>
        <v>1.3718421720464504E-12</v>
      </c>
      <c r="F99" s="32">
        <f t="shared" si="12"/>
        <v>0</v>
      </c>
      <c r="G99" s="32">
        <f t="shared" si="13"/>
        <v>0</v>
      </c>
      <c r="H99" s="32">
        <f t="shared" si="14"/>
        <v>0</v>
      </c>
      <c r="I99" s="31">
        <f t="shared" si="15"/>
        <v>1.4480037934333062E-11</v>
      </c>
      <c r="J99" s="31">
        <f t="shared" si="16"/>
        <v>1.6427172187025121E-10</v>
      </c>
      <c r="L99" t="str">
        <f t="shared" si="17"/>
        <v>NA</v>
      </c>
      <c r="M99" s="3">
        <f t="shared" si="18"/>
        <v>-1.4480037934333046E-11</v>
      </c>
    </row>
    <row r="100" spans="1:13">
      <c r="A100" s="29" t="str">
        <f t="shared" si="19"/>
        <v/>
      </c>
      <c r="B100" s="30" t="str">
        <f>IF(A100="","NA",COUNTIF($A$7:A100,"&gt;0"))</f>
        <v>NA</v>
      </c>
      <c r="C100" s="31">
        <f t="shared" si="20"/>
        <v>1.6427172187025121E-10</v>
      </c>
      <c r="D100" s="31">
        <f t="shared" si="21"/>
        <v>1.4480037934333062E-11</v>
      </c>
      <c r="E100" s="31">
        <f t="shared" si="11"/>
        <v>1.5044551861283838E-12</v>
      </c>
      <c r="F100" s="32">
        <f t="shared" si="12"/>
        <v>0</v>
      </c>
      <c r="G100" s="32">
        <f t="shared" si="13"/>
        <v>0</v>
      </c>
      <c r="H100" s="32">
        <f t="shared" si="14"/>
        <v>0</v>
      </c>
      <c r="I100" s="31">
        <f t="shared" si="15"/>
        <v>1.5984493120461445E-11</v>
      </c>
      <c r="J100" s="31">
        <f t="shared" si="16"/>
        <v>1.8025621499071267E-10</v>
      </c>
      <c r="L100" t="str">
        <f t="shared" si="17"/>
        <v>NA</v>
      </c>
      <c r="M100" s="3">
        <f t="shared" si="18"/>
        <v>-1.5984493120461468E-11</v>
      </c>
    </row>
    <row r="101" spans="1:13">
      <c r="A101" s="29" t="str">
        <f t="shared" si="19"/>
        <v/>
      </c>
      <c r="B101" s="30" t="str">
        <f>IF(A101="","NA",COUNTIF($A$7:A101,"&gt;0"))</f>
        <v>NA</v>
      </c>
      <c r="C101" s="31">
        <f t="shared" si="20"/>
        <v>1.8025621499071267E-10</v>
      </c>
      <c r="D101" s="31">
        <f t="shared" si="21"/>
        <v>1.5984493120461445E-11</v>
      </c>
      <c r="E101" s="31">
        <f t="shared" si="11"/>
        <v>1.6508465022899435E-12</v>
      </c>
      <c r="F101" s="32">
        <f t="shared" si="12"/>
        <v>0</v>
      </c>
      <c r="G101" s="32">
        <f t="shared" si="13"/>
        <v>0</v>
      </c>
      <c r="H101" s="32">
        <f t="shared" si="14"/>
        <v>0</v>
      </c>
      <c r="I101" s="31">
        <f t="shared" si="15"/>
        <v>1.7635339622751388E-11</v>
      </c>
      <c r="J101" s="31">
        <f t="shared" si="16"/>
        <v>1.9789155461346406E-10</v>
      </c>
      <c r="L101" t="str">
        <f t="shared" si="17"/>
        <v>NA</v>
      </c>
      <c r="M101" s="3">
        <f t="shared" si="18"/>
        <v>-1.7635339622751384E-11</v>
      </c>
    </row>
    <row r="102" spans="1:13">
      <c r="A102" s="29" t="str">
        <f t="shared" si="19"/>
        <v/>
      </c>
      <c r="B102" s="30" t="str">
        <f>IF(A102="","NA",COUNTIF($A$7:A102,"&gt;0"))</f>
        <v>NA</v>
      </c>
      <c r="C102" s="31">
        <f t="shared" si="20"/>
        <v>1.9789155461346406E-10</v>
      </c>
      <c r="D102" s="31">
        <f t="shared" si="21"/>
        <v>1.7635339622751388E-11</v>
      </c>
      <c r="E102" s="31">
        <f t="shared" si="11"/>
        <v>1.8123568210016415E-12</v>
      </c>
      <c r="F102" s="32">
        <f t="shared" si="12"/>
        <v>0</v>
      </c>
      <c r="G102" s="32">
        <f t="shared" si="13"/>
        <v>0</v>
      </c>
      <c r="H102" s="32">
        <f t="shared" si="14"/>
        <v>0</v>
      </c>
      <c r="I102" s="31">
        <f t="shared" si="15"/>
        <v>1.944769644375303E-11</v>
      </c>
      <c r="J102" s="31">
        <f t="shared" si="16"/>
        <v>2.1733925105721707E-10</v>
      </c>
      <c r="L102" t="str">
        <f t="shared" si="17"/>
        <v>NA</v>
      </c>
      <c r="M102" s="3">
        <f t="shared" si="18"/>
        <v>-1.9447696443753017E-11</v>
      </c>
    </row>
    <row r="103" spans="1:13">
      <c r="A103" s="29" t="str">
        <f t="shared" si="19"/>
        <v/>
      </c>
      <c r="B103" s="30" t="str">
        <f>IF(A103="","NA",COUNTIF($A$7:A103,"&gt;0"))</f>
        <v>NA</v>
      </c>
      <c r="C103" s="31">
        <f t="shared" si="20"/>
        <v>2.1733925105721707E-10</v>
      </c>
      <c r="D103" s="31">
        <f t="shared" si="21"/>
        <v>1.944769644375303E-11</v>
      </c>
      <c r="E103" s="31">
        <f t="shared" si="11"/>
        <v>1.9904653075990128E-12</v>
      </c>
      <c r="F103" s="32">
        <f t="shared" si="12"/>
        <v>0</v>
      </c>
      <c r="G103" s="32">
        <f t="shared" si="13"/>
        <v>0</v>
      </c>
      <c r="H103" s="32">
        <f t="shared" si="14"/>
        <v>0</v>
      </c>
      <c r="I103" s="31">
        <f t="shared" si="15"/>
        <v>2.1438161751352042E-11</v>
      </c>
      <c r="J103" s="31">
        <f t="shared" si="16"/>
        <v>2.3877741280856911E-10</v>
      </c>
      <c r="L103" t="str">
        <f t="shared" si="17"/>
        <v>NA</v>
      </c>
      <c r="M103" s="3">
        <f t="shared" si="18"/>
        <v>-2.1438161751352033E-11</v>
      </c>
    </row>
    <row r="104" spans="1:13">
      <c r="A104" s="29" t="str">
        <f t="shared" si="19"/>
        <v/>
      </c>
      <c r="B104" s="30" t="str">
        <f>IF(A104="","NA",COUNTIF($A$7:A104,"&gt;0"))</f>
        <v>NA</v>
      </c>
      <c r="C104" s="31">
        <f t="shared" si="20"/>
        <v>2.3877741280856911E-10</v>
      </c>
      <c r="D104" s="31">
        <f t="shared" si="21"/>
        <v>2.1438161751352042E-11</v>
      </c>
      <c r="E104" s="31">
        <f t="shared" si="11"/>
        <v>2.1868031389718117E-12</v>
      </c>
      <c r="F104" s="32">
        <f t="shared" si="12"/>
        <v>0</v>
      </c>
      <c r="G104" s="32">
        <f t="shared" si="13"/>
        <v>0</v>
      </c>
      <c r="H104" s="32">
        <f t="shared" si="14"/>
        <v>0</v>
      </c>
      <c r="I104" s="31">
        <f t="shared" si="15"/>
        <v>2.3624964890323853E-11</v>
      </c>
      <c r="J104" s="31">
        <f t="shared" si="16"/>
        <v>2.6240237769889293E-10</v>
      </c>
      <c r="L104" t="str">
        <f t="shared" si="17"/>
        <v>NA</v>
      </c>
      <c r="M104" s="3">
        <f t="shared" si="18"/>
        <v>-2.362496489032382E-11</v>
      </c>
    </row>
    <row r="105" spans="1:13">
      <c r="A105" s="29" t="str">
        <f t="shared" si="19"/>
        <v/>
      </c>
      <c r="B105" s="30" t="str">
        <f>IF(A105="","NA",COUNTIF($A$7:A105,"&gt;0"))</f>
        <v>NA</v>
      </c>
      <c r="C105" s="31">
        <f t="shared" si="20"/>
        <v>2.6240237769889293E-10</v>
      </c>
      <c r="D105" s="31">
        <f t="shared" si="21"/>
        <v>2.3624964890323853E-11</v>
      </c>
      <c r="E105" s="31">
        <f t="shared" si="11"/>
        <v>2.4031684424256942E-12</v>
      </c>
      <c r="F105" s="32">
        <f t="shared" si="12"/>
        <v>0</v>
      </c>
      <c r="G105" s="32">
        <f t="shared" si="13"/>
        <v>0</v>
      </c>
      <c r="H105" s="32">
        <f t="shared" si="14"/>
        <v>0</v>
      </c>
      <c r="I105" s="31">
        <f t="shared" si="15"/>
        <v>2.6028133332749545E-11</v>
      </c>
      <c r="J105" s="31">
        <f t="shared" si="16"/>
        <v>2.884305110316425E-10</v>
      </c>
      <c r="L105" t="str">
        <f t="shared" si="17"/>
        <v>NA</v>
      </c>
      <c r="M105" s="3">
        <f t="shared" si="18"/>
        <v>-2.6028133332749571E-11</v>
      </c>
    </row>
    <row r="106" spans="1:13">
      <c r="A106" s="29" t="str">
        <f t="shared" si="19"/>
        <v/>
      </c>
      <c r="B106" s="30" t="str">
        <f>IF(A106="","NA",COUNTIF($A$7:A106,"&gt;0"))</f>
        <v>NA</v>
      </c>
      <c r="C106" s="31">
        <f t="shared" si="20"/>
        <v>2.884305110316425E-10</v>
      </c>
      <c r="D106" s="31">
        <f t="shared" si="21"/>
        <v>2.6028133332749545E-11</v>
      </c>
      <c r="E106" s="31">
        <f t="shared" si="11"/>
        <v>2.6415427635314591E-12</v>
      </c>
      <c r="F106" s="32">
        <f t="shared" si="12"/>
        <v>0</v>
      </c>
      <c r="G106" s="32">
        <f t="shared" si="13"/>
        <v>0</v>
      </c>
      <c r="H106" s="32">
        <f t="shared" si="14"/>
        <v>0</v>
      </c>
      <c r="I106" s="31">
        <f t="shared" si="15"/>
        <v>2.8669676096281006E-11</v>
      </c>
      <c r="J106" s="31">
        <f t="shared" si="16"/>
        <v>3.1710018712792354E-10</v>
      </c>
      <c r="L106" t="str">
        <f t="shared" si="17"/>
        <v>NA</v>
      </c>
      <c r="M106" s="3">
        <f t="shared" si="18"/>
        <v>-2.8669676096281041E-11</v>
      </c>
    </row>
    <row r="107" spans="1:13">
      <c r="A107" s="29" t="str">
        <f t="shared" si="19"/>
        <v/>
      </c>
      <c r="B107" s="30" t="str">
        <f>IF(A107="","NA",COUNTIF($A$7:A107,"&gt;0"))</f>
        <v>NA</v>
      </c>
      <c r="C107" s="31">
        <f t="shared" si="20"/>
        <v>3.1710018712792354E-10</v>
      </c>
      <c r="D107" s="31">
        <f t="shared" si="21"/>
        <v>2.8669676096281006E-11</v>
      </c>
      <c r="E107" s="31">
        <f t="shared" si="11"/>
        <v>2.9041092137798994E-12</v>
      </c>
      <c r="F107" s="32">
        <f t="shared" si="12"/>
        <v>0</v>
      </c>
      <c r="G107" s="32">
        <f t="shared" si="13"/>
        <v>0</v>
      </c>
      <c r="H107" s="32">
        <f t="shared" si="14"/>
        <v>0</v>
      </c>
      <c r="I107" s="31">
        <f t="shared" si="15"/>
        <v>3.1573785310060906E-11</v>
      </c>
      <c r="J107" s="31">
        <f t="shared" si="16"/>
        <v>3.4867397243798442E-10</v>
      </c>
      <c r="L107" t="str">
        <f t="shared" si="17"/>
        <v>NA</v>
      </c>
      <c r="M107" s="3">
        <f t="shared" si="18"/>
        <v>-3.157378531006088E-11</v>
      </c>
    </row>
    <row r="108" spans="1:13">
      <c r="A108" s="29" t="str">
        <f t="shared" si="19"/>
        <v/>
      </c>
      <c r="B108" s="30" t="str">
        <f>IF(A108="","NA",COUNTIF($A$7:A108,"&gt;0"))</f>
        <v>NA</v>
      </c>
      <c r="C108" s="31">
        <f t="shared" si="20"/>
        <v>3.4867397243798442E-10</v>
      </c>
      <c r="D108" s="31">
        <f t="shared" si="21"/>
        <v>3.1573785310060906E-11</v>
      </c>
      <c r="E108" s="31">
        <f t="shared" si="11"/>
        <v>3.1932724642445405E-12</v>
      </c>
      <c r="F108" s="32">
        <f t="shared" si="12"/>
        <v>0</v>
      </c>
      <c r="G108" s="32">
        <f t="shared" si="13"/>
        <v>0</v>
      </c>
      <c r="H108" s="32">
        <f t="shared" si="14"/>
        <v>0</v>
      </c>
      <c r="I108" s="31">
        <f t="shared" si="15"/>
        <v>3.4767057774305445E-11</v>
      </c>
      <c r="J108" s="31">
        <f t="shared" si="16"/>
        <v>3.8344103021228986E-10</v>
      </c>
      <c r="L108" t="str">
        <f t="shared" si="17"/>
        <v>NA</v>
      </c>
      <c r="M108" s="3">
        <f t="shared" si="18"/>
        <v>-3.4767057774305445E-11</v>
      </c>
    </row>
    <row r="109" spans="1:13">
      <c r="A109" s="29" t="str">
        <f t="shared" si="19"/>
        <v/>
      </c>
      <c r="B109" s="30" t="str">
        <f>IF(A109="","NA",COUNTIF($A$7:A109,"&gt;0"))</f>
        <v>NA</v>
      </c>
      <c r="C109" s="31">
        <f t="shared" si="20"/>
        <v>3.8344103021228986E-10</v>
      </c>
      <c r="D109" s="31">
        <f t="shared" si="21"/>
        <v>3.4767057774305445E-11</v>
      </c>
      <c r="E109" s="31">
        <f t="shared" si="11"/>
        <v>3.5116807683608875E-12</v>
      </c>
      <c r="F109" s="32">
        <f t="shared" si="12"/>
        <v>0</v>
      </c>
      <c r="G109" s="32">
        <f t="shared" si="13"/>
        <v>0</v>
      </c>
      <c r="H109" s="32">
        <f t="shared" si="14"/>
        <v>0</v>
      </c>
      <c r="I109" s="31">
        <f t="shared" si="15"/>
        <v>3.8278738542666333E-11</v>
      </c>
      <c r="J109" s="31">
        <f t="shared" si="16"/>
        <v>4.217197687549562E-10</v>
      </c>
      <c r="L109" t="str">
        <f t="shared" si="17"/>
        <v>NA</v>
      </c>
      <c r="M109" s="3">
        <f t="shared" si="18"/>
        <v>-3.8278738542666339E-11</v>
      </c>
    </row>
    <row r="110" spans="1:13">
      <c r="A110" s="29" t="str">
        <f t="shared" si="19"/>
        <v/>
      </c>
      <c r="B110" s="30" t="str">
        <f>IF(A110="","NA",COUNTIF($A$7:A110,"&gt;0"))</f>
        <v>NA</v>
      </c>
      <c r="C110" s="31">
        <f t="shared" si="20"/>
        <v>4.217197687549562E-10</v>
      </c>
      <c r="D110" s="31">
        <f t="shared" si="21"/>
        <v>3.8278738542666333E-11</v>
      </c>
      <c r="E110" s="31">
        <f t="shared" si="11"/>
        <v>3.8622502155141401E-12</v>
      </c>
      <c r="F110" s="32">
        <f t="shared" si="12"/>
        <v>0</v>
      </c>
      <c r="G110" s="32">
        <f t="shared" si="13"/>
        <v>0</v>
      </c>
      <c r="H110" s="32">
        <f t="shared" si="14"/>
        <v>0</v>
      </c>
      <c r="I110" s="31">
        <f t="shared" si="15"/>
        <v>4.2140988758180474E-11</v>
      </c>
      <c r="J110" s="31">
        <f t="shared" si="16"/>
        <v>4.6386075751313666E-10</v>
      </c>
      <c r="L110" t="str">
        <f t="shared" si="17"/>
        <v>NA</v>
      </c>
      <c r="M110" s="3">
        <f t="shared" si="18"/>
        <v>-4.2140988758180461E-11</v>
      </c>
    </row>
    <row r="111" spans="1:13">
      <c r="A111" s="29" t="str">
        <f t="shared" si="19"/>
        <v/>
      </c>
      <c r="B111" s="30" t="str">
        <f>IF(A111="","NA",COUNTIF($A$7:A111,"&gt;0"))</f>
        <v>NA</v>
      </c>
      <c r="C111" s="31">
        <f t="shared" si="20"/>
        <v>4.6386075751313666E-10</v>
      </c>
      <c r="D111" s="31">
        <f t="shared" si="21"/>
        <v>4.2140988758180474E-11</v>
      </c>
      <c r="E111" s="31">
        <f t="shared" si="11"/>
        <v>4.2481914375578097E-12</v>
      </c>
      <c r="F111" s="32">
        <f t="shared" si="12"/>
        <v>0</v>
      </c>
      <c r="G111" s="32">
        <f t="shared" si="13"/>
        <v>0</v>
      </c>
      <c r="H111" s="32">
        <f t="shared" si="14"/>
        <v>0</v>
      </c>
      <c r="I111" s="31">
        <f t="shared" si="15"/>
        <v>4.6389180195738281E-11</v>
      </c>
      <c r="J111" s="31">
        <f t="shared" si="16"/>
        <v>5.1024993770887495E-10</v>
      </c>
      <c r="L111" t="str">
        <f t="shared" si="17"/>
        <v>NA</v>
      </c>
      <c r="M111" s="3">
        <f t="shared" si="18"/>
        <v>-4.6389180195738281E-11</v>
      </c>
    </row>
    <row r="112" spans="1:13">
      <c r="A112" s="29" t="str">
        <f t="shared" si="19"/>
        <v/>
      </c>
      <c r="B112" s="30" t="str">
        <f>IF(A112="","NA",COUNTIF($A$7:A112,"&gt;0"))</f>
        <v>NA</v>
      </c>
      <c r="C112" s="31">
        <f t="shared" si="20"/>
        <v>5.1024993770887495E-10</v>
      </c>
      <c r="D112" s="31">
        <f t="shared" si="21"/>
        <v>4.6389180195738281E-11</v>
      </c>
      <c r="E112" s="31">
        <f t="shared" si="11"/>
        <v>4.6730390128504462E-12</v>
      </c>
      <c r="F112" s="32">
        <f t="shared" si="12"/>
        <v>0</v>
      </c>
      <c r="G112" s="32">
        <f t="shared" si="13"/>
        <v>0</v>
      </c>
      <c r="H112" s="32">
        <f t="shared" si="14"/>
        <v>0</v>
      </c>
      <c r="I112" s="31">
        <f t="shared" si="15"/>
        <v>5.1062219208588724E-11</v>
      </c>
      <c r="J112" s="31">
        <f t="shared" si="16"/>
        <v>5.6131215691746368E-10</v>
      </c>
      <c r="L112" t="str">
        <f t="shared" si="17"/>
        <v>NA</v>
      </c>
      <c r="M112" s="3">
        <f t="shared" si="18"/>
        <v>-5.1062219208588737E-11</v>
      </c>
    </row>
    <row r="113" spans="1:13">
      <c r="A113" s="29" t="str">
        <f t="shared" si="19"/>
        <v/>
      </c>
      <c r="B113" s="30" t="str">
        <f>IF(A113="","NA",COUNTIF($A$7:A113,"&gt;0"))</f>
        <v>NA</v>
      </c>
      <c r="C113" s="31">
        <f t="shared" si="20"/>
        <v>5.6131215691746368E-10</v>
      </c>
      <c r="D113" s="31">
        <f t="shared" si="21"/>
        <v>5.1062219208588724E-11</v>
      </c>
      <c r="E113" s="31">
        <f t="shared" si="11"/>
        <v>5.1406838371024376E-12</v>
      </c>
      <c r="F113" s="32">
        <f t="shared" si="12"/>
        <v>0</v>
      </c>
      <c r="G113" s="32">
        <f t="shared" si="13"/>
        <v>0</v>
      </c>
      <c r="H113" s="32">
        <f t="shared" si="14"/>
        <v>0</v>
      </c>
      <c r="I113" s="31">
        <f t="shared" si="15"/>
        <v>5.6202903045691162E-11</v>
      </c>
      <c r="J113" s="31">
        <f t="shared" si="16"/>
        <v>6.1751505996315486E-10</v>
      </c>
      <c r="L113" t="str">
        <f t="shared" si="17"/>
        <v>NA</v>
      </c>
      <c r="M113" s="3">
        <f t="shared" si="18"/>
        <v>-5.6202903045691182E-11</v>
      </c>
    </row>
    <row r="114" spans="1:13">
      <c r="A114" s="29" t="str">
        <f t="shared" si="19"/>
        <v/>
      </c>
      <c r="B114" s="30" t="str">
        <f>IF(A114="","NA",COUNTIF($A$7:A114,"&gt;0"))</f>
        <v>NA</v>
      </c>
      <c r="C114" s="31">
        <f t="shared" si="20"/>
        <v>6.1751505996315486E-10</v>
      </c>
      <c r="D114" s="31">
        <f t="shared" si="21"/>
        <v>5.6202903045691162E-11</v>
      </c>
      <c r="E114" s="31">
        <f t="shared" si="11"/>
        <v>5.6554087574958927E-12</v>
      </c>
      <c r="F114" s="32">
        <f t="shared" si="12"/>
        <v>0</v>
      </c>
      <c r="G114" s="32">
        <f t="shared" si="13"/>
        <v>0</v>
      </c>
      <c r="H114" s="32">
        <f t="shared" si="14"/>
        <v>0</v>
      </c>
      <c r="I114" s="31">
        <f t="shared" si="15"/>
        <v>6.1858311803187057E-11</v>
      </c>
      <c r="J114" s="31">
        <f t="shared" si="16"/>
        <v>6.7937337176634196E-10</v>
      </c>
      <c r="L114" t="str">
        <f t="shared" si="17"/>
        <v>NA</v>
      </c>
      <c r="M114" s="3">
        <f t="shared" si="18"/>
        <v>-6.1858311803187096E-11</v>
      </c>
    </row>
    <row r="115" spans="1:13">
      <c r="A115" s="29" t="str">
        <f t="shared" si="19"/>
        <v/>
      </c>
      <c r="B115" s="30" t="str">
        <f>IF(A115="","NA",COUNTIF($A$7:A115,"&gt;0"))</f>
        <v>NA</v>
      </c>
      <c r="C115" s="31">
        <f t="shared" si="20"/>
        <v>6.7937337176634196E-10</v>
      </c>
      <c r="D115" s="31">
        <f t="shared" si="21"/>
        <v>6.1858311803187057E-11</v>
      </c>
      <c r="E115" s="31">
        <f t="shared" si="11"/>
        <v>6.221927796426748E-12</v>
      </c>
      <c r="F115" s="32">
        <f t="shared" si="12"/>
        <v>0</v>
      </c>
      <c r="G115" s="32">
        <f t="shared" si="13"/>
        <v>0</v>
      </c>
      <c r="H115" s="32">
        <f t="shared" si="14"/>
        <v>0</v>
      </c>
      <c r="I115" s="31">
        <f t="shared" si="15"/>
        <v>6.8080239599613805E-11</v>
      </c>
      <c r="J115" s="31">
        <f t="shared" si="16"/>
        <v>7.474536113659558E-10</v>
      </c>
      <c r="L115" t="str">
        <f t="shared" si="17"/>
        <v>NA</v>
      </c>
      <c r="M115" s="3">
        <f t="shared" si="18"/>
        <v>-6.8080239599613844E-11</v>
      </c>
    </row>
    <row r="116" spans="1:13">
      <c r="A116" s="29" t="str">
        <f t="shared" si="19"/>
        <v/>
      </c>
      <c r="B116" s="30" t="str">
        <f>IF(A116="","NA",COUNTIF($A$7:A116,"&gt;0"))</f>
        <v>NA</v>
      </c>
      <c r="C116" s="31">
        <f t="shared" si="20"/>
        <v>7.474536113659558E-10</v>
      </c>
      <c r="D116" s="31">
        <f t="shared" si="21"/>
        <v>6.8080239599613805E-11</v>
      </c>
      <c r="E116" s="31">
        <f t="shared" si="11"/>
        <v>6.8454293240932112E-12</v>
      </c>
      <c r="F116" s="32">
        <f t="shared" si="12"/>
        <v>0</v>
      </c>
      <c r="G116" s="32">
        <f t="shared" si="13"/>
        <v>0</v>
      </c>
      <c r="H116" s="32">
        <f t="shared" si="14"/>
        <v>0</v>
      </c>
      <c r="I116" s="31">
        <f t="shared" si="15"/>
        <v>7.492566892370702E-11</v>
      </c>
      <c r="J116" s="31">
        <f t="shared" si="16"/>
        <v>8.2237928028966284E-10</v>
      </c>
      <c r="L116" t="str">
        <f t="shared" si="17"/>
        <v>NA</v>
      </c>
      <c r="M116" s="3">
        <f t="shared" si="18"/>
        <v>-7.4925668923707033E-11</v>
      </c>
    </row>
    <row r="117" spans="1:13">
      <c r="A117" s="29" t="str">
        <f t="shared" si="19"/>
        <v/>
      </c>
      <c r="B117" s="30" t="str">
        <f>IF(A117="","NA",COUNTIF($A$7:A117,"&gt;0"))</f>
        <v>NA</v>
      </c>
      <c r="C117" s="31">
        <f t="shared" si="20"/>
        <v>8.2237928028966284E-10</v>
      </c>
      <c r="D117" s="31">
        <f t="shared" si="21"/>
        <v>7.492566892370702E-11</v>
      </c>
      <c r="E117" s="31">
        <f t="shared" si="11"/>
        <v>7.5316235753194951E-12</v>
      </c>
      <c r="F117" s="32">
        <f t="shared" si="12"/>
        <v>0</v>
      </c>
      <c r="G117" s="32">
        <f t="shared" si="13"/>
        <v>0</v>
      </c>
      <c r="H117" s="32">
        <f t="shared" si="14"/>
        <v>0</v>
      </c>
      <c r="I117" s="31">
        <f t="shared" si="15"/>
        <v>8.2457292499026515E-11</v>
      </c>
      <c r="J117" s="31">
        <f t="shared" si="16"/>
        <v>9.0483657278868938E-10</v>
      </c>
      <c r="L117" t="str">
        <f t="shared" si="17"/>
        <v>NA</v>
      </c>
      <c r="M117" s="3">
        <f t="shared" si="18"/>
        <v>-8.2457292499026541E-11</v>
      </c>
    </row>
    <row r="118" spans="1:13">
      <c r="A118" s="29" t="str">
        <f t="shared" si="19"/>
        <v/>
      </c>
      <c r="B118" s="30" t="str">
        <f>IF(A118="","NA",COUNTIF($A$7:A118,"&gt;0"))</f>
        <v>NA</v>
      </c>
      <c r="C118" s="31">
        <f t="shared" si="20"/>
        <v>9.0483657278868938E-10</v>
      </c>
      <c r="D118" s="31">
        <f t="shared" si="21"/>
        <v>8.2457292499026515E-11</v>
      </c>
      <c r="E118" s="31">
        <f t="shared" si="11"/>
        <v>8.2867949457897469E-12</v>
      </c>
      <c r="F118" s="32">
        <f t="shared" si="12"/>
        <v>0</v>
      </c>
      <c r="G118" s="32">
        <f t="shared" si="13"/>
        <v>0</v>
      </c>
      <c r="H118" s="32">
        <f t="shared" si="14"/>
        <v>0</v>
      </c>
      <c r="I118" s="31">
        <f t="shared" si="15"/>
        <v>9.074408744481626E-11</v>
      </c>
      <c r="J118" s="31">
        <f t="shared" si="16"/>
        <v>9.9558066023350568E-10</v>
      </c>
      <c r="L118" t="str">
        <f t="shared" si="17"/>
        <v>NA</v>
      </c>
      <c r="M118" s="3">
        <f t="shared" si="18"/>
        <v>-9.0744087444816299E-11</v>
      </c>
    </row>
    <row r="119" spans="1:13">
      <c r="A119" s="29" t="str">
        <f t="shared" si="19"/>
        <v/>
      </c>
      <c r="B119" s="30" t="str">
        <f>IF(A119="","NA",COUNTIF($A$7:A119,"&gt;0"))</f>
        <v>NA</v>
      </c>
      <c r="C119" s="31">
        <f t="shared" si="20"/>
        <v>9.9558066023350568E-10</v>
      </c>
      <c r="D119" s="31">
        <f t="shared" si="21"/>
        <v>9.074408744481626E-11</v>
      </c>
      <c r="E119" s="31">
        <f t="shared" si="11"/>
        <v>9.1178595466385224E-12</v>
      </c>
      <c r="F119" s="32">
        <f t="shared" si="12"/>
        <v>0</v>
      </c>
      <c r="G119" s="32">
        <f t="shared" si="13"/>
        <v>0</v>
      </c>
      <c r="H119" s="32">
        <f t="shared" si="14"/>
        <v>0</v>
      </c>
      <c r="I119" s="31">
        <f t="shared" si="15"/>
        <v>9.9861946991454783E-11</v>
      </c>
      <c r="J119" s="31">
        <f t="shared" si="16"/>
        <v>1.0954426072249604E-9</v>
      </c>
      <c r="L119" t="str">
        <f t="shared" si="17"/>
        <v>NA</v>
      </c>
      <c r="M119" s="3">
        <f t="shared" si="18"/>
        <v>-9.9861946991454679E-11</v>
      </c>
    </row>
    <row r="120" spans="1:13">
      <c r="A120" s="29" t="str">
        <f t="shared" si="19"/>
        <v/>
      </c>
      <c r="B120" s="30" t="str">
        <f>IF(A120="","NA",COUNTIF($A$7:A120,"&gt;0"))</f>
        <v>NA</v>
      </c>
      <c r="C120" s="31">
        <f t="shared" si="20"/>
        <v>1.0954426072249604E-9</v>
      </c>
      <c r="D120" s="31">
        <f t="shared" si="21"/>
        <v>9.9861946991454783E-11</v>
      </c>
      <c r="E120" s="31">
        <f t="shared" si="11"/>
        <v>1.0032428544501927E-11</v>
      </c>
      <c r="F120" s="32">
        <f t="shared" si="12"/>
        <v>0</v>
      </c>
      <c r="G120" s="32">
        <f t="shared" si="13"/>
        <v>0</v>
      </c>
      <c r="H120" s="32">
        <f t="shared" si="14"/>
        <v>0</v>
      </c>
      <c r="I120" s="31">
        <f t="shared" si="15"/>
        <v>1.098943755359567E-10</v>
      </c>
      <c r="J120" s="31">
        <f t="shared" si="16"/>
        <v>1.205336982760917E-9</v>
      </c>
      <c r="L120" t="str">
        <f t="shared" si="17"/>
        <v>NA</v>
      </c>
      <c r="M120" s="3">
        <f t="shared" si="18"/>
        <v>-1.0989437553595665E-10</v>
      </c>
    </row>
    <row r="121" spans="1:13">
      <c r="A121" s="29" t="str">
        <f t="shared" si="19"/>
        <v/>
      </c>
      <c r="B121" s="30" t="str">
        <f>IF(A121="","NA",COUNTIF($A$7:A121,"&gt;0"))</f>
        <v>NA</v>
      </c>
      <c r="C121" s="31">
        <f t="shared" si="20"/>
        <v>1.205336982760917E-9</v>
      </c>
      <c r="D121" s="31">
        <f t="shared" si="21"/>
        <v>1.098943755359567E-10</v>
      </c>
      <c r="E121" s="31">
        <f t="shared" si="11"/>
        <v>1.103887786711873E-11</v>
      </c>
      <c r="F121" s="32">
        <f t="shared" si="12"/>
        <v>0</v>
      </c>
      <c r="G121" s="32">
        <f t="shared" si="13"/>
        <v>0</v>
      </c>
      <c r="H121" s="32">
        <f t="shared" si="14"/>
        <v>0</v>
      </c>
      <c r="I121" s="31">
        <f t="shared" si="15"/>
        <v>1.2093325340307544E-10</v>
      </c>
      <c r="J121" s="31">
        <f t="shared" si="16"/>
        <v>1.3262702361639923E-9</v>
      </c>
      <c r="L121" t="str">
        <f t="shared" si="17"/>
        <v>NA</v>
      </c>
      <c r="M121" s="3">
        <f t="shared" si="18"/>
        <v>-1.2093325340307534E-10</v>
      </c>
    </row>
    <row r="122" spans="1:13">
      <c r="A122" s="29" t="str">
        <f t="shared" si="19"/>
        <v/>
      </c>
      <c r="B122" s="30" t="str">
        <f>IF(A122="","NA",COUNTIF($A$7:A122,"&gt;0"))</f>
        <v>NA</v>
      </c>
      <c r="C122" s="31">
        <f t="shared" si="20"/>
        <v>1.3262702361639923E-9</v>
      </c>
      <c r="D122" s="31">
        <f t="shared" si="21"/>
        <v>1.2093325340307544E-10</v>
      </c>
      <c r="E122" s="31">
        <f t="shared" si="11"/>
        <v>1.2146424912868563E-11</v>
      </c>
      <c r="F122" s="32">
        <f t="shared" si="12"/>
        <v>0</v>
      </c>
      <c r="G122" s="32">
        <f t="shared" si="13"/>
        <v>0</v>
      </c>
      <c r="H122" s="32">
        <f t="shared" si="14"/>
        <v>0</v>
      </c>
      <c r="I122" s="31">
        <f t="shared" si="15"/>
        <v>1.3307967831594402E-10</v>
      </c>
      <c r="J122" s="31">
        <f t="shared" si="16"/>
        <v>1.4593499144799365E-9</v>
      </c>
      <c r="L122" t="str">
        <f t="shared" si="17"/>
        <v>NA</v>
      </c>
      <c r="M122" s="3">
        <f t="shared" si="18"/>
        <v>-1.3307967831594417E-10</v>
      </c>
    </row>
    <row r="123" spans="1:13">
      <c r="A123" s="29" t="str">
        <f t="shared" si="19"/>
        <v/>
      </c>
      <c r="B123" s="30" t="str">
        <f>IF(A123="","NA",COUNTIF($A$7:A123,"&gt;0"))</f>
        <v>NA</v>
      </c>
      <c r="C123" s="31">
        <f t="shared" si="20"/>
        <v>1.4593499144799365E-9</v>
      </c>
      <c r="D123" s="31">
        <f t="shared" si="21"/>
        <v>1.3307967831594402E-10</v>
      </c>
      <c r="E123" s="31">
        <f t="shared" si="11"/>
        <v>1.336521296677875E-11</v>
      </c>
      <c r="F123" s="32">
        <f t="shared" si="12"/>
        <v>0</v>
      </c>
      <c r="G123" s="32">
        <f t="shared" si="13"/>
        <v>0</v>
      </c>
      <c r="H123" s="32">
        <f t="shared" si="14"/>
        <v>0</v>
      </c>
      <c r="I123" s="31">
        <f t="shared" si="15"/>
        <v>1.4644489128272276E-10</v>
      </c>
      <c r="J123" s="31">
        <f t="shared" si="16"/>
        <v>1.6057948057626592E-9</v>
      </c>
      <c r="L123" t="str">
        <f t="shared" si="17"/>
        <v>NA</v>
      </c>
      <c r="M123" s="3">
        <f t="shared" si="18"/>
        <v>-1.4644489128272266E-10</v>
      </c>
    </row>
    <row r="124" spans="1:13">
      <c r="A124" s="29" t="str">
        <f t="shared" si="19"/>
        <v/>
      </c>
      <c r="B124" s="30" t="str">
        <f>IF(A124="","NA",COUNTIF($A$7:A124,"&gt;0"))</f>
        <v>NA</v>
      </c>
      <c r="C124" s="31">
        <f t="shared" si="20"/>
        <v>1.6057948057626592E-9</v>
      </c>
      <c r="D124" s="31">
        <f t="shared" si="21"/>
        <v>1.4644489128272276E-10</v>
      </c>
      <c r="E124" s="31">
        <f t="shared" si="11"/>
        <v>1.4706404096109684E-11</v>
      </c>
      <c r="F124" s="32">
        <f t="shared" si="12"/>
        <v>0</v>
      </c>
      <c r="G124" s="32">
        <f t="shared" si="13"/>
        <v>0</v>
      </c>
      <c r="H124" s="32">
        <f t="shared" si="14"/>
        <v>0</v>
      </c>
      <c r="I124" s="31">
        <f t="shared" si="15"/>
        <v>1.6115129537883245E-10</v>
      </c>
      <c r="J124" s="31">
        <f t="shared" si="16"/>
        <v>1.7669461011414916E-9</v>
      </c>
      <c r="L124" t="str">
        <f t="shared" si="17"/>
        <v>NA</v>
      </c>
      <c r="M124" s="3">
        <f t="shared" si="18"/>
        <v>-1.6115129537883247E-10</v>
      </c>
    </row>
    <row r="125" spans="1:13">
      <c r="A125" s="29" t="str">
        <f t="shared" si="19"/>
        <v/>
      </c>
      <c r="B125" s="30" t="str">
        <f>IF(A125="","NA",COUNTIF($A$7:A125,"&gt;0"))</f>
        <v>NA</v>
      </c>
      <c r="C125" s="31">
        <f t="shared" si="20"/>
        <v>1.7669461011414916E-9</v>
      </c>
      <c r="D125" s="31">
        <f t="shared" si="21"/>
        <v>1.6115129537883245E-10</v>
      </c>
      <c r="E125" s="31">
        <f t="shared" si="11"/>
        <v>1.6182281376287492E-11</v>
      </c>
      <c r="F125" s="32">
        <f t="shared" si="12"/>
        <v>0</v>
      </c>
      <c r="G125" s="32">
        <f t="shared" si="13"/>
        <v>0</v>
      </c>
      <c r="H125" s="32">
        <f t="shared" si="14"/>
        <v>0</v>
      </c>
      <c r="I125" s="31">
        <f t="shared" si="15"/>
        <v>1.7733357675511994E-10</v>
      </c>
      <c r="J125" s="31">
        <f t="shared" si="16"/>
        <v>1.9442796778966117E-9</v>
      </c>
      <c r="L125" t="str">
        <f t="shared" si="17"/>
        <v>NA</v>
      </c>
      <c r="M125" s="3">
        <f t="shared" si="18"/>
        <v>-1.7733357675512004E-10</v>
      </c>
    </row>
    <row r="126" spans="1:13">
      <c r="A126" s="29" t="str">
        <f t="shared" si="19"/>
        <v/>
      </c>
      <c r="B126" s="30" t="str">
        <f>IF(A126="","NA",COUNTIF($A$7:A126,"&gt;0"))</f>
        <v>NA</v>
      </c>
      <c r="C126" s="31">
        <f t="shared" si="20"/>
        <v>1.9442796778966117E-9</v>
      </c>
      <c r="D126" s="31">
        <f t="shared" si="21"/>
        <v>1.7733357675511994E-10</v>
      </c>
      <c r="E126" s="31">
        <f t="shared" si="11"/>
        <v>1.7806361383403132E-11</v>
      </c>
      <c r="F126" s="32">
        <f t="shared" si="12"/>
        <v>0</v>
      </c>
      <c r="G126" s="32">
        <f t="shared" si="13"/>
        <v>0</v>
      </c>
      <c r="H126" s="32">
        <f t="shared" si="14"/>
        <v>0</v>
      </c>
      <c r="I126" s="31">
        <f t="shared" si="15"/>
        <v>1.9513993813852307E-10</v>
      </c>
      <c r="J126" s="31">
        <f t="shared" si="16"/>
        <v>2.1394196160351347E-9</v>
      </c>
      <c r="L126" t="str">
        <f t="shared" si="17"/>
        <v>NA</v>
      </c>
      <c r="M126" s="3">
        <f t="shared" si="18"/>
        <v>-1.9513993813852304E-10</v>
      </c>
    </row>
    <row r="127" spans="1:13">
      <c r="A127" s="29" t="str">
        <f t="shared" si="19"/>
        <v/>
      </c>
      <c r="B127" s="30" t="str">
        <f>IF(A127="","NA",COUNTIF($A$7:A127,"&gt;0"))</f>
        <v>NA</v>
      </c>
      <c r="C127" s="31">
        <f t="shared" si="20"/>
        <v>2.1394196160351347E-9</v>
      </c>
      <c r="D127" s="31">
        <f t="shared" si="21"/>
        <v>1.9513993813852307E-10</v>
      </c>
      <c r="E127" s="31">
        <f t="shared" si="11"/>
        <v>1.9593517983521773E-11</v>
      </c>
      <c r="F127" s="32">
        <f t="shared" si="12"/>
        <v>0</v>
      </c>
      <c r="G127" s="32">
        <f t="shared" si="13"/>
        <v>0</v>
      </c>
      <c r="H127" s="32">
        <f t="shared" si="14"/>
        <v>0</v>
      </c>
      <c r="I127" s="31">
        <f t="shared" si="15"/>
        <v>2.1473345612204483E-10</v>
      </c>
      <c r="J127" s="31">
        <f t="shared" si="16"/>
        <v>2.3541530721571795E-9</v>
      </c>
      <c r="L127" t="str">
        <f t="shared" si="17"/>
        <v>NA</v>
      </c>
      <c r="M127" s="3">
        <f t="shared" si="18"/>
        <v>-2.1473345612204478E-10</v>
      </c>
    </row>
    <row r="128" spans="1:13">
      <c r="A128" s="29" t="str">
        <f t="shared" si="19"/>
        <v/>
      </c>
      <c r="B128" s="30" t="str">
        <f>IF(A128="","NA",COUNTIF($A$7:A128,"&gt;0"))</f>
        <v>NA</v>
      </c>
      <c r="C128" s="31">
        <f t="shared" si="20"/>
        <v>2.3541530721571795E-9</v>
      </c>
      <c r="D128" s="31">
        <f t="shared" si="21"/>
        <v>2.1473345612204483E-10</v>
      </c>
      <c r="E128" s="31">
        <f t="shared" si="11"/>
        <v>2.1560118552506167E-11</v>
      </c>
      <c r="F128" s="32">
        <f t="shared" si="12"/>
        <v>0</v>
      </c>
      <c r="G128" s="32">
        <f t="shared" si="13"/>
        <v>0</v>
      </c>
      <c r="H128" s="32">
        <f t="shared" si="14"/>
        <v>0</v>
      </c>
      <c r="I128" s="31">
        <f t="shared" si="15"/>
        <v>2.3629357467455098E-10</v>
      </c>
      <c r="J128" s="31">
        <f t="shared" si="16"/>
        <v>2.5904466468317304E-9</v>
      </c>
      <c r="L128" t="str">
        <f t="shared" si="17"/>
        <v>NA</v>
      </c>
      <c r="M128" s="3">
        <f t="shared" si="18"/>
        <v>-2.3629357467455088E-10</v>
      </c>
    </row>
    <row r="129" spans="1:13">
      <c r="A129" s="29" t="str">
        <f t="shared" si="19"/>
        <v/>
      </c>
      <c r="B129" s="30" t="str">
        <f>IF(A129="","NA",COUNTIF($A$7:A129,"&gt;0"))</f>
        <v>NA</v>
      </c>
      <c r="C129" s="31">
        <f t="shared" si="20"/>
        <v>2.5904466468317304E-9</v>
      </c>
      <c r="D129" s="31">
        <f t="shared" si="21"/>
        <v>2.3629357467455098E-10</v>
      </c>
      <c r="E129" s="31">
        <f t="shared" si="11"/>
        <v>2.3724173873900596E-11</v>
      </c>
      <c r="F129" s="32">
        <f t="shared" si="12"/>
        <v>0</v>
      </c>
      <c r="G129" s="32">
        <f t="shared" si="13"/>
        <v>0</v>
      </c>
      <c r="H129" s="32">
        <f t="shared" si="14"/>
        <v>0</v>
      </c>
      <c r="I129" s="31">
        <f t="shared" si="15"/>
        <v>2.6001774854845157E-10</v>
      </c>
      <c r="J129" s="31">
        <f t="shared" si="16"/>
        <v>2.8504643953801821E-9</v>
      </c>
      <c r="L129" t="str">
        <f t="shared" si="17"/>
        <v>NA</v>
      </c>
      <c r="M129" s="3">
        <f t="shared" si="18"/>
        <v>-2.6001774854845168E-10</v>
      </c>
    </row>
    <row r="130" spans="1:13">
      <c r="A130" s="29" t="str">
        <f t="shared" si="19"/>
        <v/>
      </c>
      <c r="B130" s="30" t="str">
        <f>IF(A130="","NA",COUNTIF($A$7:A130,"&gt;0"))</f>
        <v>NA</v>
      </c>
      <c r="C130" s="31">
        <f t="shared" si="20"/>
        <v>2.8504643953801821E-9</v>
      </c>
      <c r="D130" s="31">
        <f t="shared" si="21"/>
        <v>2.6001774854845157E-10</v>
      </c>
      <c r="E130" s="31">
        <f t="shared" si="11"/>
        <v>2.6105503087690166E-11</v>
      </c>
      <c r="F130" s="32">
        <f t="shared" si="12"/>
        <v>0</v>
      </c>
      <c r="G130" s="32">
        <f t="shared" si="13"/>
        <v>0</v>
      </c>
      <c r="H130" s="32">
        <f t="shared" si="14"/>
        <v>0</v>
      </c>
      <c r="I130" s="31">
        <f t="shared" si="15"/>
        <v>2.8612325163614174E-10</v>
      </c>
      <c r="J130" s="31">
        <f t="shared" si="16"/>
        <v>3.1365876470163239E-9</v>
      </c>
      <c r="L130" t="str">
        <f t="shared" si="17"/>
        <v>NA</v>
      </c>
      <c r="M130" s="3">
        <f t="shared" si="18"/>
        <v>-2.8612325163614179E-10</v>
      </c>
    </row>
    <row r="131" spans="1:13">
      <c r="A131" s="29" t="str">
        <f t="shared" si="19"/>
        <v/>
      </c>
      <c r="B131" s="30" t="str">
        <f>IF(A131="","NA",COUNTIF($A$7:A131,"&gt;0"))</f>
        <v>NA</v>
      </c>
      <c r="C131" s="31">
        <f t="shared" si="20"/>
        <v>3.1365876470163239E-9</v>
      </c>
      <c r="D131" s="31">
        <f t="shared" si="21"/>
        <v>2.8612325163614174E-10</v>
      </c>
      <c r="E131" s="31">
        <f t="shared" si="11"/>
        <v>2.8725915200591164E-11</v>
      </c>
      <c r="F131" s="32">
        <f t="shared" si="12"/>
        <v>0</v>
      </c>
      <c r="G131" s="32">
        <f t="shared" si="13"/>
        <v>0</v>
      </c>
      <c r="H131" s="32">
        <f t="shared" si="14"/>
        <v>0</v>
      </c>
      <c r="I131" s="31">
        <f t="shared" si="15"/>
        <v>3.1484916683673289E-10</v>
      </c>
      <c r="J131" s="31">
        <f t="shared" si="16"/>
        <v>3.4514368138530568E-9</v>
      </c>
      <c r="L131" t="str">
        <f t="shared" si="17"/>
        <v>NA</v>
      </c>
      <c r="M131" s="3">
        <f t="shared" si="18"/>
        <v>-3.1484916683673295E-10</v>
      </c>
    </row>
    <row r="132" spans="1:13">
      <c r="A132" s="29" t="str">
        <f t="shared" si="19"/>
        <v/>
      </c>
      <c r="B132" s="30" t="str">
        <f>IF(A132="","NA",COUNTIF($A$7:A132,"&gt;0"))</f>
        <v>NA</v>
      </c>
      <c r="C132" s="31">
        <f t="shared" si="20"/>
        <v>3.4514368138530568E-9</v>
      </c>
      <c r="D132" s="31">
        <f t="shared" si="21"/>
        <v>3.1484916683673289E-10</v>
      </c>
      <c r="E132" s="31">
        <f t="shared" si="11"/>
        <v>3.1609408820204244E-11</v>
      </c>
      <c r="F132" s="32">
        <f t="shared" si="12"/>
        <v>0</v>
      </c>
      <c r="G132" s="32">
        <f t="shared" si="13"/>
        <v>0</v>
      </c>
      <c r="H132" s="32">
        <f t="shared" si="14"/>
        <v>0</v>
      </c>
      <c r="I132" s="31">
        <f t="shared" si="15"/>
        <v>3.4645857565693715E-10</v>
      </c>
      <c r="J132" s="31">
        <f t="shared" si="16"/>
        <v>3.7978953895099933E-9</v>
      </c>
      <c r="L132" t="str">
        <f t="shared" si="17"/>
        <v>NA</v>
      </c>
      <c r="M132" s="3">
        <f t="shared" si="18"/>
        <v>-3.4645857565693653E-10</v>
      </c>
    </row>
    <row r="133" spans="1:13">
      <c r="A133" s="29" t="str">
        <f t="shared" si="19"/>
        <v/>
      </c>
      <c r="B133" s="30" t="str">
        <f>IF(A133="","NA",COUNTIF($A$7:A133,"&gt;0"))</f>
        <v>NA</v>
      </c>
      <c r="C133" s="31">
        <f t="shared" si="20"/>
        <v>3.7978953895099933E-9</v>
      </c>
      <c r="D133" s="31">
        <f t="shared" si="21"/>
        <v>3.4645857565693715E-10</v>
      </c>
      <c r="E133" s="31">
        <f t="shared" si="11"/>
        <v>3.4782391942262353E-11</v>
      </c>
      <c r="F133" s="32">
        <f t="shared" si="12"/>
        <v>0</v>
      </c>
      <c r="G133" s="32">
        <f t="shared" si="13"/>
        <v>0</v>
      </c>
      <c r="H133" s="32">
        <f t="shared" si="14"/>
        <v>0</v>
      </c>
      <c r="I133" s="31">
        <f t="shared" si="15"/>
        <v>3.8124096759919952E-10</v>
      </c>
      <c r="J133" s="31">
        <f t="shared" si="16"/>
        <v>4.1791363571091932E-9</v>
      </c>
      <c r="L133" t="str">
        <f t="shared" si="17"/>
        <v>NA</v>
      </c>
      <c r="M133" s="3">
        <f t="shared" si="18"/>
        <v>-3.8124096759919988E-10</v>
      </c>
    </row>
    <row r="134" spans="1:13">
      <c r="A134" s="29" t="str">
        <f t="shared" si="19"/>
        <v/>
      </c>
      <c r="B134" s="30" t="str">
        <f>IF(A134="","NA",COUNTIF($A$7:A134,"&gt;0"))</f>
        <v>NA</v>
      </c>
      <c r="C134" s="31">
        <f t="shared" si="20"/>
        <v>4.1791363571091932E-9</v>
      </c>
      <c r="D134" s="31">
        <f t="shared" si="21"/>
        <v>3.8124096759919952E-10</v>
      </c>
      <c r="E134" s="31">
        <f t="shared" si="11"/>
        <v>3.8273923803858356E-11</v>
      </c>
      <c r="F134" s="32">
        <f t="shared" si="12"/>
        <v>0</v>
      </c>
      <c r="G134" s="32">
        <f t="shared" si="13"/>
        <v>0</v>
      </c>
      <c r="H134" s="32">
        <f t="shared" si="14"/>
        <v>0</v>
      </c>
      <c r="I134" s="31">
        <f t="shared" si="15"/>
        <v>4.1951489140305786E-10</v>
      </c>
      <c r="J134" s="31">
        <f t="shared" si="16"/>
        <v>4.5986512485122512E-9</v>
      </c>
      <c r="L134" t="str">
        <f t="shared" si="17"/>
        <v>NA</v>
      </c>
      <c r="M134" s="3">
        <f t="shared" si="18"/>
        <v>-4.1951489140305796E-10</v>
      </c>
    </row>
    <row r="135" spans="1:13">
      <c r="A135" s="29" t="str">
        <f t="shared" si="19"/>
        <v/>
      </c>
      <c r="B135" s="30" t="str">
        <f>IF(A135="","NA",COUNTIF($A$7:A135,"&gt;0"))</f>
        <v>NA</v>
      </c>
      <c r="C135" s="31">
        <f t="shared" si="20"/>
        <v>4.5986512485122512E-9</v>
      </c>
      <c r="D135" s="31">
        <f t="shared" si="21"/>
        <v>4.1951489140305786E-10</v>
      </c>
      <c r="E135" s="31">
        <f t="shared" si="11"/>
        <v>4.2115981017624698E-11</v>
      </c>
      <c r="F135" s="32">
        <f t="shared" si="12"/>
        <v>0</v>
      </c>
      <c r="G135" s="32">
        <f t="shared" si="13"/>
        <v>0</v>
      </c>
      <c r="H135" s="32">
        <f t="shared" si="14"/>
        <v>0</v>
      </c>
      <c r="I135" s="31">
        <f t="shared" si="15"/>
        <v>4.6163087242068258E-10</v>
      </c>
      <c r="J135" s="31">
        <f t="shared" si="16"/>
        <v>5.0602821209329337E-9</v>
      </c>
      <c r="L135" t="str">
        <f t="shared" si="17"/>
        <v>NA</v>
      </c>
      <c r="M135" s="3">
        <f t="shared" si="18"/>
        <v>-4.6163087242068258E-10</v>
      </c>
    </row>
    <row r="136" spans="1:13">
      <c r="A136" s="29" t="str">
        <f t="shared" si="19"/>
        <v/>
      </c>
      <c r="B136" s="30" t="str">
        <f>IF(A136="","NA",COUNTIF($A$7:A136,"&gt;0"))</f>
        <v>NA</v>
      </c>
      <c r="C136" s="31">
        <f t="shared" si="20"/>
        <v>5.0602821209329337E-9</v>
      </c>
      <c r="D136" s="31">
        <f t="shared" si="21"/>
        <v>4.6163087242068258E-10</v>
      </c>
      <c r="E136" s="31">
        <f t="shared" ref="E136:E199" si="22">C136*$B$5</f>
        <v>4.634375042421078E-11</v>
      </c>
      <c r="F136" s="32">
        <f t="shared" ref="F136:F199" si="23">IF(B136&lt;=$B$3,IPMT($B$5,B136,$B$3,-$B$4),0)</f>
        <v>0</v>
      </c>
      <c r="G136" s="32">
        <f t="shared" ref="G136:G199" si="24">IF(B136&lt;=$B$3,PPMT($B$5,B136,$B$3,-$B$4),0)</f>
        <v>0</v>
      </c>
      <c r="H136" s="32">
        <f t="shared" ref="H136:H199" si="25">F136+G136</f>
        <v>0</v>
      </c>
      <c r="I136" s="31">
        <f t="shared" ref="I136:I199" si="26">MAX(0,D136+E136-H136)</f>
        <v>5.0797462284489339E-10</v>
      </c>
      <c r="J136" s="31">
        <f t="shared" ref="J136:J199" si="27">MAX(0, C136+D136+E136-H136)</f>
        <v>5.5682567437778272E-9</v>
      </c>
      <c r="L136" t="str">
        <f t="shared" ref="L136:L199" si="28">IF(C136&lt;=0.00000001,"NA",B136)</f>
        <v>NA</v>
      </c>
      <c r="M136" s="3">
        <f t="shared" ref="M136:M199" si="29">C136-J136</f>
        <v>-5.0797462284489349E-10</v>
      </c>
    </row>
    <row r="137" spans="1:13">
      <c r="A137" s="29" t="str">
        <f t="shared" ref="A137:A200" si="30">IF(B136&lt;$B$3,DATE(YEAR(A136)+$E$5,MONTH(A136)+$E$4,DAY(A136)+$E$3),"")</f>
        <v/>
      </c>
      <c r="B137" s="30" t="str">
        <f>IF(A137="","NA",COUNTIF($A$7:A137,"&gt;0"))</f>
        <v>NA</v>
      </c>
      <c r="C137" s="31">
        <f t="shared" ref="C137:C200" si="31">J136</f>
        <v>5.5682567437778272E-9</v>
      </c>
      <c r="D137" s="31">
        <f t="shared" ref="D137:D200" si="32">I136</f>
        <v>5.0797462284489339E-10</v>
      </c>
      <c r="E137" s="31">
        <f t="shared" si="22"/>
        <v>5.0995951345098595E-11</v>
      </c>
      <c r="F137" s="32">
        <f t="shared" si="23"/>
        <v>0</v>
      </c>
      <c r="G137" s="32">
        <f t="shared" si="24"/>
        <v>0</v>
      </c>
      <c r="H137" s="32">
        <f t="shared" si="25"/>
        <v>0</v>
      </c>
      <c r="I137" s="31">
        <f t="shared" si="26"/>
        <v>5.5897057418999203E-10</v>
      </c>
      <c r="J137" s="31">
        <f t="shared" si="27"/>
        <v>6.1272273179678193E-9</v>
      </c>
      <c r="L137" t="str">
        <f t="shared" si="28"/>
        <v>NA</v>
      </c>
      <c r="M137" s="3">
        <f t="shared" si="29"/>
        <v>-5.5897057418999203E-10</v>
      </c>
    </row>
    <row r="138" spans="1:13">
      <c r="A138" s="29" t="str">
        <f t="shared" si="30"/>
        <v/>
      </c>
      <c r="B138" s="30" t="str">
        <f>IF(A138="","NA",COUNTIF($A$7:A138,"&gt;0"))</f>
        <v>NA</v>
      </c>
      <c r="C138" s="31">
        <f t="shared" si="31"/>
        <v>6.1272273179678193E-9</v>
      </c>
      <c r="D138" s="31">
        <f t="shared" si="32"/>
        <v>5.5897057418999203E-10</v>
      </c>
      <c r="E138" s="31">
        <f t="shared" si="22"/>
        <v>5.6115190187055274E-11</v>
      </c>
      <c r="F138" s="32">
        <f t="shared" si="23"/>
        <v>0</v>
      </c>
      <c r="G138" s="32">
        <f t="shared" si="24"/>
        <v>0</v>
      </c>
      <c r="H138" s="32">
        <f t="shared" si="25"/>
        <v>0</v>
      </c>
      <c r="I138" s="31">
        <f t="shared" si="26"/>
        <v>6.1508576437704733E-10</v>
      </c>
      <c r="J138" s="31">
        <f t="shared" si="27"/>
        <v>6.7423130823448669E-9</v>
      </c>
      <c r="L138" t="str">
        <f t="shared" si="28"/>
        <v>NA</v>
      </c>
      <c r="M138" s="3">
        <f t="shared" si="29"/>
        <v>-6.1508576437704764E-10</v>
      </c>
    </row>
    <row r="139" spans="1:13">
      <c r="A139" s="29" t="str">
        <f t="shared" si="30"/>
        <v/>
      </c>
      <c r="B139" s="30" t="str">
        <f>IF(A139="","NA",COUNTIF($A$7:A139,"&gt;0"))</f>
        <v>NA</v>
      </c>
      <c r="C139" s="31">
        <f t="shared" si="31"/>
        <v>6.7423130823448669E-9</v>
      </c>
      <c r="D139" s="31">
        <f t="shared" si="32"/>
        <v>6.1508576437704733E-10</v>
      </c>
      <c r="E139" s="31">
        <f t="shared" si="22"/>
        <v>6.1748350645808401E-11</v>
      </c>
      <c r="F139" s="32">
        <f t="shared" si="23"/>
        <v>0</v>
      </c>
      <c r="G139" s="32">
        <f t="shared" si="24"/>
        <v>0</v>
      </c>
      <c r="H139" s="32">
        <f t="shared" si="25"/>
        <v>0</v>
      </c>
      <c r="I139" s="31">
        <f t="shared" si="26"/>
        <v>6.7683411502285568E-10</v>
      </c>
      <c r="J139" s="31">
        <f t="shared" si="27"/>
        <v>7.4191471973677226E-9</v>
      </c>
      <c r="L139" t="str">
        <f t="shared" si="28"/>
        <v>NA</v>
      </c>
      <c r="M139" s="3">
        <f t="shared" si="29"/>
        <v>-6.7683411502285568E-10</v>
      </c>
    </row>
    <row r="140" spans="1:13">
      <c r="A140" s="29" t="str">
        <f t="shared" si="30"/>
        <v/>
      </c>
      <c r="B140" s="30" t="str">
        <f>IF(A140="","NA",COUNTIF($A$7:A140,"&gt;0"))</f>
        <v>NA</v>
      </c>
      <c r="C140" s="31">
        <f t="shared" si="31"/>
        <v>7.4191471973677226E-9</v>
      </c>
      <c r="D140" s="31">
        <f t="shared" si="32"/>
        <v>6.7683411502285568E-10</v>
      </c>
      <c r="E140" s="31">
        <f t="shared" si="22"/>
        <v>6.7947023082559387E-11</v>
      </c>
      <c r="F140" s="32">
        <f t="shared" si="23"/>
        <v>0</v>
      </c>
      <c r="G140" s="32">
        <f t="shared" si="24"/>
        <v>0</v>
      </c>
      <c r="H140" s="32">
        <f t="shared" si="25"/>
        <v>0</v>
      </c>
      <c r="I140" s="31">
        <f t="shared" si="26"/>
        <v>7.4478113810541508E-10</v>
      </c>
      <c r="J140" s="31">
        <f t="shared" si="27"/>
        <v>8.1639283354731375E-9</v>
      </c>
      <c r="L140" t="str">
        <f t="shared" si="28"/>
        <v>NA</v>
      </c>
      <c r="M140" s="3">
        <f t="shared" si="29"/>
        <v>-7.4478113810541487E-10</v>
      </c>
    </row>
    <row r="141" spans="1:13">
      <c r="A141" s="29" t="str">
        <f t="shared" si="30"/>
        <v/>
      </c>
      <c r="B141" s="30" t="str">
        <f>IF(A141="","NA",COUNTIF($A$7:A141,"&gt;0"))</f>
        <v>NA</v>
      </c>
      <c r="C141" s="31">
        <f t="shared" si="31"/>
        <v>8.1639283354731375E-9</v>
      </c>
      <c r="D141" s="31">
        <f t="shared" si="32"/>
        <v>7.4478113810541508E-10</v>
      </c>
      <c r="E141" s="31">
        <f t="shared" si="22"/>
        <v>7.4767977005708147E-11</v>
      </c>
      <c r="F141" s="32">
        <f t="shared" si="23"/>
        <v>0</v>
      </c>
      <c r="G141" s="32">
        <f t="shared" si="24"/>
        <v>0</v>
      </c>
      <c r="H141" s="32">
        <f t="shared" si="25"/>
        <v>0</v>
      </c>
      <c r="I141" s="31">
        <f t="shared" si="26"/>
        <v>8.1954911511112325E-10</v>
      </c>
      <c r="J141" s="31">
        <f t="shared" si="27"/>
        <v>8.9834774505842618E-9</v>
      </c>
      <c r="L141" t="str">
        <f t="shared" si="28"/>
        <v>NA</v>
      </c>
      <c r="M141" s="3">
        <f t="shared" si="29"/>
        <v>-8.1954911511112429E-10</v>
      </c>
    </row>
    <row r="142" spans="1:13">
      <c r="A142" s="29" t="str">
        <f t="shared" si="30"/>
        <v/>
      </c>
      <c r="B142" s="30" t="str">
        <f>IF(A142="","NA",COUNTIF($A$7:A142,"&gt;0"))</f>
        <v>NA</v>
      </c>
      <c r="C142" s="31">
        <f t="shared" si="31"/>
        <v>8.9834774505842618E-9</v>
      </c>
      <c r="D142" s="31">
        <f t="shared" si="32"/>
        <v>8.1954911511112325E-10</v>
      </c>
      <c r="E142" s="31">
        <f t="shared" si="22"/>
        <v>8.2273680984934187E-11</v>
      </c>
      <c r="F142" s="32">
        <f t="shared" si="23"/>
        <v>0</v>
      </c>
      <c r="G142" s="32">
        <f t="shared" si="24"/>
        <v>0</v>
      </c>
      <c r="H142" s="32">
        <f t="shared" si="25"/>
        <v>0</v>
      </c>
      <c r="I142" s="31">
        <f t="shared" si="26"/>
        <v>9.0182279609605747E-10</v>
      </c>
      <c r="J142" s="31">
        <f t="shared" si="27"/>
        <v>9.8853002466803185E-9</v>
      </c>
      <c r="L142" t="str">
        <f t="shared" si="28"/>
        <v>NA</v>
      </c>
      <c r="M142" s="3">
        <f t="shared" si="29"/>
        <v>-9.0182279609605674E-10</v>
      </c>
    </row>
    <row r="143" spans="1:13">
      <c r="A143" s="29" t="str">
        <f t="shared" si="30"/>
        <v/>
      </c>
      <c r="B143" s="30" t="str">
        <f>IF(A143="","NA",COUNTIF($A$7:A143,"&gt;0"))</f>
        <v>NA</v>
      </c>
      <c r="C143" s="31">
        <f t="shared" si="31"/>
        <v>9.8853002466803185E-9</v>
      </c>
      <c r="D143" s="31">
        <f t="shared" si="32"/>
        <v>9.0182279609605747E-10</v>
      </c>
      <c r="E143" s="31">
        <f t="shared" si="22"/>
        <v>9.0532874759180577E-11</v>
      </c>
      <c r="F143" s="32">
        <f t="shared" si="23"/>
        <v>0</v>
      </c>
      <c r="G143" s="32">
        <f t="shared" si="24"/>
        <v>0</v>
      </c>
      <c r="H143" s="32">
        <f t="shared" si="25"/>
        <v>0</v>
      </c>
      <c r="I143" s="31">
        <f t="shared" si="26"/>
        <v>9.9235567085523798E-10</v>
      </c>
      <c r="J143" s="31">
        <f t="shared" si="27"/>
        <v>1.0877655917535555E-8</v>
      </c>
      <c r="L143" t="str">
        <f t="shared" si="28"/>
        <v>NA</v>
      </c>
      <c r="M143" s="3">
        <f t="shared" si="29"/>
        <v>-9.9235567085523653E-10</v>
      </c>
    </row>
    <row r="144" spans="1:13">
      <c r="A144" s="29" t="str">
        <f t="shared" si="30"/>
        <v/>
      </c>
      <c r="B144" s="30" t="str">
        <f>IF(A144="","NA",COUNTIF($A$7:A144,"&gt;0"))</f>
        <v>NA</v>
      </c>
      <c r="C144" s="31">
        <f t="shared" si="31"/>
        <v>1.0877655917535555E-8</v>
      </c>
      <c r="D144" s="31">
        <f t="shared" si="32"/>
        <v>9.9235567085523798E-10</v>
      </c>
      <c r="E144" s="31">
        <f t="shared" si="22"/>
        <v>9.9621198778096446E-11</v>
      </c>
      <c r="F144" s="32">
        <f t="shared" si="23"/>
        <v>0</v>
      </c>
      <c r="G144" s="32">
        <f t="shared" si="24"/>
        <v>0</v>
      </c>
      <c r="H144" s="32">
        <f t="shared" si="25"/>
        <v>0</v>
      </c>
      <c r="I144" s="31">
        <f t="shared" si="26"/>
        <v>1.0919768696333345E-9</v>
      </c>
      <c r="J144" s="31">
        <f t="shared" si="27"/>
        <v>1.196963278716889E-8</v>
      </c>
      <c r="L144" t="str">
        <f t="shared" si="28"/>
        <v>NA</v>
      </c>
      <c r="M144" s="3">
        <f t="shared" si="29"/>
        <v>-1.0919768696333345E-9</v>
      </c>
    </row>
    <row r="145" spans="1:13">
      <c r="A145" s="29" t="str">
        <f t="shared" si="30"/>
        <v/>
      </c>
      <c r="B145" s="30" t="str">
        <f>IF(A145="","NA",COUNTIF($A$7:A145,"&gt;0"))</f>
        <v>NA</v>
      </c>
      <c r="C145" s="31">
        <f t="shared" si="31"/>
        <v>1.196963278716889E-8</v>
      </c>
      <c r="D145" s="31">
        <f t="shared" si="32"/>
        <v>1.0919768696333345E-9</v>
      </c>
      <c r="E145" s="31">
        <f t="shared" si="22"/>
        <v>1.0962188694248841E-10</v>
      </c>
      <c r="F145" s="32">
        <f t="shared" si="23"/>
        <v>0</v>
      </c>
      <c r="G145" s="32">
        <f t="shared" si="24"/>
        <v>0</v>
      </c>
      <c r="H145" s="32">
        <f t="shared" si="25"/>
        <v>0</v>
      </c>
      <c r="I145" s="31">
        <f t="shared" si="26"/>
        <v>1.2015987565758229E-9</v>
      </c>
      <c r="J145" s="31">
        <f t="shared" si="27"/>
        <v>1.3171231543744712E-8</v>
      </c>
      <c r="L145" t="str">
        <f t="shared" si="28"/>
        <v>NA</v>
      </c>
      <c r="M145" s="3">
        <f t="shared" si="29"/>
        <v>-1.2015987565758229E-9</v>
      </c>
    </row>
    <row r="146" spans="1:13">
      <c r="A146" s="29" t="str">
        <f t="shared" si="30"/>
        <v/>
      </c>
      <c r="B146" s="30" t="str">
        <f>IF(A146="","NA",COUNTIF($A$7:A146,"&gt;0"))</f>
        <v>NA</v>
      </c>
      <c r="C146" s="31">
        <f t="shared" si="31"/>
        <v>1.3171231543744712E-8</v>
      </c>
      <c r="D146" s="31">
        <f t="shared" si="32"/>
        <v>1.2015987565758229E-9</v>
      </c>
      <c r="E146" s="31">
        <f t="shared" si="22"/>
        <v>1.2062652888812864E-10</v>
      </c>
      <c r="F146" s="32">
        <f t="shared" si="23"/>
        <v>0</v>
      </c>
      <c r="G146" s="32">
        <f t="shared" si="24"/>
        <v>0</v>
      </c>
      <c r="H146" s="32">
        <f t="shared" si="25"/>
        <v>0</v>
      </c>
      <c r="I146" s="31">
        <f t="shared" si="26"/>
        <v>1.3222252854639516E-9</v>
      </c>
      <c r="J146" s="31">
        <f t="shared" si="27"/>
        <v>1.4493456829208663E-8</v>
      </c>
      <c r="L146" t="str">
        <f t="shared" si="28"/>
        <v>NA</v>
      </c>
      <c r="M146" s="3">
        <f t="shared" si="29"/>
        <v>-1.322225285463951E-9</v>
      </c>
    </row>
    <row r="147" spans="1:13">
      <c r="A147" s="29" t="str">
        <f t="shared" si="30"/>
        <v/>
      </c>
      <c r="B147" s="30" t="str">
        <f>IF(A147="","NA",COUNTIF($A$7:A147,"&gt;0"))</f>
        <v>NA</v>
      </c>
      <c r="C147" s="31">
        <f t="shared" si="31"/>
        <v>1.4493456829208663E-8</v>
      </c>
      <c r="D147" s="31">
        <f t="shared" si="32"/>
        <v>1.3222252854639516E-9</v>
      </c>
      <c r="E147" s="31">
        <f t="shared" si="22"/>
        <v>1.3273590879416932E-10</v>
      </c>
      <c r="F147" s="32">
        <f t="shared" si="23"/>
        <v>0</v>
      </c>
      <c r="G147" s="32">
        <f t="shared" si="24"/>
        <v>0</v>
      </c>
      <c r="H147" s="32">
        <f t="shared" si="25"/>
        <v>0</v>
      </c>
      <c r="I147" s="31">
        <f t="shared" si="26"/>
        <v>1.4549611942581209E-9</v>
      </c>
      <c r="J147" s="31">
        <f t="shared" si="27"/>
        <v>1.5948418023466786E-8</v>
      </c>
      <c r="L147" t="str">
        <f t="shared" si="28"/>
        <v>NA</v>
      </c>
      <c r="M147" s="3">
        <f t="shared" si="29"/>
        <v>-1.4549611942581221E-9</v>
      </c>
    </row>
    <row r="148" spans="1:13">
      <c r="A148" s="29" t="str">
        <f t="shared" si="30"/>
        <v/>
      </c>
      <c r="B148" s="30" t="str">
        <f>IF(A148="","NA",COUNTIF($A$7:A148,"&gt;0"))</f>
        <v>NA</v>
      </c>
      <c r="C148" s="31">
        <f t="shared" si="31"/>
        <v>1.5948418023466786E-8</v>
      </c>
      <c r="D148" s="31">
        <f t="shared" si="32"/>
        <v>1.4549611942581209E-9</v>
      </c>
      <c r="E148" s="31">
        <f t="shared" si="22"/>
        <v>1.4606092839824996E-10</v>
      </c>
      <c r="F148" s="32">
        <f t="shared" si="23"/>
        <v>0</v>
      </c>
      <c r="G148" s="32">
        <f t="shared" si="24"/>
        <v>0</v>
      </c>
      <c r="H148" s="32">
        <f t="shared" si="25"/>
        <v>0</v>
      </c>
      <c r="I148" s="31">
        <f t="shared" si="26"/>
        <v>1.6010221226563709E-9</v>
      </c>
      <c r="J148" s="31">
        <f t="shared" si="27"/>
        <v>1.7549440146123158E-8</v>
      </c>
      <c r="L148" t="str">
        <f t="shared" si="28"/>
        <v>NA</v>
      </c>
      <c r="M148" s="3">
        <f t="shared" si="29"/>
        <v>-1.6010221226563721E-9</v>
      </c>
    </row>
    <row r="149" spans="1:13">
      <c r="A149" s="29" t="str">
        <f t="shared" si="30"/>
        <v/>
      </c>
      <c r="B149" s="30" t="str">
        <f>IF(A149="","NA",COUNTIF($A$7:A149,"&gt;0"))</f>
        <v>NA</v>
      </c>
      <c r="C149" s="31">
        <f t="shared" si="31"/>
        <v>1.7549440146123158E-8</v>
      </c>
      <c r="D149" s="31">
        <f t="shared" si="32"/>
        <v>1.6010221226563709E-9</v>
      </c>
      <c r="E149" s="31">
        <f t="shared" si="22"/>
        <v>1.6072362267157791E-10</v>
      </c>
      <c r="F149" s="32">
        <f t="shared" si="23"/>
        <v>0</v>
      </c>
      <c r="G149" s="32">
        <f t="shared" si="24"/>
        <v>0</v>
      </c>
      <c r="H149" s="32">
        <f t="shared" si="25"/>
        <v>0</v>
      </c>
      <c r="I149" s="31">
        <f t="shared" si="26"/>
        <v>1.7617457453279488E-9</v>
      </c>
      <c r="J149" s="31">
        <f t="shared" si="27"/>
        <v>1.9311185891451106E-8</v>
      </c>
      <c r="L149" t="str">
        <f t="shared" si="28"/>
        <v>NA</v>
      </c>
      <c r="M149" s="3">
        <f t="shared" si="29"/>
        <v>-1.7617457453279486E-9</v>
      </c>
    </row>
    <row r="150" spans="1:13">
      <c r="A150" s="29" t="str">
        <f t="shared" si="30"/>
        <v/>
      </c>
      <c r="B150" s="30" t="str">
        <f>IF(A150="","NA",COUNTIF($A$7:A150,"&gt;0"))</f>
        <v>NA</v>
      </c>
      <c r="C150" s="31">
        <f t="shared" si="31"/>
        <v>1.9311185891451106E-8</v>
      </c>
      <c r="D150" s="31">
        <f t="shared" si="32"/>
        <v>1.7617457453279488E-9</v>
      </c>
      <c r="E150" s="31">
        <f t="shared" si="22"/>
        <v>1.7685827745587304E-10</v>
      </c>
      <c r="F150" s="32">
        <f t="shared" si="23"/>
        <v>0</v>
      </c>
      <c r="G150" s="32">
        <f t="shared" si="24"/>
        <v>0</v>
      </c>
      <c r="H150" s="32">
        <f t="shared" si="25"/>
        <v>0</v>
      </c>
      <c r="I150" s="31">
        <f t="shared" si="26"/>
        <v>1.9386040227838218E-9</v>
      </c>
      <c r="J150" s="31">
        <f t="shared" si="27"/>
        <v>2.1249789914234927E-8</v>
      </c>
      <c r="L150" t="str">
        <f t="shared" si="28"/>
        <v>NA</v>
      </c>
      <c r="M150" s="3">
        <f t="shared" si="29"/>
        <v>-1.938604022783821E-9</v>
      </c>
    </row>
    <row r="151" spans="1:13">
      <c r="A151" s="29" t="str">
        <f t="shared" si="30"/>
        <v/>
      </c>
      <c r="B151" s="30" t="str">
        <f>IF(A151="","NA",COUNTIF($A$7:A151,"&gt;0"))</f>
        <v>NA</v>
      </c>
      <c r="C151" s="31">
        <f t="shared" si="31"/>
        <v>2.1249789914234927E-8</v>
      </c>
      <c r="D151" s="31">
        <f t="shared" si="32"/>
        <v>1.9386040227838218E-9</v>
      </c>
      <c r="E151" s="31">
        <f t="shared" si="22"/>
        <v>1.9461265929786818E-10</v>
      </c>
      <c r="F151" s="32">
        <f t="shared" si="23"/>
        <v>0</v>
      </c>
      <c r="G151" s="32">
        <f t="shared" si="24"/>
        <v>0</v>
      </c>
      <c r="H151" s="32">
        <f t="shared" si="25"/>
        <v>0</v>
      </c>
      <c r="I151" s="31">
        <f t="shared" si="26"/>
        <v>2.1332166820816901E-9</v>
      </c>
      <c r="J151" s="31">
        <f t="shared" si="27"/>
        <v>2.3383006596316615E-8</v>
      </c>
      <c r="L151" t="str">
        <f t="shared" si="28"/>
        <v>NA</v>
      </c>
      <c r="M151" s="3">
        <f t="shared" si="29"/>
        <v>-2.1332166820816876E-9</v>
      </c>
    </row>
    <row r="152" spans="1:13">
      <c r="A152" s="29" t="str">
        <f t="shared" si="30"/>
        <v/>
      </c>
      <c r="B152" s="30" t="str">
        <f>IF(A152="","NA",COUNTIF($A$7:A152,"&gt;0"))</f>
        <v>NA</v>
      </c>
      <c r="C152" s="31">
        <f t="shared" si="31"/>
        <v>2.3383006596316615E-8</v>
      </c>
      <c r="D152" s="31">
        <f t="shared" si="32"/>
        <v>2.1332166820816901E-9</v>
      </c>
      <c r="E152" s="31">
        <f t="shared" si="22"/>
        <v>2.1414936874459966E-10</v>
      </c>
      <c r="F152" s="32">
        <f t="shared" si="23"/>
        <v>0</v>
      </c>
      <c r="G152" s="32">
        <f t="shared" si="24"/>
        <v>0</v>
      </c>
      <c r="H152" s="32">
        <f t="shared" si="25"/>
        <v>0</v>
      </c>
      <c r="I152" s="31">
        <f t="shared" si="26"/>
        <v>2.3473660508262896E-9</v>
      </c>
      <c r="J152" s="31">
        <f t="shared" si="27"/>
        <v>2.5730372647142905E-8</v>
      </c>
      <c r="L152" t="str">
        <f t="shared" si="28"/>
        <v>NA</v>
      </c>
      <c r="M152" s="3">
        <f t="shared" si="29"/>
        <v>-2.3473660508262901E-9</v>
      </c>
    </row>
    <row r="153" spans="1:13">
      <c r="A153" s="29" t="str">
        <f t="shared" si="30"/>
        <v/>
      </c>
      <c r="B153" s="30" t="str">
        <f>IF(A153="","NA",COUNTIF($A$7:A153,"&gt;0"))</f>
        <v>NA</v>
      </c>
      <c r="C153" s="31">
        <f t="shared" si="31"/>
        <v>2.5730372647142905E-8</v>
      </c>
      <c r="D153" s="31">
        <f t="shared" si="32"/>
        <v>2.3473660508262896E-9</v>
      </c>
      <c r="E153" s="31">
        <f t="shared" si="22"/>
        <v>2.3564732949341707E-10</v>
      </c>
      <c r="F153" s="32">
        <f t="shared" si="23"/>
        <v>0</v>
      </c>
      <c r="G153" s="32">
        <f t="shared" si="24"/>
        <v>0</v>
      </c>
      <c r="H153" s="32">
        <f t="shared" si="25"/>
        <v>0</v>
      </c>
      <c r="I153" s="31">
        <f t="shared" si="26"/>
        <v>2.5830133803197069E-9</v>
      </c>
      <c r="J153" s="31">
        <f t="shared" si="27"/>
        <v>2.8313386027462612E-8</v>
      </c>
      <c r="L153" t="str">
        <f t="shared" si="28"/>
        <v>NA</v>
      </c>
      <c r="M153" s="3">
        <f t="shared" si="29"/>
        <v>-2.5830133803197073E-9</v>
      </c>
    </row>
    <row r="154" spans="1:13">
      <c r="A154" s="29" t="str">
        <f t="shared" si="30"/>
        <v/>
      </c>
      <c r="B154" s="30" t="str">
        <f>IF(A154="","NA",COUNTIF($A$7:A154,"&gt;0"))</f>
        <v>NA</v>
      </c>
      <c r="C154" s="31">
        <f t="shared" si="31"/>
        <v>2.8313386027462612E-8</v>
      </c>
      <c r="D154" s="31">
        <f t="shared" si="32"/>
        <v>2.5830133803197069E-9</v>
      </c>
      <c r="E154" s="31">
        <f t="shared" si="22"/>
        <v>2.5930342703484505E-10</v>
      </c>
      <c r="F154" s="32">
        <f t="shared" si="23"/>
        <v>0</v>
      </c>
      <c r="G154" s="32">
        <f t="shared" si="24"/>
        <v>0</v>
      </c>
      <c r="H154" s="32">
        <f t="shared" si="25"/>
        <v>0</v>
      </c>
      <c r="I154" s="31">
        <f t="shared" si="26"/>
        <v>2.8423168073545521E-9</v>
      </c>
      <c r="J154" s="31">
        <f t="shared" si="27"/>
        <v>3.1155702834817166E-8</v>
      </c>
      <c r="L154" t="str">
        <f t="shared" si="28"/>
        <v>NA</v>
      </c>
      <c r="M154" s="3">
        <f t="shared" si="29"/>
        <v>-2.8423168073545538E-9</v>
      </c>
    </row>
    <row r="155" spans="1:13">
      <c r="A155" s="29" t="str">
        <f t="shared" si="30"/>
        <v/>
      </c>
      <c r="B155" s="30" t="str">
        <f>IF(A155="","NA",COUNTIF($A$7:A155,"&gt;0"))</f>
        <v>NA</v>
      </c>
      <c r="C155" s="31">
        <f t="shared" si="31"/>
        <v>3.1155702834817166E-8</v>
      </c>
      <c r="D155" s="31">
        <f t="shared" si="32"/>
        <v>2.8423168073545521E-9</v>
      </c>
      <c r="E155" s="31">
        <f t="shared" si="22"/>
        <v>2.8533431179553387E-10</v>
      </c>
      <c r="F155" s="32">
        <f t="shared" si="23"/>
        <v>0</v>
      </c>
      <c r="G155" s="32">
        <f t="shared" si="24"/>
        <v>0</v>
      </c>
      <c r="H155" s="32">
        <f t="shared" si="25"/>
        <v>0</v>
      </c>
      <c r="I155" s="31">
        <f t="shared" si="26"/>
        <v>3.1276511191500861E-9</v>
      </c>
      <c r="J155" s="31">
        <f t="shared" si="27"/>
        <v>3.428335395396725E-8</v>
      </c>
      <c r="L155" t="str">
        <f t="shared" si="28"/>
        <v>NA</v>
      </c>
      <c r="M155" s="3">
        <f t="shared" si="29"/>
        <v>-3.1276511191500844E-9</v>
      </c>
    </row>
    <row r="156" spans="1:13">
      <c r="A156" s="29" t="str">
        <f t="shared" si="30"/>
        <v/>
      </c>
      <c r="B156" s="30" t="str">
        <f>IF(A156="","NA",COUNTIF($A$7:A156,"&gt;0"))</f>
        <v>NA</v>
      </c>
      <c r="C156" s="31">
        <f t="shared" si="31"/>
        <v>3.428335395396725E-8</v>
      </c>
      <c r="D156" s="31">
        <f t="shared" si="32"/>
        <v>3.1276511191500861E-9</v>
      </c>
      <c r="E156" s="31">
        <f t="shared" si="22"/>
        <v>3.1397838329508339E-10</v>
      </c>
      <c r="F156" s="32">
        <f t="shared" si="23"/>
        <v>0</v>
      </c>
      <c r="G156" s="32">
        <f t="shared" si="24"/>
        <v>0</v>
      </c>
      <c r="H156" s="32">
        <f t="shared" si="25"/>
        <v>0</v>
      </c>
      <c r="I156" s="31">
        <f t="shared" si="26"/>
        <v>3.4416295024451695E-9</v>
      </c>
      <c r="J156" s="31">
        <f t="shared" si="27"/>
        <v>3.7724983456412421E-8</v>
      </c>
      <c r="L156" t="str">
        <f t="shared" si="28"/>
        <v>NA</v>
      </c>
      <c r="M156" s="3">
        <f t="shared" si="29"/>
        <v>-3.4416295024451704E-9</v>
      </c>
    </row>
    <row r="157" spans="1:13">
      <c r="A157" s="29" t="str">
        <f t="shared" si="30"/>
        <v/>
      </c>
      <c r="B157" s="30" t="str">
        <f>IF(A157="","NA",COUNTIF($A$7:A157,"&gt;0"))</f>
        <v>NA</v>
      </c>
      <c r="C157" s="31">
        <f t="shared" si="31"/>
        <v>3.7724983456412421E-8</v>
      </c>
      <c r="D157" s="31">
        <f t="shared" si="32"/>
        <v>3.4416295024451695E-9</v>
      </c>
      <c r="E157" s="31">
        <f t="shared" si="22"/>
        <v>3.4549797348831039E-10</v>
      </c>
      <c r="F157" s="32">
        <f t="shared" si="23"/>
        <v>0</v>
      </c>
      <c r="G157" s="32">
        <f t="shared" si="24"/>
        <v>0</v>
      </c>
      <c r="H157" s="32">
        <f t="shared" si="25"/>
        <v>0</v>
      </c>
      <c r="I157" s="31">
        <f t="shared" si="26"/>
        <v>3.7871274759334799E-9</v>
      </c>
      <c r="J157" s="31">
        <f t="shared" si="27"/>
        <v>4.1512110932345904E-8</v>
      </c>
      <c r="L157" t="str">
        <f t="shared" si="28"/>
        <v>NA</v>
      </c>
      <c r="M157" s="3">
        <f t="shared" si="29"/>
        <v>-3.7871274759334832E-9</v>
      </c>
    </row>
    <row r="158" spans="1:13">
      <c r="A158" s="29" t="str">
        <f t="shared" si="30"/>
        <v/>
      </c>
      <c r="B158" s="30" t="str">
        <f>IF(A158="","NA",COUNTIF($A$7:A158,"&gt;0"))</f>
        <v>NA</v>
      </c>
      <c r="C158" s="31">
        <f t="shared" si="31"/>
        <v>4.1512110932345904E-8</v>
      </c>
      <c r="D158" s="31">
        <f t="shared" si="32"/>
        <v>3.7871274759334799E-9</v>
      </c>
      <c r="E158" s="31">
        <f t="shared" si="22"/>
        <v>3.8018174928873455E-10</v>
      </c>
      <c r="F158" s="32">
        <f t="shared" si="23"/>
        <v>0</v>
      </c>
      <c r="G158" s="32">
        <f t="shared" si="24"/>
        <v>0</v>
      </c>
      <c r="H158" s="32">
        <f t="shared" si="25"/>
        <v>0</v>
      </c>
      <c r="I158" s="31">
        <f t="shared" si="26"/>
        <v>4.1673092252222145E-9</v>
      </c>
      <c r="J158" s="31">
        <f t="shared" si="27"/>
        <v>4.5679420157568123E-8</v>
      </c>
      <c r="L158" t="str">
        <f t="shared" si="28"/>
        <v>NA</v>
      </c>
      <c r="M158" s="3">
        <f t="shared" si="29"/>
        <v>-4.1673092252222187E-9</v>
      </c>
    </row>
    <row r="159" spans="1:13">
      <c r="A159" s="29" t="str">
        <f t="shared" si="30"/>
        <v/>
      </c>
      <c r="B159" s="30" t="str">
        <f>IF(A159="","NA",COUNTIF($A$7:A159,"&gt;0"))</f>
        <v>NA</v>
      </c>
      <c r="C159" s="31">
        <f t="shared" si="31"/>
        <v>4.5679420157568123E-8</v>
      </c>
      <c r="D159" s="31">
        <f t="shared" si="32"/>
        <v>4.1673092252222145E-9</v>
      </c>
      <c r="E159" s="31">
        <f t="shared" si="22"/>
        <v>4.1834735627639471E-10</v>
      </c>
      <c r="F159" s="32">
        <f t="shared" si="23"/>
        <v>0</v>
      </c>
      <c r="G159" s="32">
        <f t="shared" si="24"/>
        <v>0</v>
      </c>
      <c r="H159" s="32">
        <f t="shared" si="25"/>
        <v>0</v>
      </c>
      <c r="I159" s="31">
        <f t="shared" si="26"/>
        <v>4.5856565814986095E-9</v>
      </c>
      <c r="J159" s="31">
        <f t="shared" si="27"/>
        <v>5.0265076739066731E-8</v>
      </c>
      <c r="L159" t="str">
        <f t="shared" si="28"/>
        <v>NA</v>
      </c>
      <c r="M159" s="3">
        <f t="shared" si="29"/>
        <v>-4.5856565814986086E-9</v>
      </c>
    </row>
    <row r="160" spans="1:13">
      <c r="A160" s="29" t="str">
        <f t="shared" si="30"/>
        <v/>
      </c>
      <c r="B160" s="30" t="str">
        <f>IF(A160="","NA",COUNTIF($A$7:A160,"&gt;0"))</f>
        <v>NA</v>
      </c>
      <c r="C160" s="31">
        <f t="shared" si="31"/>
        <v>5.0265076739066731E-8</v>
      </c>
      <c r="D160" s="31">
        <f t="shared" si="32"/>
        <v>4.5856565814986095E-9</v>
      </c>
      <c r="E160" s="31">
        <f t="shared" si="22"/>
        <v>4.603443278019528E-10</v>
      </c>
      <c r="F160" s="32">
        <f t="shared" si="23"/>
        <v>0</v>
      </c>
      <c r="G160" s="32">
        <f t="shared" si="24"/>
        <v>0</v>
      </c>
      <c r="H160" s="32">
        <f t="shared" si="25"/>
        <v>0</v>
      </c>
      <c r="I160" s="31">
        <f t="shared" si="26"/>
        <v>5.046000909300562E-9</v>
      </c>
      <c r="J160" s="31">
        <f t="shared" si="27"/>
        <v>5.5311077648367292E-8</v>
      </c>
      <c r="L160" t="str">
        <f t="shared" si="28"/>
        <v>NA</v>
      </c>
      <c r="M160" s="3">
        <f t="shared" si="29"/>
        <v>-5.0460009093005603E-9</v>
      </c>
    </row>
    <row r="161" spans="1:13">
      <c r="A161" s="29" t="str">
        <f t="shared" si="30"/>
        <v/>
      </c>
      <c r="B161" s="30" t="str">
        <f>IF(A161="","NA",COUNTIF($A$7:A161,"&gt;0"))</f>
        <v>NA</v>
      </c>
      <c r="C161" s="31">
        <f t="shared" si="31"/>
        <v>5.5311077648367292E-8</v>
      </c>
      <c r="D161" s="31">
        <f t="shared" si="32"/>
        <v>5.046000909300562E-9</v>
      </c>
      <c r="E161" s="31">
        <f t="shared" si="22"/>
        <v>5.0655728612963037E-10</v>
      </c>
      <c r="F161" s="32">
        <f t="shared" si="23"/>
        <v>0</v>
      </c>
      <c r="G161" s="32">
        <f t="shared" si="24"/>
        <v>0</v>
      </c>
      <c r="H161" s="32">
        <f t="shared" si="25"/>
        <v>0</v>
      </c>
      <c r="I161" s="31">
        <f t="shared" si="26"/>
        <v>5.5525581954301927E-9</v>
      </c>
      <c r="J161" s="31">
        <f t="shared" si="27"/>
        <v>6.0863635843797488E-8</v>
      </c>
      <c r="L161" t="str">
        <f t="shared" si="28"/>
        <v>NA</v>
      </c>
      <c r="M161" s="3">
        <f t="shared" si="29"/>
        <v>-5.552558195430196E-9</v>
      </c>
    </row>
    <row r="162" spans="1:13">
      <c r="A162" s="29" t="str">
        <f t="shared" si="30"/>
        <v/>
      </c>
      <c r="B162" s="30" t="str">
        <f>IF(A162="","NA",COUNTIF($A$7:A162,"&gt;0"))</f>
        <v>NA</v>
      </c>
      <c r="C162" s="31">
        <f t="shared" si="31"/>
        <v>6.0863635843797488E-8</v>
      </c>
      <c r="D162" s="31">
        <f t="shared" si="32"/>
        <v>5.5525581954301927E-9</v>
      </c>
      <c r="E162" s="31">
        <f t="shared" si="22"/>
        <v>5.5740946493611192E-10</v>
      </c>
      <c r="F162" s="32">
        <f t="shared" si="23"/>
        <v>0</v>
      </c>
      <c r="G162" s="32">
        <f t="shared" si="24"/>
        <v>0</v>
      </c>
      <c r="H162" s="32">
        <f t="shared" si="25"/>
        <v>0</v>
      </c>
      <c r="I162" s="31">
        <f t="shared" si="26"/>
        <v>6.1099676603663046E-9</v>
      </c>
      <c r="J162" s="31">
        <f t="shared" si="27"/>
        <v>6.6973603504163795E-8</v>
      </c>
      <c r="L162" t="str">
        <f t="shared" si="28"/>
        <v>NA</v>
      </c>
      <c r="M162" s="3">
        <f t="shared" si="29"/>
        <v>-6.1099676603663071E-9</v>
      </c>
    </row>
    <row r="163" spans="1:13">
      <c r="A163" s="29" t="str">
        <f t="shared" si="30"/>
        <v/>
      </c>
      <c r="B163" s="30" t="str">
        <f>IF(A163="","NA",COUNTIF($A$7:A163,"&gt;0"))</f>
        <v>NA</v>
      </c>
      <c r="C163" s="31">
        <f t="shared" si="31"/>
        <v>6.6973603504163795E-8</v>
      </c>
      <c r="D163" s="31">
        <f t="shared" si="32"/>
        <v>6.1099676603663046E-9</v>
      </c>
      <c r="E163" s="31">
        <f t="shared" si="22"/>
        <v>6.1336658542563334E-10</v>
      </c>
      <c r="F163" s="32">
        <f t="shared" si="23"/>
        <v>0</v>
      </c>
      <c r="G163" s="32">
        <f t="shared" si="24"/>
        <v>0</v>
      </c>
      <c r="H163" s="32">
        <f t="shared" si="25"/>
        <v>0</v>
      </c>
      <c r="I163" s="31">
        <f t="shared" si="26"/>
        <v>6.7233342457919377E-9</v>
      </c>
      <c r="J163" s="31">
        <f t="shared" si="27"/>
        <v>7.369693774995573E-8</v>
      </c>
      <c r="L163" t="str">
        <f t="shared" si="28"/>
        <v>NA</v>
      </c>
      <c r="M163" s="3">
        <f t="shared" si="29"/>
        <v>-6.7233342457919352E-9</v>
      </c>
    </row>
    <row r="164" spans="1:13">
      <c r="A164" s="29" t="str">
        <f t="shared" si="30"/>
        <v/>
      </c>
      <c r="B164" s="30" t="str">
        <f>IF(A164="","NA",COUNTIF($A$7:A164,"&gt;0"))</f>
        <v>NA</v>
      </c>
      <c r="C164" s="31">
        <f t="shared" si="31"/>
        <v>7.369693774995573E-8</v>
      </c>
      <c r="D164" s="31">
        <f t="shared" si="32"/>
        <v>6.7233342457919377E-9</v>
      </c>
      <c r="E164" s="31">
        <f t="shared" si="22"/>
        <v>6.7494112156001122E-10</v>
      </c>
      <c r="F164" s="32">
        <f t="shared" si="23"/>
        <v>0</v>
      </c>
      <c r="G164" s="32">
        <f t="shared" si="24"/>
        <v>0</v>
      </c>
      <c r="H164" s="32">
        <f t="shared" si="25"/>
        <v>0</v>
      </c>
      <c r="I164" s="31">
        <f t="shared" si="26"/>
        <v>7.3982753673519493E-9</v>
      </c>
      <c r="J164" s="31">
        <f t="shared" si="27"/>
        <v>8.1095213117307675E-8</v>
      </c>
      <c r="L164" t="str">
        <f t="shared" si="28"/>
        <v>NA</v>
      </c>
      <c r="M164" s="3">
        <f t="shared" si="29"/>
        <v>-7.3982753673519451E-9</v>
      </c>
    </row>
    <row r="165" spans="1:13">
      <c r="A165" s="29" t="str">
        <f t="shared" si="30"/>
        <v/>
      </c>
      <c r="B165" s="30" t="str">
        <f>IF(A165="","NA",COUNTIF($A$7:A165,"&gt;0"))</f>
        <v>NA</v>
      </c>
      <c r="C165" s="31">
        <f t="shared" si="31"/>
        <v>8.1095213117307675E-8</v>
      </c>
      <c r="D165" s="31">
        <f t="shared" si="32"/>
        <v>7.3982753673519493E-9</v>
      </c>
      <c r="E165" s="31">
        <f t="shared" si="22"/>
        <v>7.4269699346600936E-10</v>
      </c>
      <c r="F165" s="32">
        <f t="shared" si="23"/>
        <v>0</v>
      </c>
      <c r="G165" s="32">
        <f t="shared" si="24"/>
        <v>0</v>
      </c>
      <c r="H165" s="32">
        <f t="shared" si="25"/>
        <v>0</v>
      </c>
      <c r="I165" s="31">
        <f t="shared" si="26"/>
        <v>8.1409723608179592E-9</v>
      </c>
      <c r="J165" s="31">
        <f t="shared" si="27"/>
        <v>8.9236185478125629E-8</v>
      </c>
      <c r="L165" t="str">
        <f t="shared" si="28"/>
        <v>NA</v>
      </c>
      <c r="M165" s="3">
        <f t="shared" si="29"/>
        <v>-8.1409723608179543E-9</v>
      </c>
    </row>
    <row r="166" spans="1:13">
      <c r="A166" s="29" t="str">
        <f t="shared" si="30"/>
        <v/>
      </c>
      <c r="B166" s="30" t="str">
        <f>IF(A166="","NA",COUNTIF($A$7:A166,"&gt;0"))</f>
        <v>NA</v>
      </c>
      <c r="C166" s="31">
        <f t="shared" si="31"/>
        <v>8.9236185478125629E-8</v>
      </c>
      <c r="D166" s="31">
        <f t="shared" si="32"/>
        <v>8.1409723608179592E-9</v>
      </c>
      <c r="E166" s="31">
        <f t="shared" si="22"/>
        <v>8.1725473200383379E-10</v>
      </c>
      <c r="F166" s="32">
        <f t="shared" si="23"/>
        <v>0</v>
      </c>
      <c r="G166" s="32">
        <f t="shared" si="24"/>
        <v>0</v>
      </c>
      <c r="H166" s="32">
        <f t="shared" si="25"/>
        <v>0</v>
      </c>
      <c r="I166" s="31">
        <f t="shared" si="26"/>
        <v>8.9582270928217923E-9</v>
      </c>
      <c r="J166" s="31">
        <f t="shared" si="27"/>
        <v>9.8194412570947413E-8</v>
      </c>
      <c r="L166" t="str">
        <f t="shared" si="28"/>
        <v>NA</v>
      </c>
      <c r="M166" s="3">
        <f t="shared" si="29"/>
        <v>-8.958227092821784E-9</v>
      </c>
    </row>
    <row r="167" spans="1:13">
      <c r="A167" s="29" t="str">
        <f t="shared" si="30"/>
        <v/>
      </c>
      <c r="B167" s="30" t="str">
        <f>IF(A167="","NA",COUNTIF($A$7:A167,"&gt;0"))</f>
        <v>NA</v>
      </c>
      <c r="C167" s="31">
        <f t="shared" si="31"/>
        <v>9.8194412570947413E-8</v>
      </c>
      <c r="D167" s="31">
        <f t="shared" si="32"/>
        <v>8.9582270928217923E-9</v>
      </c>
      <c r="E167" s="31">
        <f t="shared" si="22"/>
        <v>8.9929716179559327E-10</v>
      </c>
      <c r="F167" s="32">
        <f t="shared" si="23"/>
        <v>0</v>
      </c>
      <c r="G167" s="32">
        <f t="shared" si="24"/>
        <v>0</v>
      </c>
      <c r="H167" s="32">
        <f t="shared" si="25"/>
        <v>0</v>
      </c>
      <c r="I167" s="31">
        <f t="shared" si="26"/>
        <v>9.8575242546173861E-9</v>
      </c>
      <c r="J167" s="31">
        <f t="shared" si="27"/>
        <v>1.080519368255648E-7</v>
      </c>
      <c r="L167" t="str">
        <f t="shared" si="28"/>
        <v>NA</v>
      </c>
      <c r="M167" s="3">
        <f t="shared" si="29"/>
        <v>-9.857524254617391E-9</v>
      </c>
    </row>
    <row r="168" spans="1:13">
      <c r="A168" s="29" t="str">
        <f t="shared" si="30"/>
        <v/>
      </c>
      <c r="B168" s="30" t="str">
        <f>IF(A168="","NA",COUNTIF($A$7:A168,"&gt;0"))</f>
        <v>NA</v>
      </c>
      <c r="C168" s="31">
        <f t="shared" si="31"/>
        <v>1.080519368255648E-7</v>
      </c>
      <c r="D168" s="31">
        <f t="shared" si="32"/>
        <v>9.8575242546173861E-9</v>
      </c>
      <c r="E168" s="31">
        <f t="shared" si="22"/>
        <v>9.8957565476079755E-10</v>
      </c>
      <c r="F168" s="32">
        <f t="shared" si="23"/>
        <v>0</v>
      </c>
      <c r="G168" s="32">
        <f t="shared" si="24"/>
        <v>0</v>
      </c>
      <c r="H168" s="32">
        <f t="shared" si="25"/>
        <v>0</v>
      </c>
      <c r="I168" s="31">
        <f t="shared" si="26"/>
        <v>1.0847099909378183E-8</v>
      </c>
      <c r="J168" s="31">
        <f t="shared" si="27"/>
        <v>1.18899036734943E-7</v>
      </c>
      <c r="L168" t="str">
        <f t="shared" si="28"/>
        <v>NA</v>
      </c>
      <c r="M168" s="3">
        <f t="shared" si="29"/>
        <v>-1.0847099909378191E-8</v>
      </c>
    </row>
    <row r="169" spans="1:13">
      <c r="A169" s="29" t="str">
        <f t="shared" si="30"/>
        <v/>
      </c>
      <c r="B169" s="30" t="str">
        <f>IF(A169="","NA",COUNTIF($A$7:A169,"&gt;0"))</f>
        <v>NA</v>
      </c>
      <c r="C169" s="31">
        <f t="shared" si="31"/>
        <v>1.18899036734943E-7</v>
      </c>
      <c r="D169" s="31">
        <f t="shared" si="32"/>
        <v>1.0847099909378183E-8</v>
      </c>
      <c r="E169" s="31">
        <f t="shared" si="22"/>
        <v>1.0889170114308528E-9</v>
      </c>
      <c r="F169" s="32">
        <f t="shared" si="23"/>
        <v>0</v>
      </c>
      <c r="G169" s="32">
        <f t="shared" si="24"/>
        <v>0</v>
      </c>
      <c r="H169" s="32">
        <f t="shared" si="25"/>
        <v>0</v>
      </c>
      <c r="I169" s="31">
        <f t="shared" si="26"/>
        <v>1.1936016920809036E-8</v>
      </c>
      <c r="J169" s="31">
        <f t="shared" si="27"/>
        <v>1.3083505365575202E-7</v>
      </c>
      <c r="L169" t="str">
        <f t="shared" si="28"/>
        <v>NA</v>
      </c>
      <c r="M169" s="3">
        <f t="shared" si="29"/>
        <v>-1.1936016920809028E-8</v>
      </c>
    </row>
    <row r="170" spans="1:13">
      <c r="A170" s="29" t="str">
        <f t="shared" si="30"/>
        <v/>
      </c>
      <c r="B170" s="30" t="str">
        <f>IF(A170="","NA",COUNTIF($A$7:A170,"&gt;0"))</f>
        <v>NA</v>
      </c>
      <c r="C170" s="31">
        <f t="shared" si="31"/>
        <v>1.3083505365575202E-7</v>
      </c>
      <c r="D170" s="31">
        <f t="shared" si="32"/>
        <v>1.1936016920809036E-8</v>
      </c>
      <c r="E170" s="31">
        <f t="shared" si="22"/>
        <v>1.1982310330639288E-9</v>
      </c>
      <c r="F170" s="32">
        <f t="shared" si="23"/>
        <v>0</v>
      </c>
      <c r="G170" s="32">
        <f t="shared" si="24"/>
        <v>0</v>
      </c>
      <c r="H170" s="32">
        <f t="shared" si="25"/>
        <v>0</v>
      </c>
      <c r="I170" s="31">
        <f t="shared" si="26"/>
        <v>1.3134247953872965E-8</v>
      </c>
      <c r="J170" s="31">
        <f t="shared" si="27"/>
        <v>1.4396930160962498E-7</v>
      </c>
      <c r="L170" t="str">
        <f t="shared" si="28"/>
        <v>NA</v>
      </c>
      <c r="M170" s="3">
        <f t="shared" si="29"/>
        <v>-1.3134247953872958E-8</v>
      </c>
    </row>
    <row r="171" spans="1:13">
      <c r="A171" s="29" t="str">
        <f t="shared" si="30"/>
        <v/>
      </c>
      <c r="B171" s="30" t="str">
        <f>IF(A171="","NA",COUNTIF($A$7:A171,"&gt;0"))</f>
        <v>NA</v>
      </c>
      <c r="C171" s="31">
        <f t="shared" si="31"/>
        <v>1.4396930160962498E-7</v>
      </c>
      <c r="D171" s="31">
        <f t="shared" si="32"/>
        <v>1.3134247953872965E-8</v>
      </c>
      <c r="E171" s="31">
        <f t="shared" si="22"/>
        <v>1.3185188539081488E-9</v>
      </c>
      <c r="F171" s="32">
        <f t="shared" si="23"/>
        <v>0</v>
      </c>
      <c r="G171" s="32">
        <f t="shared" si="24"/>
        <v>0</v>
      </c>
      <c r="H171" s="32">
        <f t="shared" si="25"/>
        <v>0</v>
      </c>
      <c r="I171" s="31">
        <f t="shared" si="26"/>
        <v>1.4452766807781113E-8</v>
      </c>
      <c r="J171" s="31">
        <f t="shared" si="27"/>
        <v>1.5842206841740608E-7</v>
      </c>
      <c r="L171" t="str">
        <f t="shared" si="28"/>
        <v>NA</v>
      </c>
      <c r="M171" s="3">
        <f t="shared" si="29"/>
        <v>-1.4452766807781098E-8</v>
      </c>
    </row>
    <row r="172" spans="1:13">
      <c r="A172" s="29" t="str">
        <f t="shared" si="30"/>
        <v/>
      </c>
      <c r="B172" s="30" t="str">
        <f>IF(A172="","NA",COUNTIF($A$7:A172,"&gt;0"))</f>
        <v>NA</v>
      </c>
      <c r="C172" s="31">
        <f t="shared" si="31"/>
        <v>1.5842206841740608E-7</v>
      </c>
      <c r="D172" s="31">
        <f t="shared" si="32"/>
        <v>1.4452766807781113E-8</v>
      </c>
      <c r="E172" s="31">
        <f t="shared" si="22"/>
        <v>1.450882109922744E-9</v>
      </c>
      <c r="F172" s="32">
        <f t="shared" si="23"/>
        <v>0</v>
      </c>
      <c r="G172" s="32">
        <f t="shared" si="24"/>
        <v>0</v>
      </c>
      <c r="H172" s="32">
        <f t="shared" si="25"/>
        <v>0</v>
      </c>
      <c r="I172" s="31">
        <f t="shared" si="26"/>
        <v>1.5903648917703856E-8</v>
      </c>
      <c r="J172" s="31">
        <f t="shared" si="27"/>
        <v>1.7432571733510995E-7</v>
      </c>
      <c r="L172" t="str">
        <f t="shared" si="28"/>
        <v>NA</v>
      </c>
      <c r="M172" s="3">
        <f t="shared" si="29"/>
        <v>-1.5903648917703872E-8</v>
      </c>
    </row>
    <row r="173" spans="1:13">
      <c r="A173" s="29" t="str">
        <f t="shared" si="30"/>
        <v/>
      </c>
      <c r="B173" s="30" t="str">
        <f>IF(A173="","NA",COUNTIF($A$7:A173,"&gt;0"))</f>
        <v>NA</v>
      </c>
      <c r="C173" s="31">
        <f t="shared" si="31"/>
        <v>1.7432571733510995E-7</v>
      </c>
      <c r="D173" s="31">
        <f t="shared" si="32"/>
        <v>1.5903648917703856E-8</v>
      </c>
      <c r="E173" s="31">
        <f t="shared" si="22"/>
        <v>1.5965330279273818E-9</v>
      </c>
      <c r="F173" s="32">
        <f t="shared" si="23"/>
        <v>0</v>
      </c>
      <c r="G173" s="32">
        <f t="shared" si="24"/>
        <v>0</v>
      </c>
      <c r="H173" s="32">
        <f t="shared" si="25"/>
        <v>0</v>
      </c>
      <c r="I173" s="31">
        <f t="shared" si="26"/>
        <v>1.7500181945631238E-8</v>
      </c>
      <c r="J173" s="31">
        <f t="shared" si="27"/>
        <v>1.9182589928074117E-7</v>
      </c>
      <c r="L173" t="str">
        <f t="shared" si="28"/>
        <v>NA</v>
      </c>
      <c r="M173" s="3">
        <f t="shared" si="29"/>
        <v>-1.7500181945631221E-8</v>
      </c>
    </row>
    <row r="174" spans="1:13">
      <c r="A174" s="29" t="str">
        <f t="shared" si="30"/>
        <v/>
      </c>
      <c r="B174" s="30" t="str">
        <f>IF(A174="","NA",COUNTIF($A$7:A174,"&gt;0"))</f>
        <v>NA</v>
      </c>
      <c r="C174" s="31">
        <f t="shared" si="31"/>
        <v>1.9182589928074117E-7</v>
      </c>
      <c r="D174" s="31">
        <f t="shared" si="32"/>
        <v>1.7500181945631238E-8</v>
      </c>
      <c r="E174" s="31">
        <f t="shared" si="22"/>
        <v>1.7568055275794545E-9</v>
      </c>
      <c r="F174" s="32">
        <f t="shared" si="23"/>
        <v>0</v>
      </c>
      <c r="G174" s="32">
        <f t="shared" si="24"/>
        <v>0</v>
      </c>
      <c r="H174" s="32">
        <f t="shared" si="25"/>
        <v>0</v>
      </c>
      <c r="I174" s="31">
        <f t="shared" si="26"/>
        <v>1.9256987473210693E-8</v>
      </c>
      <c r="J174" s="31">
        <f t="shared" si="27"/>
        <v>2.1108288675395188E-7</v>
      </c>
      <c r="L174" t="str">
        <f t="shared" si="28"/>
        <v>NA</v>
      </c>
      <c r="M174" s="3">
        <f t="shared" si="29"/>
        <v>-1.925698747321071E-8</v>
      </c>
    </row>
    <row r="175" spans="1:13">
      <c r="A175" s="29" t="str">
        <f t="shared" si="30"/>
        <v/>
      </c>
      <c r="B175" s="30" t="str">
        <f>IF(A175="","NA",COUNTIF($A$7:A175,"&gt;0"))</f>
        <v>NA</v>
      </c>
      <c r="C175" s="31">
        <f t="shared" si="31"/>
        <v>2.1108288675395188E-7</v>
      </c>
      <c r="D175" s="31">
        <f t="shared" si="32"/>
        <v>1.9256987473210693E-8</v>
      </c>
      <c r="E175" s="31">
        <f t="shared" si="22"/>
        <v>1.9331674378549424E-9</v>
      </c>
      <c r="F175" s="32">
        <f t="shared" si="23"/>
        <v>0</v>
      </c>
      <c r="G175" s="32">
        <f t="shared" si="24"/>
        <v>0</v>
      </c>
      <c r="H175" s="32">
        <f t="shared" si="25"/>
        <v>0</v>
      </c>
      <c r="I175" s="31">
        <f t="shared" si="26"/>
        <v>2.1190154911065636E-8</v>
      </c>
      <c r="J175" s="31">
        <f t="shared" si="27"/>
        <v>2.322730416650175E-7</v>
      </c>
      <c r="L175" t="str">
        <f t="shared" si="28"/>
        <v>NA</v>
      </c>
      <c r="M175" s="3">
        <f t="shared" si="29"/>
        <v>-2.1190154911065616E-8</v>
      </c>
    </row>
    <row r="176" spans="1:13">
      <c r="A176" s="29" t="str">
        <f t="shared" si="30"/>
        <v/>
      </c>
      <c r="B176" s="30" t="str">
        <f>IF(A176="","NA",COUNTIF($A$7:A176,"&gt;0"))</f>
        <v>NA</v>
      </c>
      <c r="C176" s="31">
        <f t="shared" si="31"/>
        <v>2.322730416650175E-7</v>
      </c>
      <c r="D176" s="31">
        <f t="shared" si="32"/>
        <v>2.1190154911065636E-8</v>
      </c>
      <c r="E176" s="31">
        <f t="shared" si="22"/>
        <v>2.1272339399154519E-9</v>
      </c>
      <c r="F176" s="32">
        <f t="shared" si="23"/>
        <v>0</v>
      </c>
      <c r="G176" s="32">
        <f t="shared" si="24"/>
        <v>0</v>
      </c>
      <c r="H176" s="32">
        <f t="shared" si="25"/>
        <v>0</v>
      </c>
      <c r="I176" s="31">
        <f t="shared" si="26"/>
        <v>2.3317388850981088E-8</v>
      </c>
      <c r="J176" s="31">
        <f t="shared" si="27"/>
        <v>2.555904305159986E-7</v>
      </c>
      <c r="L176" t="str">
        <f t="shared" si="28"/>
        <v>NA</v>
      </c>
      <c r="M176" s="3">
        <f t="shared" si="29"/>
        <v>-2.3317388850981101E-8</v>
      </c>
    </row>
    <row r="177" spans="1:13">
      <c r="A177" s="29" t="str">
        <f t="shared" si="30"/>
        <v/>
      </c>
      <c r="B177" s="30" t="str">
        <f>IF(A177="","NA",COUNTIF($A$7:A177,"&gt;0"))</f>
        <v>NA</v>
      </c>
      <c r="C177" s="31">
        <f t="shared" si="31"/>
        <v>2.555904305159986E-7</v>
      </c>
      <c r="D177" s="31">
        <f t="shared" si="32"/>
        <v>2.3317388850981088E-8</v>
      </c>
      <c r="E177" s="31">
        <f t="shared" si="22"/>
        <v>2.340782359475687E-9</v>
      </c>
      <c r="F177" s="32">
        <f t="shared" si="23"/>
        <v>0</v>
      </c>
      <c r="G177" s="32">
        <f t="shared" si="24"/>
        <v>0</v>
      </c>
      <c r="H177" s="32">
        <f t="shared" si="25"/>
        <v>0</v>
      </c>
      <c r="I177" s="31">
        <f t="shared" si="26"/>
        <v>2.5658171210456776E-8</v>
      </c>
      <c r="J177" s="31">
        <f t="shared" si="27"/>
        <v>2.8124860172645539E-7</v>
      </c>
      <c r="L177" t="str">
        <f t="shared" si="28"/>
        <v>NA</v>
      </c>
      <c r="M177" s="3">
        <f t="shared" si="29"/>
        <v>-2.5658171210456786E-8</v>
      </c>
    </row>
    <row r="178" spans="1:13">
      <c r="A178" s="29" t="str">
        <f t="shared" si="30"/>
        <v/>
      </c>
      <c r="B178" s="30" t="str">
        <f>IF(A178="","NA",COUNTIF($A$7:A178,"&gt;0"))</f>
        <v>NA</v>
      </c>
      <c r="C178" s="31">
        <f t="shared" si="31"/>
        <v>2.8124860172645539E-7</v>
      </c>
      <c r="D178" s="31">
        <f t="shared" si="32"/>
        <v>2.5658171210456776E-8</v>
      </c>
      <c r="E178" s="31">
        <f t="shared" si="22"/>
        <v>2.5757684441447872E-9</v>
      </c>
      <c r="F178" s="32">
        <f t="shared" si="23"/>
        <v>0</v>
      </c>
      <c r="G178" s="32">
        <f t="shared" si="24"/>
        <v>0</v>
      </c>
      <c r="H178" s="32">
        <f t="shared" si="25"/>
        <v>0</v>
      </c>
      <c r="I178" s="31">
        <f t="shared" si="26"/>
        <v>2.8233939654601564E-8</v>
      </c>
      <c r="J178" s="31">
        <f t="shared" si="27"/>
        <v>3.0948254138105698E-7</v>
      </c>
      <c r="L178" t="str">
        <f t="shared" si="28"/>
        <v>NA</v>
      </c>
      <c r="M178" s="3">
        <f t="shared" si="29"/>
        <v>-2.8233939654601597E-8</v>
      </c>
    </row>
    <row r="179" spans="1:13">
      <c r="A179" s="29" t="str">
        <f t="shared" si="30"/>
        <v/>
      </c>
      <c r="B179" s="30" t="str">
        <f>IF(A179="","NA",COUNTIF($A$7:A179,"&gt;0"))</f>
        <v>NA</v>
      </c>
      <c r="C179" s="31">
        <f t="shared" si="31"/>
        <v>3.0948254138105698E-7</v>
      </c>
      <c r="D179" s="31">
        <f t="shared" si="32"/>
        <v>2.8233939654601564E-8</v>
      </c>
      <c r="E179" s="31">
        <f t="shared" si="22"/>
        <v>2.8343442748148464E-9</v>
      </c>
      <c r="F179" s="32">
        <f t="shared" si="23"/>
        <v>0</v>
      </c>
      <c r="G179" s="32">
        <f t="shared" si="24"/>
        <v>0</v>
      </c>
      <c r="H179" s="32">
        <f t="shared" si="25"/>
        <v>0</v>
      </c>
      <c r="I179" s="31">
        <f t="shared" si="26"/>
        <v>3.1068283929416409E-8</v>
      </c>
      <c r="J179" s="31">
        <f t="shared" si="27"/>
        <v>3.4055082531047335E-7</v>
      </c>
      <c r="L179" t="str">
        <f t="shared" si="28"/>
        <v>NA</v>
      </c>
      <c r="M179" s="3">
        <f t="shared" si="29"/>
        <v>-3.1068283929416369E-8</v>
      </c>
    </row>
    <row r="180" spans="1:13">
      <c r="A180" s="29" t="str">
        <f t="shared" si="30"/>
        <v/>
      </c>
      <c r="B180" s="30" t="str">
        <f>IF(A180="","NA",COUNTIF($A$7:A180,"&gt;0"))</f>
        <v>NA</v>
      </c>
      <c r="C180" s="31">
        <f t="shared" si="31"/>
        <v>3.4055082531047335E-7</v>
      </c>
      <c r="D180" s="31">
        <f t="shared" si="32"/>
        <v>3.1068283929416409E-8</v>
      </c>
      <c r="E180" s="31">
        <f t="shared" si="22"/>
        <v>3.1188779751350849E-9</v>
      </c>
      <c r="F180" s="32">
        <f t="shared" si="23"/>
        <v>0</v>
      </c>
      <c r="G180" s="32">
        <f t="shared" si="24"/>
        <v>0</v>
      </c>
      <c r="H180" s="32">
        <f t="shared" si="25"/>
        <v>0</v>
      </c>
      <c r="I180" s="31">
        <f t="shared" si="26"/>
        <v>3.4187161904551496E-8</v>
      </c>
      <c r="J180" s="31">
        <f t="shared" si="27"/>
        <v>3.7473798721502486E-7</v>
      </c>
      <c r="L180" t="str">
        <f t="shared" si="28"/>
        <v>NA</v>
      </c>
      <c r="M180" s="3">
        <f t="shared" si="29"/>
        <v>-3.4187161904551502E-8</v>
      </c>
    </row>
    <row r="181" spans="1:13">
      <c r="A181" s="29" t="str">
        <f t="shared" si="30"/>
        <v/>
      </c>
      <c r="B181" s="30" t="str">
        <f>IF(A181="","NA",COUNTIF($A$7:A181,"&gt;0"))</f>
        <v>NA</v>
      </c>
      <c r="C181" s="31">
        <f t="shared" si="31"/>
        <v>3.7473798721502486E-7</v>
      </c>
      <c r="D181" s="31">
        <f t="shared" si="32"/>
        <v>3.4187161904551496E-8</v>
      </c>
      <c r="E181" s="31">
        <f t="shared" si="22"/>
        <v>3.4319753995776024E-9</v>
      </c>
      <c r="F181" s="32">
        <f t="shared" si="23"/>
        <v>0</v>
      </c>
      <c r="G181" s="32">
        <f t="shared" si="24"/>
        <v>0</v>
      </c>
      <c r="H181" s="32">
        <f t="shared" si="25"/>
        <v>0</v>
      </c>
      <c r="I181" s="31">
        <f t="shared" si="26"/>
        <v>3.76191373041291E-8</v>
      </c>
      <c r="J181" s="31">
        <f t="shared" si="27"/>
        <v>4.1235712451915398E-7</v>
      </c>
      <c r="L181" t="str">
        <f t="shared" si="28"/>
        <v>NA</v>
      </c>
      <c r="M181" s="3">
        <f t="shared" si="29"/>
        <v>-3.761913730412912E-8</v>
      </c>
    </row>
    <row r="182" spans="1:13">
      <c r="A182" s="29" t="str">
        <f t="shared" si="30"/>
        <v/>
      </c>
      <c r="B182" s="30" t="str">
        <f>IF(A182="","NA",COUNTIF($A$7:A182,"&gt;0"))</f>
        <v>NA</v>
      </c>
      <c r="C182" s="31">
        <f t="shared" si="31"/>
        <v>4.1235712451915398E-7</v>
      </c>
      <c r="D182" s="31">
        <f t="shared" si="32"/>
        <v>3.76191373041291E-8</v>
      </c>
      <c r="E182" s="31">
        <f t="shared" si="22"/>
        <v>3.7765039987212511E-9</v>
      </c>
      <c r="F182" s="32">
        <f t="shared" si="23"/>
        <v>0</v>
      </c>
      <c r="G182" s="32">
        <f t="shared" si="24"/>
        <v>0</v>
      </c>
      <c r="H182" s="32">
        <f t="shared" si="25"/>
        <v>0</v>
      </c>
      <c r="I182" s="31">
        <f t="shared" si="26"/>
        <v>4.1395641302850354E-8</v>
      </c>
      <c r="J182" s="31">
        <f t="shared" si="27"/>
        <v>4.5375276582200436E-7</v>
      </c>
      <c r="L182" t="str">
        <f t="shared" si="28"/>
        <v>NA</v>
      </c>
      <c r="M182" s="3">
        <f t="shared" si="29"/>
        <v>-4.1395641302850387E-8</v>
      </c>
    </row>
    <row r="183" spans="1:13">
      <c r="A183" s="29" t="str">
        <f t="shared" si="30"/>
        <v/>
      </c>
      <c r="B183" s="30" t="str">
        <f>IF(A183="","NA",COUNTIF($A$7:A183,"&gt;0"))</f>
        <v>NA</v>
      </c>
      <c r="C183" s="31">
        <f t="shared" si="31"/>
        <v>4.5375276582200436E-7</v>
      </c>
      <c r="D183" s="31">
        <f t="shared" si="32"/>
        <v>4.1395641302850354E-8</v>
      </c>
      <c r="E183" s="31">
        <f t="shared" si="22"/>
        <v>4.1556190803198565E-9</v>
      </c>
      <c r="F183" s="32">
        <f t="shared" si="23"/>
        <v>0</v>
      </c>
      <c r="G183" s="32">
        <f t="shared" si="24"/>
        <v>0</v>
      </c>
      <c r="H183" s="32">
        <f t="shared" si="25"/>
        <v>0</v>
      </c>
      <c r="I183" s="31">
        <f t="shared" si="26"/>
        <v>4.5551260383170209E-8</v>
      </c>
      <c r="J183" s="31">
        <f t="shared" si="27"/>
        <v>4.9930402620517459E-7</v>
      </c>
      <c r="L183" t="str">
        <f t="shared" si="28"/>
        <v>NA</v>
      </c>
      <c r="M183" s="3">
        <f t="shared" si="29"/>
        <v>-4.5551260383170229E-8</v>
      </c>
    </row>
    <row r="184" spans="1:13">
      <c r="A184" s="29" t="str">
        <f t="shared" si="30"/>
        <v/>
      </c>
      <c r="B184" s="30" t="str">
        <f>IF(A184="","NA",COUNTIF($A$7:A184,"&gt;0"))</f>
        <v>NA</v>
      </c>
      <c r="C184" s="31">
        <f t="shared" si="31"/>
        <v>4.9930402620517459E-7</v>
      </c>
      <c r="D184" s="31">
        <f t="shared" si="32"/>
        <v>4.5551260383170209E-8</v>
      </c>
      <c r="E184" s="31">
        <f t="shared" si="22"/>
        <v>4.5727927066623905E-9</v>
      </c>
      <c r="F184" s="32">
        <f t="shared" si="23"/>
        <v>0</v>
      </c>
      <c r="G184" s="32">
        <f t="shared" si="24"/>
        <v>0</v>
      </c>
      <c r="H184" s="32">
        <f t="shared" si="25"/>
        <v>0</v>
      </c>
      <c r="I184" s="31">
        <f t="shared" si="26"/>
        <v>5.0124053089832602E-8</v>
      </c>
      <c r="J184" s="31">
        <f t="shared" si="27"/>
        <v>5.4942807929500716E-7</v>
      </c>
      <c r="L184" t="str">
        <f t="shared" si="28"/>
        <v>NA</v>
      </c>
      <c r="M184" s="3">
        <f t="shared" si="29"/>
        <v>-5.0124053089832569E-8</v>
      </c>
    </row>
    <row r="185" spans="1:13">
      <c r="A185" s="29" t="str">
        <f t="shared" si="30"/>
        <v/>
      </c>
      <c r="B185" s="30" t="str">
        <f>IF(A185="","NA",COUNTIF($A$7:A185,"&gt;0"))</f>
        <v>NA</v>
      </c>
      <c r="C185" s="31">
        <f t="shared" si="31"/>
        <v>5.4942807929500716E-7</v>
      </c>
      <c r="D185" s="31">
        <f t="shared" si="32"/>
        <v>5.0124053089832602E-8</v>
      </c>
      <c r="E185" s="31">
        <f t="shared" si="22"/>
        <v>5.0318454928767734E-9</v>
      </c>
      <c r="F185" s="32">
        <f t="shared" si="23"/>
        <v>0</v>
      </c>
      <c r="G185" s="32">
        <f t="shared" si="24"/>
        <v>0</v>
      </c>
      <c r="H185" s="32">
        <f t="shared" si="25"/>
        <v>0</v>
      </c>
      <c r="I185" s="31">
        <f t="shared" si="26"/>
        <v>5.5155898582709376E-8</v>
      </c>
      <c r="J185" s="31">
        <f t="shared" si="27"/>
        <v>6.0458397787771651E-7</v>
      </c>
      <c r="L185" t="str">
        <f t="shared" si="28"/>
        <v>NA</v>
      </c>
      <c r="M185" s="3">
        <f t="shared" si="29"/>
        <v>-5.5155898582709349E-8</v>
      </c>
    </row>
    <row r="186" spans="1:13">
      <c r="A186" s="29" t="str">
        <f t="shared" si="30"/>
        <v/>
      </c>
      <c r="B186" s="30" t="str">
        <f>IF(A186="","NA",COUNTIF($A$7:A186,"&gt;0"))</f>
        <v>NA</v>
      </c>
      <c r="C186" s="31">
        <f t="shared" si="31"/>
        <v>6.0458397787771651E-7</v>
      </c>
      <c r="D186" s="31">
        <f t="shared" si="32"/>
        <v>5.5155898582709376E-8</v>
      </c>
      <c r="E186" s="31">
        <f t="shared" si="22"/>
        <v>5.5369815973967536E-9</v>
      </c>
      <c r="F186" s="32">
        <f t="shared" si="23"/>
        <v>0</v>
      </c>
      <c r="G186" s="32">
        <f t="shared" si="24"/>
        <v>0</v>
      </c>
      <c r="H186" s="32">
        <f t="shared" si="25"/>
        <v>0</v>
      </c>
      <c r="I186" s="31">
        <f t="shared" si="26"/>
        <v>6.0692880180106125E-8</v>
      </c>
      <c r="J186" s="31">
        <f t="shared" si="27"/>
        <v>6.6527685805782262E-7</v>
      </c>
      <c r="L186" t="str">
        <f t="shared" si="28"/>
        <v>NA</v>
      </c>
      <c r="M186" s="3">
        <f t="shared" si="29"/>
        <v>-6.0692880180106112E-8</v>
      </c>
    </row>
    <row r="187" spans="1:13">
      <c r="A187" s="29" t="str">
        <f t="shared" si="30"/>
        <v/>
      </c>
      <c r="B187" s="30" t="str">
        <f>IF(A187="","NA",COUNTIF($A$7:A187,"&gt;0"))</f>
        <v>NA</v>
      </c>
      <c r="C187" s="31">
        <f t="shared" si="31"/>
        <v>6.6527685805782262E-7</v>
      </c>
      <c r="D187" s="31">
        <f t="shared" si="32"/>
        <v>6.0692880180106125E-8</v>
      </c>
      <c r="E187" s="31">
        <f t="shared" si="22"/>
        <v>6.0928272250462248E-9</v>
      </c>
      <c r="F187" s="32">
        <f t="shared" si="23"/>
        <v>0</v>
      </c>
      <c r="G187" s="32">
        <f t="shared" si="24"/>
        <v>0</v>
      </c>
      <c r="H187" s="32">
        <f t="shared" si="25"/>
        <v>0</v>
      </c>
      <c r="I187" s="31">
        <f t="shared" si="26"/>
        <v>6.6785707405152345E-8</v>
      </c>
      <c r="J187" s="31">
        <f t="shared" si="27"/>
        <v>7.3206256546297497E-7</v>
      </c>
      <c r="L187" t="str">
        <f t="shared" si="28"/>
        <v>NA</v>
      </c>
      <c r="M187" s="3">
        <f t="shared" si="29"/>
        <v>-6.6785707405152345E-8</v>
      </c>
    </row>
    <row r="188" spans="1:13">
      <c r="A188" s="29" t="str">
        <f t="shared" si="30"/>
        <v/>
      </c>
      <c r="B188" s="30" t="str">
        <f>IF(A188="","NA",COUNTIF($A$7:A188,"&gt;0"))</f>
        <v>NA</v>
      </c>
      <c r="C188" s="31">
        <f t="shared" si="31"/>
        <v>7.3206256546297497E-7</v>
      </c>
      <c r="D188" s="31">
        <f t="shared" si="32"/>
        <v>6.6785707405152345E-8</v>
      </c>
      <c r="E188" s="31">
        <f t="shared" si="22"/>
        <v>6.7044729953650781E-9</v>
      </c>
      <c r="F188" s="32">
        <f t="shared" si="23"/>
        <v>0</v>
      </c>
      <c r="G188" s="32">
        <f t="shared" si="24"/>
        <v>0</v>
      </c>
      <c r="H188" s="32">
        <f t="shared" si="25"/>
        <v>0</v>
      </c>
      <c r="I188" s="31">
        <f t="shared" si="26"/>
        <v>7.3490180400517421E-8</v>
      </c>
      <c r="J188" s="31">
        <f t="shared" si="27"/>
        <v>8.0555274586349235E-7</v>
      </c>
      <c r="L188" t="str">
        <f t="shared" si="28"/>
        <v>NA</v>
      </c>
      <c r="M188" s="3">
        <f t="shared" si="29"/>
        <v>-7.3490180400517381E-8</v>
      </c>
    </row>
    <row r="189" spans="1:13">
      <c r="A189" s="29" t="str">
        <f t="shared" si="30"/>
        <v/>
      </c>
      <c r="B189" s="30" t="str">
        <f>IF(A189="","NA",COUNTIF($A$7:A189,"&gt;0"))</f>
        <v>NA</v>
      </c>
      <c r="C189" s="31">
        <f t="shared" si="31"/>
        <v>8.0555274586349235E-7</v>
      </c>
      <c r="D189" s="31">
        <f t="shared" si="32"/>
        <v>7.3490180400517421E-8</v>
      </c>
      <c r="E189" s="31">
        <f t="shared" si="22"/>
        <v>7.3775205641998168E-9</v>
      </c>
      <c r="F189" s="32">
        <f t="shared" si="23"/>
        <v>0</v>
      </c>
      <c r="G189" s="32">
        <f t="shared" si="24"/>
        <v>0</v>
      </c>
      <c r="H189" s="32">
        <f t="shared" si="25"/>
        <v>0</v>
      </c>
      <c r="I189" s="31">
        <f t="shared" si="26"/>
        <v>8.0867700964717234E-8</v>
      </c>
      <c r="J189" s="31">
        <f t="shared" si="27"/>
        <v>8.8642044682820959E-7</v>
      </c>
      <c r="L189" t="str">
        <f t="shared" si="28"/>
        <v>NA</v>
      </c>
      <c r="M189" s="3">
        <f t="shared" si="29"/>
        <v>-8.0867700964717247E-8</v>
      </c>
    </row>
    <row r="190" spans="1:13">
      <c r="A190" s="29" t="str">
        <f t="shared" si="30"/>
        <v/>
      </c>
      <c r="B190" s="30" t="str">
        <f>IF(A190="","NA",COUNTIF($A$7:A190,"&gt;0"))</f>
        <v>NA</v>
      </c>
      <c r="C190" s="31">
        <f t="shared" si="31"/>
        <v>8.8642044682820959E-7</v>
      </c>
      <c r="D190" s="31">
        <f t="shared" si="32"/>
        <v>8.0867700964717234E-8</v>
      </c>
      <c r="E190" s="31">
        <f t="shared" si="22"/>
        <v>8.1181339255350192E-9</v>
      </c>
      <c r="F190" s="32">
        <f t="shared" si="23"/>
        <v>0</v>
      </c>
      <c r="G190" s="32">
        <f t="shared" si="24"/>
        <v>0</v>
      </c>
      <c r="H190" s="32">
        <f t="shared" si="25"/>
        <v>0</v>
      </c>
      <c r="I190" s="31">
        <f t="shared" si="26"/>
        <v>8.8985834890252254E-8</v>
      </c>
      <c r="J190" s="31">
        <f t="shared" si="27"/>
        <v>9.7540628171846185E-7</v>
      </c>
      <c r="L190" t="str">
        <f t="shared" si="28"/>
        <v>NA</v>
      </c>
      <c r="M190" s="3">
        <f t="shared" si="29"/>
        <v>-8.8985834890252254E-8</v>
      </c>
    </row>
    <row r="191" spans="1:13">
      <c r="A191" s="29" t="str">
        <f t="shared" si="30"/>
        <v/>
      </c>
      <c r="B191" s="30" t="str">
        <f>IF(A191="","NA",COUNTIF($A$7:A191,"&gt;0"))</f>
        <v>NA</v>
      </c>
      <c r="C191" s="31">
        <f t="shared" si="31"/>
        <v>9.7540628171846185E-7</v>
      </c>
      <c r="D191" s="31">
        <f t="shared" si="32"/>
        <v>8.8985834890252254E-8</v>
      </c>
      <c r="E191" s="31">
        <f t="shared" si="22"/>
        <v>8.9330958634049131E-9</v>
      </c>
      <c r="F191" s="32">
        <f t="shared" si="23"/>
        <v>0</v>
      </c>
      <c r="G191" s="32">
        <f t="shared" si="24"/>
        <v>0</v>
      </c>
      <c r="H191" s="32">
        <f t="shared" si="25"/>
        <v>0</v>
      </c>
      <c r="I191" s="31">
        <f t="shared" si="26"/>
        <v>9.7918930753657162E-8</v>
      </c>
      <c r="J191" s="31">
        <f t="shared" si="27"/>
        <v>1.0733252124721189E-6</v>
      </c>
      <c r="L191" t="str">
        <f t="shared" si="28"/>
        <v>NA</v>
      </c>
      <c r="M191" s="3">
        <f t="shared" si="29"/>
        <v>-9.7918930753657096E-8</v>
      </c>
    </row>
    <row r="192" spans="1:13">
      <c r="A192" s="29" t="str">
        <f t="shared" si="30"/>
        <v/>
      </c>
      <c r="B192" s="30" t="str">
        <f>IF(A192="","NA",COUNTIF($A$7:A192,"&gt;0"))</f>
        <v>NA</v>
      </c>
      <c r="C192" s="31">
        <f t="shared" si="31"/>
        <v>1.0733252124721189E-6</v>
      </c>
      <c r="D192" s="31">
        <f t="shared" si="32"/>
        <v>9.7918930753657162E-8</v>
      </c>
      <c r="E192" s="31">
        <f t="shared" si="22"/>
        <v>9.8298700708904878E-9</v>
      </c>
      <c r="F192" s="32">
        <f t="shared" si="23"/>
        <v>0</v>
      </c>
      <c r="G192" s="32">
        <f t="shared" si="24"/>
        <v>0</v>
      </c>
      <c r="H192" s="32">
        <f t="shared" si="25"/>
        <v>0</v>
      </c>
      <c r="I192" s="31">
        <f t="shared" si="26"/>
        <v>1.0774880082454765E-7</v>
      </c>
      <c r="J192" s="31">
        <f t="shared" si="27"/>
        <v>1.1810740132966666E-6</v>
      </c>
      <c r="L192" t="str">
        <f t="shared" si="28"/>
        <v>NA</v>
      </c>
      <c r="M192" s="3">
        <f t="shared" si="29"/>
        <v>-1.0774880082454765E-7</v>
      </c>
    </row>
    <row r="193" spans="1:13">
      <c r="A193" s="29" t="str">
        <f t="shared" si="30"/>
        <v/>
      </c>
      <c r="B193" s="30" t="str">
        <f>IF(A193="","NA",COUNTIF($A$7:A193,"&gt;0"))</f>
        <v>NA</v>
      </c>
      <c r="C193" s="31">
        <f t="shared" si="31"/>
        <v>1.1810740132966666E-6</v>
      </c>
      <c r="D193" s="31">
        <f t="shared" si="32"/>
        <v>1.0774880082454765E-7</v>
      </c>
      <c r="E193" s="31">
        <f t="shared" si="22"/>
        <v>1.0816669505108637E-8</v>
      </c>
      <c r="F193" s="32">
        <f t="shared" si="23"/>
        <v>0</v>
      </c>
      <c r="G193" s="32">
        <f t="shared" si="24"/>
        <v>0</v>
      </c>
      <c r="H193" s="32">
        <f t="shared" si="25"/>
        <v>0</v>
      </c>
      <c r="I193" s="31">
        <f t="shared" si="26"/>
        <v>1.1856547032965629E-7</v>
      </c>
      <c r="J193" s="31">
        <f t="shared" si="27"/>
        <v>1.2996394836263228E-6</v>
      </c>
      <c r="L193" t="str">
        <f t="shared" si="28"/>
        <v>NA</v>
      </c>
      <c r="M193" s="3">
        <f t="shared" si="29"/>
        <v>-1.1856547032965624E-7</v>
      </c>
    </row>
    <row r="194" spans="1:13">
      <c r="A194" s="29" t="str">
        <f t="shared" si="30"/>
        <v/>
      </c>
      <c r="B194" s="30" t="str">
        <f>IF(A194="","NA",COUNTIF($A$7:A194,"&gt;0"))</f>
        <v>NA</v>
      </c>
      <c r="C194" s="31">
        <f t="shared" si="31"/>
        <v>1.2996394836263228E-6</v>
      </c>
      <c r="D194" s="31">
        <f t="shared" si="32"/>
        <v>1.1856547032965629E-7</v>
      </c>
      <c r="E194" s="31">
        <f t="shared" si="22"/>
        <v>1.1902531604211073E-8</v>
      </c>
      <c r="F194" s="32">
        <f t="shared" si="23"/>
        <v>0</v>
      </c>
      <c r="G194" s="32">
        <f t="shared" si="24"/>
        <v>0</v>
      </c>
      <c r="H194" s="32">
        <f t="shared" si="25"/>
        <v>0</v>
      </c>
      <c r="I194" s="31">
        <f t="shared" si="26"/>
        <v>1.3046800193386735E-7</v>
      </c>
      <c r="J194" s="31">
        <f t="shared" si="27"/>
        <v>1.4301074855601901E-6</v>
      </c>
      <c r="L194" t="str">
        <f t="shared" si="28"/>
        <v>NA</v>
      </c>
      <c r="M194" s="3">
        <f t="shared" si="29"/>
        <v>-1.304680019338673E-7</v>
      </c>
    </row>
    <row r="195" spans="1:13">
      <c r="A195" s="29" t="str">
        <f t="shared" si="30"/>
        <v/>
      </c>
      <c r="B195" s="30" t="str">
        <f>IF(A195="","NA",COUNTIF($A$7:A195,"&gt;0"))</f>
        <v>NA</v>
      </c>
      <c r="C195" s="31">
        <f t="shared" si="31"/>
        <v>1.4301074855601901E-6</v>
      </c>
      <c r="D195" s="31">
        <f t="shared" si="32"/>
        <v>1.3046800193386735E-7</v>
      </c>
      <c r="E195" s="31">
        <f t="shared" si="22"/>
        <v>1.3097401055255407E-8</v>
      </c>
      <c r="F195" s="32">
        <f t="shared" si="23"/>
        <v>0</v>
      </c>
      <c r="G195" s="32">
        <f t="shared" si="24"/>
        <v>0</v>
      </c>
      <c r="H195" s="32">
        <f t="shared" si="25"/>
        <v>0</v>
      </c>
      <c r="I195" s="31">
        <f t="shared" si="26"/>
        <v>1.4356540298912276E-7</v>
      </c>
      <c r="J195" s="31">
        <f t="shared" si="27"/>
        <v>1.5736728885493129E-6</v>
      </c>
      <c r="L195" t="str">
        <f t="shared" si="28"/>
        <v>NA</v>
      </c>
      <c r="M195" s="3">
        <f t="shared" si="29"/>
        <v>-1.4356540298912278E-7</v>
      </c>
    </row>
    <row r="196" spans="1:13">
      <c r="A196" s="29" t="str">
        <f t="shared" si="30"/>
        <v/>
      </c>
      <c r="B196" s="30" t="str">
        <f>IF(A196="","NA",COUNTIF($A$7:A196,"&gt;0"))</f>
        <v>NA</v>
      </c>
      <c r="C196" s="31">
        <f t="shared" si="31"/>
        <v>1.5736728885493129E-6</v>
      </c>
      <c r="D196" s="31">
        <f t="shared" si="32"/>
        <v>1.4356540298912276E-7</v>
      </c>
      <c r="E196" s="31">
        <f t="shared" si="22"/>
        <v>1.4412220870964122E-8</v>
      </c>
      <c r="F196" s="32">
        <f t="shared" si="23"/>
        <v>0</v>
      </c>
      <c r="G196" s="32">
        <f t="shared" si="24"/>
        <v>0</v>
      </c>
      <c r="H196" s="32">
        <f t="shared" si="25"/>
        <v>0</v>
      </c>
      <c r="I196" s="31">
        <f t="shared" si="26"/>
        <v>1.5797762386008689E-7</v>
      </c>
      <c r="J196" s="31">
        <f t="shared" si="27"/>
        <v>1.7316505124093997E-6</v>
      </c>
      <c r="L196" t="str">
        <f t="shared" si="28"/>
        <v>NA</v>
      </c>
      <c r="M196" s="3">
        <f t="shared" si="29"/>
        <v>-1.5797762386008683E-7</v>
      </c>
    </row>
    <row r="197" spans="1:13">
      <c r="A197" s="29" t="str">
        <f t="shared" si="30"/>
        <v/>
      </c>
      <c r="B197" s="30" t="str">
        <f>IF(A197="","NA",COUNTIF($A$7:A197,"&gt;0"))</f>
        <v>NA</v>
      </c>
      <c r="C197" s="31">
        <f t="shared" si="31"/>
        <v>1.7316505124093997E-6</v>
      </c>
      <c r="D197" s="31">
        <f t="shared" si="32"/>
        <v>1.5797762386008689E-7</v>
      </c>
      <c r="E197" s="31">
        <f t="shared" si="22"/>
        <v>1.5859032609482753E-8</v>
      </c>
      <c r="F197" s="32">
        <f t="shared" si="23"/>
        <v>0</v>
      </c>
      <c r="G197" s="32">
        <f t="shared" si="24"/>
        <v>0</v>
      </c>
      <c r="H197" s="32">
        <f t="shared" si="25"/>
        <v>0</v>
      </c>
      <c r="I197" s="31">
        <f t="shared" si="26"/>
        <v>1.7383665646956965E-7</v>
      </c>
      <c r="J197" s="31">
        <f t="shared" si="27"/>
        <v>1.9054871688789693E-6</v>
      </c>
      <c r="L197" t="str">
        <f t="shared" si="28"/>
        <v>NA</v>
      </c>
      <c r="M197" s="3">
        <f t="shared" si="29"/>
        <v>-1.7383665646956957E-7</v>
      </c>
    </row>
    <row r="198" spans="1:13">
      <c r="A198" s="29" t="str">
        <f t="shared" si="30"/>
        <v/>
      </c>
      <c r="B198" s="30" t="str">
        <f>IF(A198="","NA",COUNTIF($A$7:A198,"&gt;0"))</f>
        <v>NA</v>
      </c>
      <c r="C198" s="31">
        <f t="shared" si="31"/>
        <v>1.9054871688789693E-6</v>
      </c>
      <c r="D198" s="31">
        <f t="shared" si="32"/>
        <v>1.7383665646956965E-7</v>
      </c>
      <c r="E198" s="31">
        <f t="shared" si="22"/>
        <v>1.7451086654983224E-8</v>
      </c>
      <c r="F198" s="32">
        <f t="shared" si="23"/>
        <v>0</v>
      </c>
      <c r="G198" s="32">
        <f t="shared" si="24"/>
        <v>0</v>
      </c>
      <c r="H198" s="32">
        <f t="shared" si="25"/>
        <v>0</v>
      </c>
      <c r="I198" s="31">
        <f t="shared" si="26"/>
        <v>1.9128774312455287E-7</v>
      </c>
      <c r="J198" s="31">
        <f t="shared" si="27"/>
        <v>2.096774912003522E-6</v>
      </c>
      <c r="L198" t="str">
        <f t="shared" si="28"/>
        <v>NA</v>
      </c>
      <c r="M198" s="3">
        <f t="shared" si="29"/>
        <v>-1.9128774312455268E-7</v>
      </c>
    </row>
    <row r="199" spans="1:13">
      <c r="A199" s="29" t="str">
        <f t="shared" si="30"/>
        <v/>
      </c>
      <c r="B199" s="30" t="str">
        <f>IF(A199="","NA",COUNTIF($A$7:A199,"&gt;0"))</f>
        <v>NA</v>
      </c>
      <c r="C199" s="31">
        <f t="shared" si="31"/>
        <v>2.096774912003522E-6</v>
      </c>
      <c r="D199" s="31">
        <f t="shared" si="32"/>
        <v>1.9128774312455287E-7</v>
      </c>
      <c r="E199" s="31">
        <f t="shared" si="22"/>
        <v>1.920296356909892E-8</v>
      </c>
      <c r="F199" s="32">
        <f t="shared" si="23"/>
        <v>0</v>
      </c>
      <c r="G199" s="32">
        <f t="shared" si="24"/>
        <v>0</v>
      </c>
      <c r="H199" s="32">
        <f t="shared" si="25"/>
        <v>0</v>
      </c>
      <c r="I199" s="31">
        <f t="shared" si="26"/>
        <v>2.1049070669365179E-7</v>
      </c>
      <c r="J199" s="31">
        <f t="shared" si="27"/>
        <v>2.3072656186971737E-6</v>
      </c>
      <c r="L199" t="str">
        <f t="shared" si="28"/>
        <v>NA</v>
      </c>
      <c r="M199" s="3">
        <f t="shared" si="29"/>
        <v>-2.1049070669365169E-7</v>
      </c>
    </row>
    <row r="200" spans="1:13">
      <c r="A200" s="29" t="str">
        <f t="shared" si="30"/>
        <v/>
      </c>
      <c r="B200" s="30" t="str">
        <f>IF(A200="","NA",COUNTIF($A$7:A200,"&gt;0"))</f>
        <v>NA</v>
      </c>
      <c r="C200" s="31">
        <f t="shared" si="31"/>
        <v>2.3072656186971737E-6</v>
      </c>
      <c r="D200" s="31">
        <f t="shared" si="32"/>
        <v>2.1049070669365179E-7</v>
      </c>
      <c r="E200" s="31">
        <f t="shared" ref="E200:E263" si="33">C200*$B$5</f>
        <v>2.1130707624568282E-8</v>
      </c>
      <c r="F200" s="32">
        <f t="shared" ref="F200:F263" si="34">IF(B200&lt;=$B$3,IPMT($B$5,B200,$B$3,-$B$4),0)</f>
        <v>0</v>
      </c>
      <c r="G200" s="32">
        <f t="shared" ref="G200:G263" si="35">IF(B200&lt;=$B$3,PPMT($B$5,B200,$B$3,-$B$4),0)</f>
        <v>0</v>
      </c>
      <c r="H200" s="32">
        <f t="shared" ref="H200:H263" si="36">F200+G200</f>
        <v>0</v>
      </c>
      <c r="I200" s="31">
        <f t="shared" ref="I200:I263" si="37">MAX(0,D200+E200-H200)</f>
        <v>2.3162141431822006E-7</v>
      </c>
      <c r="J200" s="31">
        <f t="shared" ref="J200:J263" si="38">MAX(0, C200+D200+E200-H200)</f>
        <v>2.5388870330153938E-6</v>
      </c>
      <c r="L200" t="str">
        <f t="shared" ref="L200:L263" si="39">IF(C200&lt;=0.00000001,"NA",B200)</f>
        <v>NA</v>
      </c>
      <c r="M200" s="3">
        <f t="shared" ref="M200:M263" si="40">C200-J200</f>
        <v>-2.3162141431822011E-7</v>
      </c>
    </row>
    <row r="201" spans="1:13">
      <c r="A201" s="29" t="str">
        <f t="shared" ref="A201:A264" si="41">IF(B200&lt;$B$3,DATE(YEAR(A200)+$E$5,MONTH(A200)+$E$4,DAY(A200)+$E$3),"")</f>
        <v/>
      </c>
      <c r="B201" s="30" t="str">
        <f>IF(A201="","NA",COUNTIF($A$7:A201,"&gt;0"))</f>
        <v>NA</v>
      </c>
      <c r="C201" s="31">
        <f t="shared" ref="C201:C264" si="42">J200</f>
        <v>2.5388870330153938E-6</v>
      </c>
      <c r="D201" s="31">
        <f t="shared" ref="D201:D264" si="43">I200</f>
        <v>2.3162141431822006E-7</v>
      </c>
      <c r="E201" s="31">
        <f t="shared" si="33"/>
        <v>2.3251973744032646E-8</v>
      </c>
      <c r="F201" s="32">
        <f t="shared" si="34"/>
        <v>0</v>
      </c>
      <c r="G201" s="32">
        <f t="shared" si="35"/>
        <v>0</v>
      </c>
      <c r="H201" s="32">
        <f t="shared" si="36"/>
        <v>0</v>
      </c>
      <c r="I201" s="31">
        <f t="shared" si="37"/>
        <v>2.548733880622527E-7</v>
      </c>
      <c r="J201" s="31">
        <f t="shared" si="38"/>
        <v>2.7937604210776464E-6</v>
      </c>
      <c r="L201" t="str">
        <f t="shared" si="39"/>
        <v>NA</v>
      </c>
      <c r="M201" s="3">
        <f t="shared" si="40"/>
        <v>-2.5487338806225259E-7</v>
      </c>
    </row>
    <row r="202" spans="1:13">
      <c r="A202" s="29" t="str">
        <f t="shared" si="41"/>
        <v/>
      </c>
      <c r="B202" s="30" t="str">
        <f>IF(A202="","NA",COUNTIF($A$7:A202,"&gt;0"))</f>
        <v>NA</v>
      </c>
      <c r="C202" s="31">
        <f t="shared" si="42"/>
        <v>2.7937604210776464E-6</v>
      </c>
      <c r="D202" s="31">
        <f t="shared" si="43"/>
        <v>2.548733880622527E-7</v>
      </c>
      <c r="E202" s="31">
        <f t="shared" si="33"/>
        <v>2.5586189189702775E-8</v>
      </c>
      <c r="F202" s="32">
        <f t="shared" si="34"/>
        <v>0</v>
      </c>
      <c r="G202" s="32">
        <f t="shared" si="35"/>
        <v>0</v>
      </c>
      <c r="H202" s="32">
        <f t="shared" si="36"/>
        <v>0</v>
      </c>
      <c r="I202" s="31">
        <f t="shared" si="37"/>
        <v>2.8045957725195547E-7</v>
      </c>
      <c r="J202" s="31">
        <f t="shared" si="38"/>
        <v>3.0742199983296017E-6</v>
      </c>
      <c r="L202" t="str">
        <f t="shared" si="39"/>
        <v>NA</v>
      </c>
      <c r="M202" s="3">
        <f t="shared" si="40"/>
        <v>-2.8045957725195536E-7</v>
      </c>
    </row>
    <row r="203" spans="1:13">
      <c r="A203" s="29" t="str">
        <f t="shared" si="41"/>
        <v/>
      </c>
      <c r="B203" s="30" t="str">
        <f>IF(A203="","NA",COUNTIF($A$7:A203,"&gt;0"))</f>
        <v>NA</v>
      </c>
      <c r="C203" s="31">
        <f t="shared" si="42"/>
        <v>3.0742199983296017E-6</v>
      </c>
      <c r="D203" s="31">
        <f t="shared" si="43"/>
        <v>2.8045957725195547E-7</v>
      </c>
      <c r="E203" s="31">
        <f t="shared" si="33"/>
        <v>2.8154731484701935E-8</v>
      </c>
      <c r="F203" s="32">
        <f t="shared" si="34"/>
        <v>0</v>
      </c>
      <c r="G203" s="32">
        <f t="shared" si="35"/>
        <v>0</v>
      </c>
      <c r="H203" s="32">
        <f t="shared" si="36"/>
        <v>0</v>
      </c>
      <c r="I203" s="31">
        <f t="shared" si="37"/>
        <v>3.0861430873665743E-7</v>
      </c>
      <c r="J203" s="31">
        <f t="shared" si="38"/>
        <v>3.3828343070662592E-6</v>
      </c>
      <c r="L203" t="str">
        <f t="shared" si="39"/>
        <v>NA</v>
      </c>
      <c r="M203" s="3">
        <f t="shared" si="40"/>
        <v>-3.0861430873665748E-7</v>
      </c>
    </row>
    <row r="204" spans="1:13">
      <c r="A204" s="29" t="str">
        <f t="shared" si="41"/>
        <v/>
      </c>
      <c r="B204" s="30" t="str">
        <f>IF(A204="","NA",COUNTIF($A$7:A204,"&gt;0"))</f>
        <v>NA</v>
      </c>
      <c r="C204" s="31">
        <f t="shared" si="42"/>
        <v>3.3828343070662592E-6</v>
      </c>
      <c r="D204" s="31">
        <f t="shared" si="43"/>
        <v>3.0861430873665743E-7</v>
      </c>
      <c r="E204" s="31">
        <f t="shared" si="33"/>
        <v>3.0981124195548486E-8</v>
      </c>
      <c r="F204" s="32">
        <f t="shared" si="34"/>
        <v>0</v>
      </c>
      <c r="G204" s="32">
        <f t="shared" si="35"/>
        <v>0</v>
      </c>
      <c r="H204" s="32">
        <f t="shared" si="36"/>
        <v>0</v>
      </c>
      <c r="I204" s="31">
        <f t="shared" si="37"/>
        <v>3.3959543293220592E-7</v>
      </c>
      <c r="J204" s="31">
        <f t="shared" si="38"/>
        <v>3.7224297399984652E-6</v>
      </c>
      <c r="L204" t="str">
        <f t="shared" si="39"/>
        <v>NA</v>
      </c>
      <c r="M204" s="3">
        <f t="shared" si="40"/>
        <v>-3.3959543293220597E-7</v>
      </c>
    </row>
    <row r="205" spans="1:13">
      <c r="A205" s="29" t="str">
        <f t="shared" si="41"/>
        <v/>
      </c>
      <c r="B205" s="30" t="str">
        <f>IF(A205="","NA",COUNTIF($A$7:A205,"&gt;0"))</f>
        <v>NA</v>
      </c>
      <c r="C205" s="31">
        <f t="shared" si="42"/>
        <v>3.7224297399984652E-6</v>
      </c>
      <c r="D205" s="31">
        <f t="shared" si="43"/>
        <v>3.3959543293220592E-7</v>
      </c>
      <c r="E205" s="31">
        <f t="shared" si="33"/>
        <v>3.4091252368819273E-8</v>
      </c>
      <c r="F205" s="32">
        <f t="shared" si="34"/>
        <v>0</v>
      </c>
      <c r="G205" s="32">
        <f t="shared" si="35"/>
        <v>0</v>
      </c>
      <c r="H205" s="32">
        <f t="shared" si="36"/>
        <v>0</v>
      </c>
      <c r="I205" s="31">
        <f t="shared" si="37"/>
        <v>3.7368668530102518E-7</v>
      </c>
      <c r="J205" s="31">
        <f t="shared" si="38"/>
        <v>4.0961164252994908E-6</v>
      </c>
      <c r="L205" t="str">
        <f t="shared" si="39"/>
        <v>NA</v>
      </c>
      <c r="M205" s="3">
        <f t="shared" si="40"/>
        <v>-3.7368668530102556E-7</v>
      </c>
    </row>
    <row r="206" spans="1:13">
      <c r="A206" s="29" t="str">
        <f t="shared" si="41"/>
        <v/>
      </c>
      <c r="B206" s="30" t="str">
        <f>IF(A206="","NA",COUNTIF($A$7:A206,"&gt;0"))</f>
        <v>NA</v>
      </c>
      <c r="C206" s="31">
        <f t="shared" si="42"/>
        <v>4.0961164252994908E-6</v>
      </c>
      <c r="D206" s="31">
        <f t="shared" si="43"/>
        <v>3.7368668530102518E-7</v>
      </c>
      <c r="E206" s="31">
        <f t="shared" si="33"/>
        <v>3.75135995950345E-8</v>
      </c>
      <c r="F206" s="32">
        <f t="shared" si="34"/>
        <v>0</v>
      </c>
      <c r="G206" s="32">
        <f t="shared" si="35"/>
        <v>0</v>
      </c>
      <c r="H206" s="32">
        <f t="shared" si="36"/>
        <v>0</v>
      </c>
      <c r="I206" s="31">
        <f t="shared" si="37"/>
        <v>4.1120028489605969E-7</v>
      </c>
      <c r="J206" s="31">
        <f t="shared" si="38"/>
        <v>4.507316710195551E-6</v>
      </c>
      <c r="L206" t="str">
        <f t="shared" si="39"/>
        <v>NA</v>
      </c>
      <c r="M206" s="3">
        <f t="shared" si="40"/>
        <v>-4.1120028489606022E-7</v>
      </c>
    </row>
    <row r="207" spans="1:13">
      <c r="A207" s="29" t="str">
        <f t="shared" si="41"/>
        <v/>
      </c>
      <c r="B207" s="30" t="str">
        <f>IF(A207="","NA",COUNTIF($A$7:A207,"&gt;0"))</f>
        <v>NA</v>
      </c>
      <c r="C207" s="31">
        <f t="shared" si="42"/>
        <v>4.507316710195551E-6</v>
      </c>
      <c r="D207" s="31">
        <f t="shared" si="43"/>
        <v>4.1120028489605969E-7</v>
      </c>
      <c r="E207" s="31">
        <f t="shared" si="33"/>
        <v>4.127950887087425E-8</v>
      </c>
      <c r="F207" s="32">
        <f t="shared" si="34"/>
        <v>0</v>
      </c>
      <c r="G207" s="32">
        <f t="shared" si="35"/>
        <v>0</v>
      </c>
      <c r="H207" s="32">
        <f t="shared" si="36"/>
        <v>0</v>
      </c>
      <c r="I207" s="31">
        <f t="shared" si="37"/>
        <v>4.5247979376693394E-7</v>
      </c>
      <c r="J207" s="31">
        <f t="shared" si="38"/>
        <v>4.9597965039624844E-6</v>
      </c>
      <c r="L207" t="str">
        <f t="shared" si="39"/>
        <v>NA</v>
      </c>
      <c r="M207" s="3">
        <f t="shared" si="40"/>
        <v>-4.5247979376693346E-7</v>
      </c>
    </row>
    <row r="208" spans="1:13">
      <c r="A208" s="29" t="str">
        <f t="shared" si="41"/>
        <v/>
      </c>
      <c r="B208" s="30" t="str">
        <f>IF(A208="","NA",COUNTIF($A$7:A208,"&gt;0"))</f>
        <v>NA</v>
      </c>
      <c r="C208" s="31">
        <f t="shared" si="42"/>
        <v>4.9597965039624844E-6</v>
      </c>
      <c r="D208" s="31">
        <f t="shared" si="43"/>
        <v>4.5247979376693394E-7</v>
      </c>
      <c r="E208" s="31">
        <f t="shared" si="33"/>
        <v>4.5423469648789746E-8</v>
      </c>
      <c r="F208" s="32">
        <f t="shared" si="34"/>
        <v>0</v>
      </c>
      <c r="G208" s="32">
        <f t="shared" si="35"/>
        <v>0</v>
      </c>
      <c r="H208" s="32">
        <f t="shared" si="36"/>
        <v>0</v>
      </c>
      <c r="I208" s="31">
        <f t="shared" si="37"/>
        <v>4.9790326341572367E-7</v>
      </c>
      <c r="J208" s="31">
        <f t="shared" si="38"/>
        <v>5.4576997673782086E-6</v>
      </c>
      <c r="L208" t="str">
        <f t="shared" si="39"/>
        <v>NA</v>
      </c>
      <c r="M208" s="3">
        <f t="shared" si="40"/>
        <v>-4.979032634157242E-7</v>
      </c>
    </row>
    <row r="209" spans="1:13">
      <c r="A209" s="29" t="str">
        <f t="shared" si="41"/>
        <v/>
      </c>
      <c r="B209" s="30" t="str">
        <f>IF(A209="","NA",COUNTIF($A$7:A209,"&gt;0"))</f>
        <v>NA</v>
      </c>
      <c r="C209" s="31">
        <f t="shared" si="42"/>
        <v>5.4576997673782086E-6</v>
      </c>
      <c r="D209" s="31">
        <f t="shared" si="43"/>
        <v>4.9790326341572367E-7</v>
      </c>
      <c r="E209" s="31">
        <f t="shared" si="33"/>
        <v>4.9983433702905422E-8</v>
      </c>
      <c r="F209" s="32">
        <f t="shared" si="34"/>
        <v>0</v>
      </c>
      <c r="G209" s="32">
        <f t="shared" si="35"/>
        <v>0</v>
      </c>
      <c r="H209" s="32">
        <f t="shared" si="36"/>
        <v>0</v>
      </c>
      <c r="I209" s="31">
        <f t="shared" si="37"/>
        <v>5.4788669711862908E-7</v>
      </c>
      <c r="J209" s="31">
        <f t="shared" si="38"/>
        <v>6.0055864644968371E-6</v>
      </c>
      <c r="L209" t="str">
        <f t="shared" si="39"/>
        <v>NA</v>
      </c>
      <c r="M209" s="3">
        <f t="shared" si="40"/>
        <v>-5.4788669711862845E-7</v>
      </c>
    </row>
    <row r="210" spans="1:13">
      <c r="A210" s="29" t="str">
        <f t="shared" si="41"/>
        <v/>
      </c>
      <c r="B210" s="30" t="str">
        <f>IF(A210="","NA",COUNTIF($A$7:A210,"&gt;0"))</f>
        <v>NA</v>
      </c>
      <c r="C210" s="31">
        <f t="shared" si="42"/>
        <v>6.0055864644968371E-6</v>
      </c>
      <c r="D210" s="31">
        <f t="shared" si="43"/>
        <v>5.4788669711862908E-7</v>
      </c>
      <c r="E210" s="31">
        <f t="shared" si="33"/>
        <v>5.5001162704016863E-8</v>
      </c>
      <c r="F210" s="32">
        <f t="shared" si="34"/>
        <v>0</v>
      </c>
      <c r="G210" s="32">
        <f t="shared" si="35"/>
        <v>0</v>
      </c>
      <c r="H210" s="32">
        <f t="shared" si="36"/>
        <v>0</v>
      </c>
      <c r="I210" s="31">
        <f t="shared" si="37"/>
        <v>6.028878598226459E-7</v>
      </c>
      <c r="J210" s="31">
        <f t="shared" si="38"/>
        <v>6.608474324319483E-6</v>
      </c>
      <c r="L210" t="str">
        <f t="shared" si="39"/>
        <v>NA</v>
      </c>
      <c r="M210" s="3">
        <f t="shared" si="40"/>
        <v>-6.028878598226459E-7</v>
      </c>
    </row>
    <row r="211" spans="1:13">
      <c r="A211" s="29" t="str">
        <f t="shared" si="41"/>
        <v/>
      </c>
      <c r="B211" s="30" t="str">
        <f>IF(A211="","NA",COUNTIF($A$7:A211,"&gt;0"))</f>
        <v>NA</v>
      </c>
      <c r="C211" s="31">
        <f t="shared" si="42"/>
        <v>6.608474324319483E-6</v>
      </c>
      <c r="D211" s="31">
        <f t="shared" si="43"/>
        <v>6.028878598226459E-7</v>
      </c>
      <c r="E211" s="31">
        <f t="shared" si="33"/>
        <v>6.0522610686892587E-8</v>
      </c>
      <c r="F211" s="32">
        <f t="shared" si="34"/>
        <v>0</v>
      </c>
      <c r="G211" s="32">
        <f t="shared" si="35"/>
        <v>0</v>
      </c>
      <c r="H211" s="32">
        <f t="shared" si="36"/>
        <v>0</v>
      </c>
      <c r="I211" s="31">
        <f t="shared" si="37"/>
        <v>6.6341047050953854E-7</v>
      </c>
      <c r="J211" s="31">
        <f t="shared" si="38"/>
        <v>7.2718847948290211E-6</v>
      </c>
      <c r="L211" t="str">
        <f t="shared" si="39"/>
        <v>NA</v>
      </c>
      <c r="M211" s="3">
        <f t="shared" si="40"/>
        <v>-6.6341047050953812E-7</v>
      </c>
    </row>
    <row r="212" spans="1:13">
      <c r="A212" s="29" t="str">
        <f t="shared" si="41"/>
        <v/>
      </c>
      <c r="B212" s="30" t="str">
        <f>IF(A212="","NA",COUNTIF($A$7:A212,"&gt;0"))</f>
        <v>NA</v>
      </c>
      <c r="C212" s="31">
        <f t="shared" si="42"/>
        <v>7.2718847948290211E-6</v>
      </c>
      <c r="D212" s="31">
        <f t="shared" si="43"/>
        <v>6.6341047050953854E-7</v>
      </c>
      <c r="E212" s="31">
        <f t="shared" si="33"/>
        <v>6.6598344912642441E-8</v>
      </c>
      <c r="F212" s="32">
        <f t="shared" si="34"/>
        <v>0</v>
      </c>
      <c r="G212" s="32">
        <f t="shared" si="35"/>
        <v>0</v>
      </c>
      <c r="H212" s="32">
        <f t="shared" si="36"/>
        <v>0</v>
      </c>
      <c r="I212" s="31">
        <f t="shared" si="37"/>
        <v>7.3000881542218102E-7</v>
      </c>
      <c r="J212" s="31">
        <f t="shared" si="38"/>
        <v>8.0018936102512019E-6</v>
      </c>
      <c r="L212" t="str">
        <f t="shared" si="39"/>
        <v>NA</v>
      </c>
      <c r="M212" s="3">
        <f t="shared" si="40"/>
        <v>-7.3000881542218081E-7</v>
      </c>
    </row>
    <row r="213" spans="1:13">
      <c r="A213" s="29" t="str">
        <f t="shared" si="41"/>
        <v/>
      </c>
      <c r="B213" s="30" t="str">
        <f>IF(A213="","NA",COUNTIF($A$7:A213,"&gt;0"))</f>
        <v>NA</v>
      </c>
      <c r="C213" s="31">
        <f t="shared" si="42"/>
        <v>8.0018936102512019E-6</v>
      </c>
      <c r="D213" s="31">
        <f t="shared" si="43"/>
        <v>7.3000881542218102E-7</v>
      </c>
      <c r="E213" s="31">
        <f t="shared" si="33"/>
        <v>7.3284008980550591E-8</v>
      </c>
      <c r="F213" s="32">
        <f t="shared" si="34"/>
        <v>0</v>
      </c>
      <c r="G213" s="32">
        <f t="shared" si="35"/>
        <v>0</v>
      </c>
      <c r="H213" s="32">
        <f t="shared" si="36"/>
        <v>0</v>
      </c>
      <c r="I213" s="31">
        <f t="shared" si="37"/>
        <v>8.0329282440273157E-7</v>
      </c>
      <c r="J213" s="31">
        <f t="shared" si="38"/>
        <v>8.8051864346539337E-6</v>
      </c>
      <c r="L213" t="str">
        <f t="shared" si="39"/>
        <v>NA</v>
      </c>
      <c r="M213" s="3">
        <f t="shared" si="40"/>
        <v>-8.0329282440273178E-7</v>
      </c>
    </row>
    <row r="214" spans="1:13">
      <c r="A214" s="29" t="str">
        <f t="shared" si="41"/>
        <v/>
      </c>
      <c r="B214" s="30" t="str">
        <f>IF(A214="","NA",COUNTIF($A$7:A214,"&gt;0"))</f>
        <v>NA</v>
      </c>
      <c r="C214" s="31">
        <f t="shared" si="42"/>
        <v>8.8051864346539337E-6</v>
      </c>
      <c r="D214" s="31">
        <f t="shared" si="43"/>
        <v>8.0329282440273157E-7</v>
      </c>
      <c r="E214" s="31">
        <f t="shared" si="33"/>
        <v>8.06408324307056E-8</v>
      </c>
      <c r="F214" s="32">
        <f t="shared" si="34"/>
        <v>0</v>
      </c>
      <c r="G214" s="32">
        <f t="shared" si="35"/>
        <v>0</v>
      </c>
      <c r="H214" s="32">
        <f t="shared" si="36"/>
        <v>0</v>
      </c>
      <c r="I214" s="31">
        <f t="shared" si="37"/>
        <v>8.8393365683343714E-7</v>
      </c>
      <c r="J214" s="31">
        <f t="shared" si="38"/>
        <v>9.6891200914873712E-6</v>
      </c>
      <c r="L214" t="str">
        <f t="shared" si="39"/>
        <v>NA</v>
      </c>
      <c r="M214" s="3">
        <f t="shared" si="40"/>
        <v>-8.8393365683343746E-7</v>
      </c>
    </row>
    <row r="215" spans="1:13">
      <c r="A215" s="29" t="str">
        <f t="shared" si="41"/>
        <v/>
      </c>
      <c r="B215" s="30" t="str">
        <f>IF(A215="","NA",COUNTIF($A$7:A215,"&gt;0"))</f>
        <v>NA</v>
      </c>
      <c r="C215" s="31">
        <f t="shared" si="42"/>
        <v>9.6891200914873712E-6</v>
      </c>
      <c r="D215" s="31">
        <f t="shared" si="43"/>
        <v>8.8393365683343714E-7</v>
      </c>
      <c r="E215" s="31">
        <f t="shared" si="33"/>
        <v>8.8736191504538496E-8</v>
      </c>
      <c r="F215" s="32">
        <f t="shared" si="34"/>
        <v>0</v>
      </c>
      <c r="G215" s="32">
        <f t="shared" si="35"/>
        <v>0</v>
      </c>
      <c r="H215" s="32">
        <f t="shared" si="36"/>
        <v>0</v>
      </c>
      <c r="I215" s="31">
        <f t="shared" si="37"/>
        <v>9.7266984833797559E-7</v>
      </c>
      <c r="J215" s="31">
        <f t="shared" si="38"/>
        <v>1.0661789939825347E-5</v>
      </c>
      <c r="L215" t="str">
        <f t="shared" si="39"/>
        <v>NA</v>
      </c>
      <c r="M215" s="3">
        <f t="shared" si="40"/>
        <v>-9.7266984833797622E-7</v>
      </c>
    </row>
    <row r="216" spans="1:13">
      <c r="A216" s="29" t="str">
        <f t="shared" si="41"/>
        <v/>
      </c>
      <c r="B216" s="30" t="str">
        <f>IF(A216="","NA",COUNTIF($A$7:A216,"&gt;0"))</f>
        <v>NA</v>
      </c>
      <c r="C216" s="31">
        <f t="shared" si="42"/>
        <v>1.0661789939825347E-5</v>
      </c>
      <c r="D216" s="31">
        <f t="shared" si="43"/>
        <v>9.7266984833797559E-7</v>
      </c>
      <c r="E216" s="31">
        <f t="shared" si="33"/>
        <v>9.7644226198900459E-8</v>
      </c>
      <c r="F216" s="32">
        <f t="shared" si="34"/>
        <v>0</v>
      </c>
      <c r="G216" s="32">
        <f t="shared" si="35"/>
        <v>0</v>
      </c>
      <c r="H216" s="32">
        <f t="shared" si="36"/>
        <v>0</v>
      </c>
      <c r="I216" s="31">
        <f t="shared" si="37"/>
        <v>1.0703140745368761E-6</v>
      </c>
      <c r="J216" s="31">
        <f t="shared" si="38"/>
        <v>1.1732104014362225E-5</v>
      </c>
      <c r="L216" t="str">
        <f t="shared" si="39"/>
        <v>NA</v>
      </c>
      <c r="M216" s="3">
        <f t="shared" si="40"/>
        <v>-1.0703140745368772E-6</v>
      </c>
    </row>
    <row r="217" spans="1:13">
      <c r="A217" s="29" t="str">
        <f t="shared" si="41"/>
        <v/>
      </c>
      <c r="B217" s="30" t="str">
        <f>IF(A217="","NA",COUNTIF($A$7:A217,"&gt;0"))</f>
        <v>NA</v>
      </c>
      <c r="C217" s="31">
        <f t="shared" si="42"/>
        <v>1.1732104014362225E-5</v>
      </c>
      <c r="D217" s="31">
        <f t="shared" si="43"/>
        <v>1.0703140745368761E-6</v>
      </c>
      <c r="E217" s="31">
        <f t="shared" si="33"/>
        <v>1.0744651926486736E-7</v>
      </c>
      <c r="F217" s="32">
        <f t="shared" si="34"/>
        <v>0</v>
      </c>
      <c r="G217" s="32">
        <f t="shared" si="35"/>
        <v>0</v>
      </c>
      <c r="H217" s="32">
        <f t="shared" si="36"/>
        <v>0</v>
      </c>
      <c r="I217" s="31">
        <f t="shared" si="37"/>
        <v>1.1777605938017434E-6</v>
      </c>
      <c r="J217" s="31">
        <f t="shared" si="38"/>
        <v>1.2909864608163967E-5</v>
      </c>
      <c r="L217" t="str">
        <f t="shared" si="39"/>
        <v>NA</v>
      </c>
      <c r="M217" s="3">
        <f t="shared" si="40"/>
        <v>-1.1777605938017426E-6</v>
      </c>
    </row>
    <row r="218" spans="1:13">
      <c r="A218" s="29" t="str">
        <f t="shared" si="41"/>
        <v/>
      </c>
      <c r="B218" s="30" t="str">
        <f>IF(A218="","NA",COUNTIF($A$7:A218,"&gt;0"))</f>
        <v>NA</v>
      </c>
      <c r="C218" s="31">
        <f t="shared" si="42"/>
        <v>1.2909864608163967E-5</v>
      </c>
      <c r="D218" s="31">
        <f t="shared" si="43"/>
        <v>1.1777605938017434E-6</v>
      </c>
      <c r="E218" s="31">
        <f t="shared" si="33"/>
        <v>1.1823284336976833E-7</v>
      </c>
      <c r="F218" s="32">
        <f t="shared" si="34"/>
        <v>0</v>
      </c>
      <c r="G218" s="32">
        <f t="shared" si="35"/>
        <v>0</v>
      </c>
      <c r="H218" s="32">
        <f t="shared" si="36"/>
        <v>0</v>
      </c>
      <c r="I218" s="31">
        <f t="shared" si="37"/>
        <v>1.2959934371715117E-6</v>
      </c>
      <c r="J218" s="31">
        <f t="shared" si="38"/>
        <v>1.4205858045335479E-5</v>
      </c>
      <c r="L218" t="str">
        <f t="shared" si="39"/>
        <v>NA</v>
      </c>
      <c r="M218" s="3">
        <f t="shared" si="40"/>
        <v>-1.2959934371715121E-6</v>
      </c>
    </row>
    <row r="219" spans="1:13">
      <c r="A219" s="29" t="str">
        <f t="shared" si="41"/>
        <v/>
      </c>
      <c r="B219" s="30" t="str">
        <f>IF(A219="","NA",COUNTIF($A$7:A219,"&gt;0"))</f>
        <v>NA</v>
      </c>
      <c r="C219" s="31">
        <f t="shared" si="42"/>
        <v>1.4205858045335479E-5</v>
      </c>
      <c r="D219" s="31">
        <f t="shared" si="43"/>
        <v>1.2959934371715117E-6</v>
      </c>
      <c r="E219" s="31">
        <f t="shared" si="33"/>
        <v>1.3010198326519741E-7</v>
      </c>
      <c r="F219" s="32">
        <f t="shared" si="34"/>
        <v>0</v>
      </c>
      <c r="G219" s="32">
        <f t="shared" si="35"/>
        <v>0</v>
      </c>
      <c r="H219" s="32">
        <f t="shared" si="36"/>
        <v>0</v>
      </c>
      <c r="I219" s="31">
        <f t="shared" si="37"/>
        <v>1.4260954204367091E-6</v>
      </c>
      <c r="J219" s="31">
        <f t="shared" si="38"/>
        <v>1.5631953465772186E-5</v>
      </c>
      <c r="L219" t="str">
        <f t="shared" si="39"/>
        <v>NA</v>
      </c>
      <c r="M219" s="3">
        <f t="shared" si="40"/>
        <v>-1.426095420436707E-6</v>
      </c>
    </row>
    <row r="220" spans="1:13">
      <c r="A220" s="29" t="str">
        <f t="shared" si="41"/>
        <v/>
      </c>
      <c r="B220" s="30" t="str">
        <f>IF(A220="","NA",COUNTIF($A$7:A220,"&gt;0"))</f>
        <v>NA</v>
      </c>
      <c r="C220" s="31">
        <f t="shared" si="42"/>
        <v>1.5631953465772186E-5</v>
      </c>
      <c r="D220" s="31">
        <f t="shared" si="43"/>
        <v>1.4260954204367091E-6</v>
      </c>
      <c r="E220" s="31">
        <f t="shared" si="33"/>
        <v>1.4316264049069692E-7</v>
      </c>
      <c r="F220" s="32">
        <f t="shared" si="34"/>
        <v>0</v>
      </c>
      <c r="G220" s="32">
        <f t="shared" si="35"/>
        <v>0</v>
      </c>
      <c r="H220" s="32">
        <f t="shared" si="36"/>
        <v>0</v>
      </c>
      <c r="I220" s="31">
        <f t="shared" si="37"/>
        <v>1.5692580609274061E-6</v>
      </c>
      <c r="J220" s="31">
        <f t="shared" si="38"/>
        <v>1.7201211526699592E-5</v>
      </c>
      <c r="L220" t="str">
        <f t="shared" si="39"/>
        <v>NA</v>
      </c>
      <c r="M220" s="3">
        <f t="shared" si="40"/>
        <v>-1.5692580609274056E-6</v>
      </c>
    </row>
    <row r="221" spans="1:13">
      <c r="A221" s="29" t="str">
        <f t="shared" si="41"/>
        <v/>
      </c>
      <c r="B221" s="30" t="str">
        <f>IF(A221="","NA",COUNTIF($A$7:A221,"&gt;0"))</f>
        <v>NA</v>
      </c>
      <c r="C221" s="31">
        <f t="shared" si="42"/>
        <v>1.7201211526699592E-5</v>
      </c>
      <c r="D221" s="31">
        <f t="shared" si="43"/>
        <v>1.5692580609274061E-6</v>
      </c>
      <c r="E221" s="31">
        <f t="shared" si="33"/>
        <v>1.5753442889869042E-7</v>
      </c>
      <c r="F221" s="32">
        <f t="shared" si="34"/>
        <v>0</v>
      </c>
      <c r="G221" s="32">
        <f t="shared" si="35"/>
        <v>0</v>
      </c>
      <c r="H221" s="32">
        <f t="shared" si="36"/>
        <v>0</v>
      </c>
      <c r="I221" s="31">
        <f t="shared" si="37"/>
        <v>1.7267924898260965E-6</v>
      </c>
      <c r="J221" s="31">
        <f t="shared" si="38"/>
        <v>1.8928004016525687E-5</v>
      </c>
      <c r="L221" t="str">
        <f t="shared" si="39"/>
        <v>NA</v>
      </c>
      <c r="M221" s="3">
        <f t="shared" si="40"/>
        <v>-1.7267924898260955E-6</v>
      </c>
    </row>
    <row r="222" spans="1:13">
      <c r="A222" s="29" t="str">
        <f t="shared" si="41"/>
        <v/>
      </c>
      <c r="B222" s="30" t="str">
        <f>IF(A222="","NA",COUNTIF($A$7:A222,"&gt;0"))</f>
        <v>NA</v>
      </c>
      <c r="C222" s="31">
        <f t="shared" si="42"/>
        <v>1.8928004016525687E-5</v>
      </c>
      <c r="D222" s="31">
        <f t="shared" si="43"/>
        <v>1.7267924898260965E-6</v>
      </c>
      <c r="E222" s="31">
        <f t="shared" si="33"/>
        <v>1.733489701180144E-7</v>
      </c>
      <c r="F222" s="32">
        <f t="shared" si="34"/>
        <v>0</v>
      </c>
      <c r="G222" s="32">
        <f t="shared" si="35"/>
        <v>0</v>
      </c>
      <c r="H222" s="32">
        <f t="shared" si="36"/>
        <v>0</v>
      </c>
      <c r="I222" s="31">
        <f t="shared" si="37"/>
        <v>1.9001414599441109E-6</v>
      </c>
      <c r="J222" s="31">
        <f t="shared" si="38"/>
        <v>2.0828145476469797E-5</v>
      </c>
      <c r="L222" t="str">
        <f t="shared" si="39"/>
        <v>NA</v>
      </c>
      <c r="M222" s="3">
        <f t="shared" si="40"/>
        <v>-1.9001414599441092E-6</v>
      </c>
    </row>
    <row r="223" spans="1:13">
      <c r="A223" s="29" t="str">
        <f t="shared" si="41"/>
        <v/>
      </c>
      <c r="B223" s="30" t="str">
        <f>IF(A223="","NA",COUNTIF($A$7:A223,"&gt;0"))</f>
        <v>NA</v>
      </c>
      <c r="C223" s="31">
        <f t="shared" si="42"/>
        <v>2.0828145476469797E-5</v>
      </c>
      <c r="D223" s="31">
        <f t="shared" si="43"/>
        <v>1.9001414599441109E-6</v>
      </c>
      <c r="E223" s="31">
        <f t="shared" si="33"/>
        <v>1.9075109898866921E-7</v>
      </c>
      <c r="F223" s="32">
        <f t="shared" si="34"/>
        <v>0</v>
      </c>
      <c r="G223" s="32">
        <f t="shared" si="35"/>
        <v>0</v>
      </c>
      <c r="H223" s="32">
        <f t="shared" si="36"/>
        <v>0</v>
      </c>
      <c r="I223" s="31">
        <f t="shared" si="37"/>
        <v>2.0908925589327803E-6</v>
      </c>
      <c r="J223" s="31">
        <f t="shared" si="38"/>
        <v>2.2919038035402578E-5</v>
      </c>
      <c r="L223" t="str">
        <f t="shared" si="39"/>
        <v>NA</v>
      </c>
      <c r="M223" s="3">
        <f t="shared" si="40"/>
        <v>-2.0908925589327816E-6</v>
      </c>
    </row>
    <row r="224" spans="1:13">
      <c r="A224" s="29" t="str">
        <f t="shared" si="41"/>
        <v/>
      </c>
      <c r="B224" s="30" t="str">
        <f>IF(A224="","NA",COUNTIF($A$7:A224,"&gt;0"))</f>
        <v>NA</v>
      </c>
      <c r="C224" s="31">
        <f t="shared" si="42"/>
        <v>2.2919038035402578E-5</v>
      </c>
      <c r="D224" s="31">
        <f t="shared" si="43"/>
        <v>2.0908925589327803E-6</v>
      </c>
      <c r="E224" s="31">
        <f t="shared" si="33"/>
        <v>2.0990019000756193E-7</v>
      </c>
      <c r="F224" s="32">
        <f t="shared" si="34"/>
        <v>0</v>
      </c>
      <c r="G224" s="32">
        <f t="shared" si="35"/>
        <v>0</v>
      </c>
      <c r="H224" s="32">
        <f t="shared" si="36"/>
        <v>0</v>
      </c>
      <c r="I224" s="31">
        <f t="shared" si="37"/>
        <v>2.3007927489403421E-6</v>
      </c>
      <c r="J224" s="31">
        <f t="shared" si="38"/>
        <v>2.5219830784342921E-5</v>
      </c>
      <c r="L224" t="str">
        <f t="shared" si="39"/>
        <v>NA</v>
      </c>
      <c r="M224" s="3">
        <f t="shared" si="40"/>
        <v>-2.3007927489403434E-6</v>
      </c>
    </row>
    <row r="225" spans="1:13">
      <c r="A225" s="29" t="str">
        <f t="shared" si="41"/>
        <v/>
      </c>
      <c r="B225" s="30" t="str">
        <f>IF(A225="","NA",COUNTIF($A$7:A225,"&gt;0"))</f>
        <v>NA</v>
      </c>
      <c r="C225" s="31">
        <f t="shared" si="42"/>
        <v>2.5219830784342921E-5</v>
      </c>
      <c r="D225" s="31">
        <f t="shared" si="43"/>
        <v>2.3007927489403421E-6</v>
      </c>
      <c r="E225" s="31">
        <f t="shared" si="33"/>
        <v>2.3097161693327389E-7</v>
      </c>
      <c r="F225" s="32">
        <f t="shared" si="34"/>
        <v>0</v>
      </c>
      <c r="G225" s="32">
        <f t="shared" si="35"/>
        <v>0</v>
      </c>
      <c r="H225" s="32">
        <f t="shared" si="36"/>
        <v>0</v>
      </c>
      <c r="I225" s="31">
        <f t="shared" si="37"/>
        <v>2.5317643658736161E-6</v>
      </c>
      <c r="J225" s="31">
        <f t="shared" si="38"/>
        <v>2.775159515021654E-5</v>
      </c>
      <c r="L225" t="str">
        <f t="shared" si="39"/>
        <v>NA</v>
      </c>
      <c r="M225" s="3">
        <f t="shared" si="40"/>
        <v>-2.5317643658736182E-6</v>
      </c>
    </row>
    <row r="226" spans="1:13">
      <c r="A226" s="29" t="str">
        <f t="shared" si="41"/>
        <v/>
      </c>
      <c r="B226" s="30" t="str">
        <f>IF(A226="","NA",COUNTIF($A$7:A226,"&gt;0"))</f>
        <v>NA</v>
      </c>
      <c r="C226" s="31">
        <f t="shared" si="42"/>
        <v>2.775159515021654E-5</v>
      </c>
      <c r="D226" s="31">
        <f t="shared" si="43"/>
        <v>2.5317643658736161E-6</v>
      </c>
      <c r="E226" s="31">
        <f t="shared" si="33"/>
        <v>2.5415835891739981E-7</v>
      </c>
      <c r="F226" s="32">
        <f t="shared" si="34"/>
        <v>0</v>
      </c>
      <c r="G226" s="32">
        <f t="shared" si="35"/>
        <v>0</v>
      </c>
      <c r="H226" s="32">
        <f t="shared" si="36"/>
        <v>0</v>
      </c>
      <c r="I226" s="31">
        <f t="shared" si="37"/>
        <v>2.7859227247910158E-6</v>
      </c>
      <c r="J226" s="31">
        <f t="shared" si="38"/>
        <v>3.0537517875007556E-5</v>
      </c>
      <c r="L226" t="str">
        <f t="shared" si="39"/>
        <v>NA</v>
      </c>
      <c r="M226" s="3">
        <f t="shared" si="40"/>
        <v>-2.7859227247910158E-6</v>
      </c>
    </row>
    <row r="227" spans="1:13">
      <c r="A227" s="29" t="str">
        <f t="shared" si="41"/>
        <v/>
      </c>
      <c r="B227" s="30" t="str">
        <f>IF(A227="","NA",COUNTIF($A$7:A227,"&gt;0"))</f>
        <v>NA</v>
      </c>
      <c r="C227" s="31">
        <f t="shared" si="42"/>
        <v>3.0537517875007556E-5</v>
      </c>
      <c r="D227" s="31">
        <f t="shared" si="43"/>
        <v>2.7859227247910158E-6</v>
      </c>
      <c r="E227" s="31">
        <f t="shared" si="33"/>
        <v>2.7967276787194418E-7</v>
      </c>
      <c r="F227" s="32">
        <f t="shared" si="34"/>
        <v>0</v>
      </c>
      <c r="G227" s="32">
        <f t="shared" si="35"/>
        <v>0</v>
      </c>
      <c r="H227" s="32">
        <f t="shared" si="36"/>
        <v>0</v>
      </c>
      <c r="I227" s="31">
        <f t="shared" si="37"/>
        <v>3.0655954926629601E-6</v>
      </c>
      <c r="J227" s="31">
        <f t="shared" si="38"/>
        <v>3.3603113367670513E-5</v>
      </c>
      <c r="L227" t="str">
        <f t="shared" si="39"/>
        <v>NA</v>
      </c>
      <c r="M227" s="3">
        <f t="shared" si="40"/>
        <v>-3.0655954926629575E-6</v>
      </c>
    </row>
    <row r="228" spans="1:13">
      <c r="A228" s="29" t="str">
        <f t="shared" si="41"/>
        <v/>
      </c>
      <c r="B228" s="30" t="str">
        <f>IF(A228="","NA",COUNTIF($A$7:A228,"&gt;0"))</f>
        <v>NA</v>
      </c>
      <c r="C228" s="31">
        <f t="shared" si="42"/>
        <v>3.3603113367670513E-5</v>
      </c>
      <c r="D228" s="31">
        <f t="shared" si="43"/>
        <v>3.0655954926629601E-6</v>
      </c>
      <c r="E228" s="31">
        <f t="shared" si="33"/>
        <v>3.0774851325891578E-7</v>
      </c>
      <c r="F228" s="32">
        <f t="shared" si="34"/>
        <v>0</v>
      </c>
      <c r="G228" s="32">
        <f t="shared" si="35"/>
        <v>0</v>
      </c>
      <c r="H228" s="32">
        <f t="shared" si="36"/>
        <v>0</v>
      </c>
      <c r="I228" s="31">
        <f t="shared" si="37"/>
        <v>3.3733440059218757E-6</v>
      </c>
      <c r="J228" s="31">
        <f t="shared" si="38"/>
        <v>3.6976457373592389E-5</v>
      </c>
      <c r="L228" t="str">
        <f t="shared" si="39"/>
        <v>NA</v>
      </c>
      <c r="M228" s="3">
        <f t="shared" si="40"/>
        <v>-3.3733440059218757E-6</v>
      </c>
    </row>
    <row r="229" spans="1:13">
      <c r="A229" s="29" t="str">
        <f t="shared" si="41"/>
        <v/>
      </c>
      <c r="B229" s="30" t="str">
        <f>IF(A229="","NA",COUNTIF($A$7:A229,"&gt;0"))</f>
        <v>NA</v>
      </c>
      <c r="C229" s="31">
        <f t="shared" si="42"/>
        <v>3.6976457373592389E-5</v>
      </c>
      <c r="D229" s="31">
        <f t="shared" si="43"/>
        <v>3.3733440059218757E-6</v>
      </c>
      <c r="E229" s="31">
        <f t="shared" si="33"/>
        <v>3.3864272211315026E-7</v>
      </c>
      <c r="F229" s="32">
        <f t="shared" si="34"/>
        <v>0</v>
      </c>
      <c r="G229" s="32">
        <f t="shared" si="35"/>
        <v>0</v>
      </c>
      <c r="H229" s="32">
        <f t="shared" si="36"/>
        <v>0</v>
      </c>
      <c r="I229" s="31">
        <f t="shared" si="37"/>
        <v>3.711986728035026E-6</v>
      </c>
      <c r="J229" s="31">
        <f t="shared" si="38"/>
        <v>4.0688444101627415E-5</v>
      </c>
      <c r="L229" t="str">
        <f t="shared" si="39"/>
        <v>NA</v>
      </c>
      <c r="M229" s="3">
        <f t="shared" si="40"/>
        <v>-3.711986728035026E-6</v>
      </c>
    </row>
    <row r="230" spans="1:13">
      <c r="A230" s="29" t="str">
        <f t="shared" si="41"/>
        <v/>
      </c>
      <c r="B230" s="30" t="str">
        <f>IF(A230="","NA",COUNTIF($A$7:A230,"&gt;0"))</f>
        <v>NA</v>
      </c>
      <c r="C230" s="31">
        <f t="shared" si="42"/>
        <v>4.0688444101627415E-5</v>
      </c>
      <c r="D230" s="31">
        <f t="shared" si="43"/>
        <v>3.711986728035026E-6</v>
      </c>
      <c r="E230" s="31">
        <f t="shared" si="33"/>
        <v>3.7263833389740438E-7</v>
      </c>
      <c r="F230" s="32">
        <f t="shared" si="34"/>
        <v>0</v>
      </c>
      <c r="G230" s="32">
        <f t="shared" si="35"/>
        <v>0</v>
      </c>
      <c r="H230" s="32">
        <f t="shared" si="36"/>
        <v>0</v>
      </c>
      <c r="I230" s="31">
        <f t="shared" si="37"/>
        <v>4.08462506193243E-6</v>
      </c>
      <c r="J230" s="31">
        <f t="shared" si="38"/>
        <v>4.4773069163559848E-5</v>
      </c>
      <c r="L230" t="str">
        <f t="shared" si="39"/>
        <v>NA</v>
      </c>
      <c r="M230" s="3">
        <f t="shared" si="40"/>
        <v>-4.0846250619324333E-6</v>
      </c>
    </row>
    <row r="231" spans="1:13">
      <c r="A231" s="29" t="str">
        <f t="shared" si="41"/>
        <v/>
      </c>
      <c r="B231" s="30" t="str">
        <f>IF(A231="","NA",COUNTIF($A$7:A231,"&gt;0"))</f>
        <v>NA</v>
      </c>
      <c r="C231" s="31">
        <f t="shared" si="42"/>
        <v>4.4773069163559848E-5</v>
      </c>
      <c r="D231" s="31">
        <f t="shared" si="43"/>
        <v>4.08462506193243E-6</v>
      </c>
      <c r="E231" s="31">
        <f t="shared" si="33"/>
        <v>4.1004669175626893E-7</v>
      </c>
      <c r="F231" s="32">
        <f t="shared" si="34"/>
        <v>0</v>
      </c>
      <c r="G231" s="32">
        <f t="shared" si="35"/>
        <v>0</v>
      </c>
      <c r="H231" s="32">
        <f t="shared" si="36"/>
        <v>0</v>
      </c>
      <c r="I231" s="31">
        <f t="shared" si="37"/>
        <v>4.4946717536886986E-6</v>
      </c>
      <c r="J231" s="31">
        <f t="shared" si="38"/>
        <v>4.9267740917248542E-5</v>
      </c>
      <c r="L231" t="str">
        <f t="shared" si="39"/>
        <v>NA</v>
      </c>
      <c r="M231" s="3">
        <f t="shared" si="40"/>
        <v>-4.4946717536886935E-6</v>
      </c>
    </row>
    <row r="232" spans="1:13">
      <c r="A232" s="29" t="str">
        <f t="shared" si="41"/>
        <v/>
      </c>
      <c r="B232" s="30" t="str">
        <f>IF(A232="","NA",COUNTIF($A$7:A232,"&gt;0"))</f>
        <v>NA</v>
      </c>
      <c r="C232" s="31">
        <f t="shared" si="42"/>
        <v>4.9267740917248542E-5</v>
      </c>
      <c r="D232" s="31">
        <f t="shared" si="43"/>
        <v>4.4946717536886986E-6</v>
      </c>
      <c r="E232" s="31">
        <f t="shared" si="33"/>
        <v>4.5121039390046783E-7</v>
      </c>
      <c r="F232" s="32">
        <f t="shared" si="34"/>
        <v>0</v>
      </c>
      <c r="G232" s="32">
        <f t="shared" si="35"/>
        <v>0</v>
      </c>
      <c r="H232" s="32">
        <f t="shared" si="36"/>
        <v>0</v>
      </c>
      <c r="I232" s="31">
        <f t="shared" si="37"/>
        <v>4.9458821475891666E-6</v>
      </c>
      <c r="J232" s="31">
        <f t="shared" si="38"/>
        <v>5.4213623064837711E-5</v>
      </c>
      <c r="L232" t="str">
        <f t="shared" si="39"/>
        <v>NA</v>
      </c>
      <c r="M232" s="3">
        <f t="shared" si="40"/>
        <v>-4.9458821475891691E-6</v>
      </c>
    </row>
    <row r="233" spans="1:13">
      <c r="A233" s="29" t="str">
        <f t="shared" si="41"/>
        <v/>
      </c>
      <c r="B233" s="30" t="str">
        <f>IF(A233="","NA",COUNTIF($A$7:A233,"&gt;0"))</f>
        <v>NA</v>
      </c>
      <c r="C233" s="31">
        <f t="shared" si="42"/>
        <v>5.4213623064837711E-5</v>
      </c>
      <c r="D233" s="31">
        <f t="shared" si="43"/>
        <v>4.9458821475891666E-6</v>
      </c>
      <c r="E233" s="31">
        <f t="shared" si="33"/>
        <v>4.9650643123547194E-7</v>
      </c>
      <c r="F233" s="32">
        <f t="shared" si="34"/>
        <v>0</v>
      </c>
      <c r="G233" s="32">
        <f t="shared" si="35"/>
        <v>0</v>
      </c>
      <c r="H233" s="32">
        <f t="shared" si="36"/>
        <v>0</v>
      </c>
      <c r="I233" s="31">
        <f t="shared" si="37"/>
        <v>5.4423885788246387E-6</v>
      </c>
      <c r="J233" s="31">
        <f t="shared" si="38"/>
        <v>5.9656011643662352E-5</v>
      </c>
      <c r="L233" t="str">
        <f t="shared" si="39"/>
        <v>NA</v>
      </c>
      <c r="M233" s="3">
        <f t="shared" si="40"/>
        <v>-5.4423885788246413E-6</v>
      </c>
    </row>
    <row r="234" spans="1:13">
      <c r="A234" s="29" t="str">
        <f t="shared" si="41"/>
        <v/>
      </c>
      <c r="B234" s="30" t="str">
        <f>IF(A234="","NA",COUNTIF($A$7:A234,"&gt;0"))</f>
        <v>NA</v>
      </c>
      <c r="C234" s="31">
        <f t="shared" si="42"/>
        <v>5.9656011643662352E-5</v>
      </c>
      <c r="D234" s="31">
        <f t="shared" si="43"/>
        <v>5.4423885788246387E-6</v>
      </c>
      <c r="E234" s="31">
        <f t="shared" si="33"/>
        <v>5.4634963996987436E-7</v>
      </c>
      <c r="F234" s="32">
        <f t="shared" si="34"/>
        <v>0</v>
      </c>
      <c r="G234" s="32">
        <f t="shared" si="35"/>
        <v>0</v>
      </c>
      <c r="H234" s="32">
        <f t="shared" si="36"/>
        <v>0</v>
      </c>
      <c r="I234" s="31">
        <f t="shared" si="37"/>
        <v>5.988738218794513E-6</v>
      </c>
      <c r="J234" s="31">
        <f t="shared" si="38"/>
        <v>6.5644749862456874E-5</v>
      </c>
      <c r="L234" t="str">
        <f t="shared" si="39"/>
        <v>NA</v>
      </c>
      <c r="M234" s="3">
        <f t="shared" si="40"/>
        <v>-5.9887382187945223E-6</v>
      </c>
    </row>
    <row r="235" spans="1:13">
      <c r="A235" s="29" t="str">
        <f t="shared" si="41"/>
        <v/>
      </c>
      <c r="B235" s="30" t="str">
        <f>IF(A235="","NA",COUNTIF($A$7:A235,"&gt;0"))</f>
        <v>NA</v>
      </c>
      <c r="C235" s="31">
        <f t="shared" si="42"/>
        <v>6.5644749862456874E-5</v>
      </c>
      <c r="D235" s="31">
        <f t="shared" si="43"/>
        <v>5.988738218794513E-6</v>
      </c>
      <c r="E235" s="31">
        <f t="shared" si="33"/>
        <v>6.0119650082366751E-7</v>
      </c>
      <c r="F235" s="32">
        <f t="shared" si="34"/>
        <v>0</v>
      </c>
      <c r="G235" s="32">
        <f t="shared" si="35"/>
        <v>0</v>
      </c>
      <c r="H235" s="32">
        <f t="shared" si="36"/>
        <v>0</v>
      </c>
      <c r="I235" s="31">
        <f t="shared" si="37"/>
        <v>6.5899347196181804E-6</v>
      </c>
      <c r="J235" s="31">
        <f t="shared" si="38"/>
        <v>7.2234684582075056E-5</v>
      </c>
      <c r="L235" t="str">
        <f t="shared" si="39"/>
        <v>NA</v>
      </c>
      <c r="M235" s="3">
        <f t="shared" si="40"/>
        <v>-6.5899347196181812E-6</v>
      </c>
    </row>
    <row r="236" spans="1:13">
      <c r="A236" s="29" t="str">
        <f t="shared" si="41"/>
        <v/>
      </c>
      <c r="B236" s="30" t="str">
        <f>IF(A236="","NA",COUNTIF($A$7:A236,"&gt;0"))</f>
        <v>NA</v>
      </c>
      <c r="C236" s="31">
        <f t="shared" si="42"/>
        <v>7.2234684582075056E-5</v>
      </c>
      <c r="D236" s="31">
        <f t="shared" si="43"/>
        <v>6.5899347196181804E-6</v>
      </c>
      <c r="E236" s="31">
        <f t="shared" si="33"/>
        <v>6.6154931963083733E-7</v>
      </c>
      <c r="F236" s="32">
        <f t="shared" si="34"/>
        <v>0</v>
      </c>
      <c r="G236" s="32">
        <f t="shared" si="35"/>
        <v>0</v>
      </c>
      <c r="H236" s="32">
        <f t="shared" si="36"/>
        <v>0</v>
      </c>
      <c r="I236" s="31">
        <f t="shared" si="37"/>
        <v>7.2514840392490177E-6</v>
      </c>
      <c r="J236" s="31">
        <f t="shared" si="38"/>
        <v>7.9486168621324075E-5</v>
      </c>
      <c r="L236" t="str">
        <f t="shared" si="39"/>
        <v>NA</v>
      </c>
      <c r="M236" s="3">
        <f t="shared" si="40"/>
        <v>-7.2514840392490194E-6</v>
      </c>
    </row>
    <row r="237" spans="1:13">
      <c r="A237" s="29" t="str">
        <f t="shared" si="41"/>
        <v/>
      </c>
      <c r="B237" s="30" t="str">
        <f>IF(A237="","NA",COUNTIF($A$7:A237,"&gt;0"))</f>
        <v>NA</v>
      </c>
      <c r="C237" s="31">
        <f t="shared" si="42"/>
        <v>7.9486168621324075E-5</v>
      </c>
      <c r="D237" s="31">
        <f t="shared" si="43"/>
        <v>7.2514840392490177E-6</v>
      </c>
      <c r="E237" s="31">
        <f t="shared" si="33"/>
        <v>7.2796082762362626E-7</v>
      </c>
      <c r="F237" s="32">
        <f t="shared" si="34"/>
        <v>0</v>
      </c>
      <c r="G237" s="32">
        <f t="shared" si="35"/>
        <v>0</v>
      </c>
      <c r="H237" s="32">
        <f t="shared" si="36"/>
        <v>0</v>
      </c>
      <c r="I237" s="31">
        <f t="shared" si="37"/>
        <v>7.9794448668726448E-6</v>
      </c>
      <c r="J237" s="31">
        <f t="shared" si="38"/>
        <v>8.7465613488196716E-5</v>
      </c>
      <c r="L237" t="str">
        <f t="shared" si="39"/>
        <v>NA</v>
      </c>
      <c r="M237" s="3">
        <f t="shared" si="40"/>
        <v>-7.9794448668726414E-6</v>
      </c>
    </row>
    <row r="238" spans="1:13">
      <c r="A238" s="29" t="str">
        <f t="shared" si="41"/>
        <v/>
      </c>
      <c r="B238" s="30" t="str">
        <f>IF(A238="","NA",COUNTIF($A$7:A238,"&gt;0"))</f>
        <v>NA</v>
      </c>
      <c r="C238" s="31">
        <f t="shared" si="42"/>
        <v>8.7465613488196716E-5</v>
      </c>
      <c r="D238" s="31">
        <f t="shared" si="43"/>
        <v>7.9794448668726448E-6</v>
      </c>
      <c r="E238" s="31">
        <f t="shared" si="33"/>
        <v>8.0103924352940151E-7</v>
      </c>
      <c r="F238" s="32">
        <f t="shared" si="34"/>
        <v>0</v>
      </c>
      <c r="G238" s="32">
        <f t="shared" si="35"/>
        <v>0</v>
      </c>
      <c r="H238" s="32">
        <f t="shared" si="36"/>
        <v>0</v>
      </c>
      <c r="I238" s="31">
        <f t="shared" si="37"/>
        <v>8.7804841104020469E-6</v>
      </c>
      <c r="J238" s="31">
        <f t="shared" si="38"/>
        <v>9.6246097598598758E-5</v>
      </c>
      <c r="L238" t="str">
        <f t="shared" si="39"/>
        <v>NA</v>
      </c>
      <c r="M238" s="3">
        <f t="shared" si="40"/>
        <v>-8.7804841104020419E-6</v>
      </c>
    </row>
    <row r="239" spans="1:13">
      <c r="A239" s="29" t="str">
        <f t="shared" si="41"/>
        <v/>
      </c>
      <c r="B239" s="30" t="str">
        <f>IF(A239="","NA",COUNTIF($A$7:A239,"&gt;0"))</f>
        <v>NA</v>
      </c>
      <c r="C239" s="31">
        <f t="shared" si="42"/>
        <v>9.6246097598598758E-5</v>
      </c>
      <c r="D239" s="31">
        <f t="shared" si="43"/>
        <v>8.7804841104020469E-6</v>
      </c>
      <c r="E239" s="31">
        <f t="shared" si="33"/>
        <v>8.8145384384050022E-7</v>
      </c>
      <c r="F239" s="32">
        <f t="shared" si="34"/>
        <v>0</v>
      </c>
      <c r="G239" s="32">
        <f t="shared" si="35"/>
        <v>0</v>
      </c>
      <c r="H239" s="32">
        <f t="shared" si="36"/>
        <v>0</v>
      </c>
      <c r="I239" s="31">
        <f t="shared" si="37"/>
        <v>9.6619379542425471E-6</v>
      </c>
      <c r="J239" s="31">
        <f t="shared" si="38"/>
        <v>1.059080355528413E-4</v>
      </c>
      <c r="L239" t="str">
        <f t="shared" si="39"/>
        <v>NA</v>
      </c>
      <c r="M239" s="3">
        <f t="shared" si="40"/>
        <v>-9.661937954242542E-6</v>
      </c>
    </row>
    <row r="240" spans="1:13">
      <c r="A240" s="29" t="str">
        <f t="shared" si="41"/>
        <v/>
      </c>
      <c r="B240" s="30" t="str">
        <f>IF(A240="","NA",COUNTIF($A$7:A240,"&gt;0"))</f>
        <v>NA</v>
      </c>
      <c r="C240" s="31">
        <f t="shared" si="42"/>
        <v>1.059080355528413E-4</v>
      </c>
      <c r="D240" s="31">
        <f t="shared" si="43"/>
        <v>9.6619379542425471E-6</v>
      </c>
      <c r="E240" s="31">
        <f t="shared" si="33"/>
        <v>9.6994109227143807E-7</v>
      </c>
      <c r="F240" s="32">
        <f t="shared" si="34"/>
        <v>0</v>
      </c>
      <c r="G240" s="32">
        <f t="shared" si="35"/>
        <v>0</v>
      </c>
      <c r="H240" s="32">
        <f t="shared" si="36"/>
        <v>0</v>
      </c>
      <c r="I240" s="31">
        <f t="shared" si="37"/>
        <v>1.0631879046513986E-5</v>
      </c>
      <c r="J240" s="31">
        <f t="shared" si="38"/>
        <v>1.1653991459935528E-4</v>
      </c>
      <c r="L240" t="str">
        <f t="shared" si="39"/>
        <v>NA</v>
      </c>
      <c r="M240" s="3">
        <f t="shared" si="40"/>
        <v>-1.0631879046513979E-5</v>
      </c>
    </row>
    <row r="241" spans="1:13">
      <c r="A241" s="29" t="str">
        <f t="shared" si="41"/>
        <v/>
      </c>
      <c r="B241" s="30" t="str">
        <f>IF(A241="","NA",COUNTIF($A$7:A241,"&gt;0"))</f>
        <v>NA</v>
      </c>
      <c r="C241" s="31">
        <f t="shared" si="42"/>
        <v>1.1653991459935528E-4</v>
      </c>
      <c r="D241" s="31">
        <f t="shared" si="43"/>
        <v>1.0631879046513986E-5</v>
      </c>
      <c r="E241" s="31">
        <f t="shared" si="33"/>
        <v>1.0673113845390953E-6</v>
      </c>
      <c r="F241" s="32">
        <f t="shared" si="34"/>
        <v>0</v>
      </c>
      <c r="G241" s="32">
        <f t="shared" si="35"/>
        <v>0</v>
      </c>
      <c r="H241" s="32">
        <f t="shared" si="36"/>
        <v>0</v>
      </c>
      <c r="I241" s="31">
        <f t="shared" si="37"/>
        <v>1.169919043105308E-5</v>
      </c>
      <c r="J241" s="31">
        <f t="shared" si="38"/>
        <v>1.2823910503040838E-4</v>
      </c>
      <c r="L241" t="str">
        <f t="shared" si="39"/>
        <v>NA</v>
      </c>
      <c r="M241" s="3">
        <f t="shared" si="40"/>
        <v>-1.1699190431053099E-5</v>
      </c>
    </row>
    <row r="242" spans="1:13">
      <c r="A242" s="29" t="str">
        <f t="shared" si="41"/>
        <v/>
      </c>
      <c r="B242" s="30" t="str">
        <f>IF(A242="","NA",COUNTIF($A$7:A242,"&gt;0"))</f>
        <v>NA</v>
      </c>
      <c r="C242" s="31">
        <f t="shared" si="42"/>
        <v>1.2823910503040838E-4</v>
      </c>
      <c r="D242" s="31">
        <f t="shared" si="43"/>
        <v>1.169919043105308E-5</v>
      </c>
      <c r="E242" s="31">
        <f t="shared" si="33"/>
        <v>1.1744564702368232E-6</v>
      </c>
      <c r="F242" s="32">
        <f t="shared" si="34"/>
        <v>0</v>
      </c>
      <c r="G242" s="32">
        <f t="shared" si="35"/>
        <v>0</v>
      </c>
      <c r="H242" s="32">
        <f t="shared" si="36"/>
        <v>0</v>
      </c>
      <c r="I242" s="31">
        <f t="shared" si="37"/>
        <v>1.2873646901289904E-5</v>
      </c>
      <c r="J242" s="31">
        <f t="shared" si="38"/>
        <v>1.4111275193169829E-4</v>
      </c>
      <c r="L242" t="str">
        <f t="shared" si="39"/>
        <v>NA</v>
      </c>
      <c r="M242" s="3">
        <f t="shared" si="40"/>
        <v>-1.2873646901289911E-5</v>
      </c>
    </row>
    <row r="243" spans="1:13">
      <c r="A243" s="29" t="str">
        <f t="shared" si="41"/>
        <v/>
      </c>
      <c r="B243" s="30" t="str">
        <f>IF(A243="","NA",COUNTIF($A$7:A243,"&gt;0"))</f>
        <v>NA</v>
      </c>
      <c r="C243" s="31">
        <f t="shared" si="42"/>
        <v>1.4111275193169829E-4</v>
      </c>
      <c r="D243" s="31">
        <f t="shared" si="43"/>
        <v>1.2873646901289904E-5</v>
      </c>
      <c r="E243" s="31">
        <f t="shared" si="33"/>
        <v>1.29235761977447E-6</v>
      </c>
      <c r="F243" s="32">
        <f t="shared" si="34"/>
        <v>0</v>
      </c>
      <c r="G243" s="32">
        <f t="shared" si="35"/>
        <v>0</v>
      </c>
      <c r="H243" s="32">
        <f t="shared" si="36"/>
        <v>0</v>
      </c>
      <c r="I243" s="31">
        <f t="shared" si="37"/>
        <v>1.4166004521064375E-5</v>
      </c>
      <c r="J243" s="31">
        <f t="shared" si="38"/>
        <v>1.5527875645276267E-4</v>
      </c>
      <c r="L243" t="str">
        <f t="shared" si="39"/>
        <v>NA</v>
      </c>
      <c r="M243" s="3">
        <f t="shared" si="40"/>
        <v>-1.4166004521064376E-5</v>
      </c>
    </row>
    <row r="244" spans="1:13">
      <c r="A244" s="29" t="str">
        <f t="shared" si="41"/>
        <v/>
      </c>
      <c r="B244" s="30" t="str">
        <f>IF(A244="","NA",COUNTIF($A$7:A244,"&gt;0"))</f>
        <v>NA</v>
      </c>
      <c r="C244" s="31">
        <f t="shared" si="42"/>
        <v>1.5527875645276267E-4</v>
      </c>
      <c r="D244" s="31">
        <f t="shared" si="43"/>
        <v>1.4166004521064375E-5</v>
      </c>
      <c r="E244" s="31">
        <f t="shared" si="33"/>
        <v>1.4220946111798845E-6</v>
      </c>
      <c r="F244" s="32">
        <f t="shared" si="34"/>
        <v>0</v>
      </c>
      <c r="G244" s="32">
        <f t="shared" si="35"/>
        <v>0</v>
      </c>
      <c r="H244" s="32">
        <f t="shared" si="36"/>
        <v>0</v>
      </c>
      <c r="I244" s="31">
        <f t="shared" si="37"/>
        <v>1.558809913224426E-5</v>
      </c>
      <c r="J244" s="31">
        <f t="shared" si="38"/>
        <v>1.7086685558500694E-4</v>
      </c>
      <c r="L244" t="str">
        <f t="shared" si="39"/>
        <v>NA</v>
      </c>
      <c r="M244" s="3">
        <f t="shared" si="40"/>
        <v>-1.558809913224427E-5</v>
      </c>
    </row>
    <row r="245" spans="1:13">
      <c r="A245" s="29" t="str">
        <f t="shared" si="41"/>
        <v/>
      </c>
      <c r="B245" s="30" t="str">
        <f>IF(A245="","NA",COUNTIF($A$7:A245,"&gt;0"))</f>
        <v>NA</v>
      </c>
      <c r="C245" s="31">
        <f t="shared" si="42"/>
        <v>1.7086685558500694E-4</v>
      </c>
      <c r="D245" s="31">
        <f t="shared" si="43"/>
        <v>1.558809913224426E-5</v>
      </c>
      <c r="E245" s="31">
        <f t="shared" si="33"/>
        <v>1.5648556190660217E-6</v>
      </c>
      <c r="F245" s="32">
        <f t="shared" si="34"/>
        <v>0</v>
      </c>
      <c r="G245" s="32">
        <f t="shared" si="35"/>
        <v>0</v>
      </c>
      <c r="H245" s="32">
        <f t="shared" si="36"/>
        <v>0</v>
      </c>
      <c r="I245" s="31">
        <f t="shared" si="37"/>
        <v>1.7152954751310283E-5</v>
      </c>
      <c r="J245" s="31">
        <f t="shared" si="38"/>
        <v>1.8801981033631722E-4</v>
      </c>
      <c r="L245" t="str">
        <f t="shared" si="39"/>
        <v>NA</v>
      </c>
      <c r="M245" s="3">
        <f t="shared" si="40"/>
        <v>-1.715295475131028E-5</v>
      </c>
    </row>
    <row r="246" spans="1:13">
      <c r="A246" s="29" t="str">
        <f t="shared" si="41"/>
        <v/>
      </c>
      <c r="B246" s="30" t="str">
        <f>IF(A246="","NA",COUNTIF($A$7:A246,"&gt;0"))</f>
        <v>NA</v>
      </c>
      <c r="C246" s="31">
        <f t="shared" si="42"/>
        <v>1.8801981033631722E-4</v>
      </c>
      <c r="D246" s="31">
        <f t="shared" si="43"/>
        <v>1.7152954751310283E-5</v>
      </c>
      <c r="E246" s="31">
        <f t="shared" si="33"/>
        <v>1.721948096330105E-6</v>
      </c>
      <c r="F246" s="32">
        <f t="shared" si="34"/>
        <v>0</v>
      </c>
      <c r="G246" s="32">
        <f t="shared" si="35"/>
        <v>0</v>
      </c>
      <c r="H246" s="32">
        <f t="shared" si="36"/>
        <v>0</v>
      </c>
      <c r="I246" s="31">
        <f t="shared" si="37"/>
        <v>1.8874902847640388E-5</v>
      </c>
      <c r="J246" s="31">
        <f t="shared" si="38"/>
        <v>2.0689471318395761E-4</v>
      </c>
      <c r="L246" t="str">
        <f t="shared" si="39"/>
        <v>NA</v>
      </c>
      <c r="M246" s="3">
        <f t="shared" si="40"/>
        <v>-1.8874902847640395E-5</v>
      </c>
    </row>
    <row r="247" spans="1:13">
      <c r="A247" s="29" t="str">
        <f t="shared" si="41"/>
        <v/>
      </c>
      <c r="B247" s="30" t="str">
        <f>IF(A247="","NA",COUNTIF($A$7:A247,"&gt;0"))</f>
        <v>NA</v>
      </c>
      <c r="C247" s="31">
        <f t="shared" si="42"/>
        <v>2.0689471318395761E-4</v>
      </c>
      <c r="D247" s="31">
        <f t="shared" si="43"/>
        <v>1.8874902847640388E-5</v>
      </c>
      <c r="E247" s="31">
        <f t="shared" si="33"/>
        <v>1.8948107482430782E-6</v>
      </c>
      <c r="F247" s="32">
        <f t="shared" si="34"/>
        <v>0</v>
      </c>
      <c r="G247" s="32">
        <f t="shared" si="35"/>
        <v>0</v>
      </c>
      <c r="H247" s="32">
        <f t="shared" si="36"/>
        <v>0</v>
      </c>
      <c r="I247" s="31">
        <f t="shared" si="37"/>
        <v>2.0769713595883468E-5</v>
      </c>
      <c r="J247" s="31">
        <f t="shared" si="38"/>
        <v>2.2766442677984108E-4</v>
      </c>
      <c r="L247" t="str">
        <f t="shared" si="39"/>
        <v>NA</v>
      </c>
      <c r="M247" s="3">
        <f t="shared" si="40"/>
        <v>-2.0769713595883465E-5</v>
      </c>
    </row>
    <row r="248" spans="1:13">
      <c r="A248" s="29" t="str">
        <f t="shared" si="41"/>
        <v/>
      </c>
      <c r="B248" s="30" t="str">
        <f>IF(A248="","NA",COUNTIF($A$7:A248,"&gt;0"))</f>
        <v>NA</v>
      </c>
      <c r="C248" s="31">
        <f t="shared" si="42"/>
        <v>2.2766442677984108E-4</v>
      </c>
      <c r="D248" s="31">
        <f t="shared" si="43"/>
        <v>2.0769713595883468E-5</v>
      </c>
      <c r="E248" s="31">
        <f t="shared" si="33"/>
        <v>2.0850267085920445E-6</v>
      </c>
      <c r="F248" s="32">
        <f t="shared" si="34"/>
        <v>0</v>
      </c>
      <c r="G248" s="32">
        <f t="shared" si="35"/>
        <v>0</v>
      </c>
      <c r="H248" s="32">
        <f t="shared" si="36"/>
        <v>0</v>
      </c>
      <c r="I248" s="31">
        <f t="shared" si="37"/>
        <v>2.2854740304475513E-5</v>
      </c>
      <c r="J248" s="31">
        <f t="shared" si="38"/>
        <v>2.5051916708431659E-4</v>
      </c>
      <c r="L248" t="str">
        <f t="shared" si="39"/>
        <v>NA</v>
      </c>
      <c r="M248" s="3">
        <f t="shared" si="40"/>
        <v>-2.2854740304475513E-5</v>
      </c>
    </row>
    <row r="249" spans="1:13">
      <c r="A249" s="29" t="str">
        <f t="shared" si="41"/>
        <v/>
      </c>
      <c r="B249" s="30" t="str">
        <f>IF(A249="","NA",COUNTIF($A$7:A249,"&gt;0"))</f>
        <v>NA</v>
      </c>
      <c r="C249" s="31">
        <f t="shared" si="42"/>
        <v>2.5051916708431659E-4</v>
      </c>
      <c r="D249" s="31">
        <f t="shared" si="43"/>
        <v>2.2854740304475513E-5</v>
      </c>
      <c r="E249" s="31">
        <f t="shared" si="33"/>
        <v>2.2943380385471993E-6</v>
      </c>
      <c r="F249" s="32">
        <f t="shared" si="34"/>
        <v>0</v>
      </c>
      <c r="G249" s="32">
        <f t="shared" si="35"/>
        <v>0</v>
      </c>
      <c r="H249" s="32">
        <f t="shared" si="36"/>
        <v>0</v>
      </c>
      <c r="I249" s="31">
        <f t="shared" si="37"/>
        <v>2.5149078343022712E-5</v>
      </c>
      <c r="J249" s="31">
        <f t="shared" si="38"/>
        <v>2.7566824542733928E-4</v>
      </c>
      <c r="L249" t="str">
        <f t="shared" si="39"/>
        <v>NA</v>
      </c>
      <c r="M249" s="3">
        <f t="shared" si="40"/>
        <v>-2.5149078343022688E-5</v>
      </c>
    </row>
    <row r="250" spans="1:13">
      <c r="A250" s="29" t="str">
        <f t="shared" si="41"/>
        <v/>
      </c>
      <c r="B250" s="30" t="str">
        <f>IF(A250="","NA",COUNTIF($A$7:A250,"&gt;0"))</f>
        <v>NA</v>
      </c>
      <c r="C250" s="31">
        <f t="shared" si="42"/>
        <v>2.7566824542733928E-4</v>
      </c>
      <c r="D250" s="31">
        <f t="shared" si="43"/>
        <v>2.5149078343022712E-5</v>
      </c>
      <c r="E250" s="31">
        <f t="shared" si="33"/>
        <v>2.5246616810387153E-6</v>
      </c>
      <c r="F250" s="32">
        <f t="shared" si="34"/>
        <v>0</v>
      </c>
      <c r="G250" s="32">
        <f t="shared" si="35"/>
        <v>0</v>
      </c>
      <c r="H250" s="32">
        <f t="shared" si="36"/>
        <v>0</v>
      </c>
      <c r="I250" s="31">
        <f t="shared" si="37"/>
        <v>2.7673740024061426E-5</v>
      </c>
      <c r="J250" s="31">
        <f t="shared" si="38"/>
        <v>3.0334198545140071E-4</v>
      </c>
      <c r="L250" t="str">
        <f t="shared" si="39"/>
        <v>NA</v>
      </c>
      <c r="M250" s="3">
        <f t="shared" si="40"/>
        <v>-2.767374002406143E-5</v>
      </c>
    </row>
    <row r="251" spans="1:13">
      <c r="A251" s="29" t="str">
        <f t="shared" si="41"/>
        <v/>
      </c>
      <c r="B251" s="30" t="str">
        <f>IF(A251="","NA",COUNTIF($A$7:A251,"&gt;0"))</f>
        <v>NA</v>
      </c>
      <c r="C251" s="31">
        <f t="shared" si="42"/>
        <v>3.0334198545140071E-4</v>
      </c>
      <c r="D251" s="31">
        <f t="shared" si="43"/>
        <v>2.7673740024061426E-5</v>
      </c>
      <c r="E251" s="31">
        <f t="shared" si="33"/>
        <v>2.7781070167590781E-6</v>
      </c>
      <c r="F251" s="32">
        <f t="shared" si="34"/>
        <v>0</v>
      </c>
      <c r="G251" s="32">
        <f t="shared" si="35"/>
        <v>0</v>
      </c>
      <c r="H251" s="32">
        <f t="shared" si="36"/>
        <v>0</v>
      </c>
      <c r="I251" s="31">
        <f t="shared" si="37"/>
        <v>3.0451847040820504E-5</v>
      </c>
      <c r="J251" s="31">
        <f t="shared" si="38"/>
        <v>3.3379383249222119E-4</v>
      </c>
      <c r="L251" t="str">
        <f t="shared" si="39"/>
        <v>NA</v>
      </c>
      <c r="M251" s="3">
        <f t="shared" si="40"/>
        <v>-3.0451847040820483E-5</v>
      </c>
    </row>
    <row r="252" spans="1:13">
      <c r="A252" s="29" t="str">
        <f t="shared" si="41"/>
        <v/>
      </c>
      <c r="B252" s="30" t="str">
        <f>IF(A252="","NA",COUNTIF($A$7:A252,"&gt;0"))</f>
        <v>NA</v>
      </c>
      <c r="C252" s="31">
        <f t="shared" si="42"/>
        <v>3.3379383249222119E-4</v>
      </c>
      <c r="D252" s="31">
        <f t="shared" si="43"/>
        <v>3.0451847040820504E-5</v>
      </c>
      <c r="E252" s="31">
        <f t="shared" si="33"/>
        <v>3.0569951825745922E-6</v>
      </c>
      <c r="F252" s="32">
        <f t="shared" si="34"/>
        <v>0</v>
      </c>
      <c r="G252" s="32">
        <f t="shared" si="35"/>
        <v>0</v>
      </c>
      <c r="H252" s="32">
        <f t="shared" si="36"/>
        <v>0</v>
      </c>
      <c r="I252" s="31">
        <f t="shared" si="37"/>
        <v>3.3508842223395096E-5</v>
      </c>
      <c r="J252" s="31">
        <f t="shared" si="38"/>
        <v>3.6730267471561629E-4</v>
      </c>
      <c r="L252" t="str">
        <f t="shared" si="39"/>
        <v>NA</v>
      </c>
      <c r="M252" s="3">
        <f t="shared" si="40"/>
        <v>-3.3508842223395102E-5</v>
      </c>
    </row>
    <row r="253" spans="1:13">
      <c r="A253" s="29" t="str">
        <f t="shared" si="41"/>
        <v/>
      </c>
      <c r="B253" s="30" t="str">
        <f>IF(A253="","NA",COUNTIF($A$7:A253,"&gt;0"))</f>
        <v>NA</v>
      </c>
      <c r="C253" s="31">
        <f t="shared" si="42"/>
        <v>3.6730267471561629E-4</v>
      </c>
      <c r="D253" s="31">
        <f t="shared" si="43"/>
        <v>3.3508842223395096E-5</v>
      </c>
      <c r="E253" s="31">
        <f t="shared" si="33"/>
        <v>3.3638803292705188E-6</v>
      </c>
      <c r="F253" s="32">
        <f t="shared" si="34"/>
        <v>0</v>
      </c>
      <c r="G253" s="32">
        <f t="shared" si="35"/>
        <v>0</v>
      </c>
      <c r="H253" s="32">
        <f t="shared" si="36"/>
        <v>0</v>
      </c>
      <c r="I253" s="31">
        <f t="shared" si="37"/>
        <v>3.6872722552665617E-5</v>
      </c>
      <c r="J253" s="31">
        <f t="shared" si="38"/>
        <v>4.0417539726828191E-4</v>
      </c>
      <c r="L253" t="str">
        <f t="shared" si="39"/>
        <v>NA</v>
      </c>
      <c r="M253" s="3">
        <f t="shared" si="40"/>
        <v>-3.6872722552665617E-5</v>
      </c>
    </row>
    <row r="254" spans="1:13">
      <c r="A254" s="29" t="str">
        <f t="shared" si="41"/>
        <v/>
      </c>
      <c r="B254" s="30" t="str">
        <f>IF(A254="","NA",COUNTIF($A$7:A254,"&gt;0"))</f>
        <v>NA</v>
      </c>
      <c r="C254" s="31">
        <f t="shared" si="42"/>
        <v>4.0417539726828191E-4</v>
      </c>
      <c r="D254" s="31">
        <f t="shared" si="43"/>
        <v>3.6872722552665617E-5</v>
      </c>
      <c r="E254" s="31">
        <f t="shared" si="33"/>
        <v>3.7015730133153484E-6</v>
      </c>
      <c r="F254" s="32">
        <f t="shared" si="34"/>
        <v>0</v>
      </c>
      <c r="G254" s="32">
        <f t="shared" si="35"/>
        <v>0</v>
      </c>
      <c r="H254" s="32">
        <f t="shared" si="36"/>
        <v>0</v>
      </c>
      <c r="I254" s="31">
        <f t="shared" si="37"/>
        <v>4.0574295565980966E-5</v>
      </c>
      <c r="J254" s="31">
        <f t="shared" si="38"/>
        <v>4.4474969283426287E-4</v>
      </c>
      <c r="L254" t="str">
        <f t="shared" si="39"/>
        <v>NA</v>
      </c>
      <c r="M254" s="3">
        <f t="shared" si="40"/>
        <v>-4.0574295565980959E-5</v>
      </c>
    </row>
    <row r="255" spans="1:13">
      <c r="A255" s="29" t="str">
        <f t="shared" si="41"/>
        <v/>
      </c>
      <c r="B255" s="30" t="str">
        <f>IF(A255="","NA",COUNTIF($A$7:A255,"&gt;0"))</f>
        <v>NA</v>
      </c>
      <c r="C255" s="31">
        <f t="shared" si="42"/>
        <v>4.4474969283426287E-4</v>
      </c>
      <c r="D255" s="31">
        <f t="shared" si="43"/>
        <v>4.0574295565980966E-5</v>
      </c>
      <c r="E255" s="31">
        <f t="shared" si="33"/>
        <v>4.0731659368737902E-6</v>
      </c>
      <c r="F255" s="32">
        <f t="shared" si="34"/>
        <v>0</v>
      </c>
      <c r="G255" s="32">
        <f t="shared" si="35"/>
        <v>0</v>
      </c>
      <c r="H255" s="32">
        <f t="shared" si="36"/>
        <v>0</v>
      </c>
      <c r="I255" s="31">
        <f t="shared" si="37"/>
        <v>4.4647461502854759E-5</v>
      </c>
      <c r="J255" s="31">
        <f t="shared" si="38"/>
        <v>4.8939715433711766E-4</v>
      </c>
      <c r="L255" t="str">
        <f t="shared" si="39"/>
        <v>NA</v>
      </c>
      <c r="M255" s="3">
        <f t="shared" si="40"/>
        <v>-4.4647461502854793E-5</v>
      </c>
    </row>
    <row r="256" spans="1:13">
      <c r="A256" s="29" t="str">
        <f t="shared" si="41"/>
        <v/>
      </c>
      <c r="B256" s="30" t="str">
        <f>IF(A256="","NA",COUNTIF($A$7:A256,"&gt;0"))</f>
        <v>NA</v>
      </c>
      <c r="C256" s="31">
        <f t="shared" si="42"/>
        <v>4.8939715433711766E-4</v>
      </c>
      <c r="D256" s="31">
        <f t="shared" si="43"/>
        <v>4.4647461502854759E-5</v>
      </c>
      <c r="E256" s="31">
        <f t="shared" si="33"/>
        <v>4.4820622718041018E-6</v>
      </c>
      <c r="F256" s="32">
        <f t="shared" si="34"/>
        <v>0</v>
      </c>
      <c r="G256" s="32">
        <f t="shared" si="35"/>
        <v>0</v>
      </c>
      <c r="H256" s="32">
        <f t="shared" si="36"/>
        <v>0</v>
      </c>
      <c r="I256" s="31">
        <f t="shared" si="37"/>
        <v>4.9129523774658862E-5</v>
      </c>
      <c r="J256" s="31">
        <f t="shared" si="38"/>
        <v>5.3852667811177658E-4</v>
      </c>
      <c r="L256" t="str">
        <f t="shared" si="39"/>
        <v>NA</v>
      </c>
      <c r="M256" s="3">
        <f t="shared" si="40"/>
        <v>-4.9129523774658923E-5</v>
      </c>
    </row>
    <row r="257" spans="1:13">
      <c r="A257" s="29" t="str">
        <f t="shared" si="41"/>
        <v/>
      </c>
      <c r="B257" s="30" t="str">
        <f>IF(A257="","NA",COUNTIF($A$7:A257,"&gt;0"))</f>
        <v>NA</v>
      </c>
      <c r="C257" s="31">
        <f t="shared" si="42"/>
        <v>5.3852667811177658E-4</v>
      </c>
      <c r="D257" s="31">
        <f t="shared" si="43"/>
        <v>4.9129523774658862E-5</v>
      </c>
      <c r="E257" s="31">
        <f t="shared" si="33"/>
        <v>4.9320068270403533E-6</v>
      </c>
      <c r="F257" s="32">
        <f t="shared" si="34"/>
        <v>0</v>
      </c>
      <c r="G257" s="32">
        <f t="shared" si="35"/>
        <v>0</v>
      </c>
      <c r="H257" s="32">
        <f t="shared" si="36"/>
        <v>0</v>
      </c>
      <c r="I257" s="31">
        <f t="shared" si="37"/>
        <v>5.4061530601699212E-5</v>
      </c>
      <c r="J257" s="31">
        <f t="shared" si="38"/>
        <v>5.9258820871347577E-4</v>
      </c>
      <c r="L257" t="str">
        <f t="shared" si="39"/>
        <v>NA</v>
      </c>
      <c r="M257" s="3">
        <f t="shared" si="40"/>
        <v>-5.4061530601699184E-5</v>
      </c>
    </row>
    <row r="258" spans="1:13">
      <c r="A258" s="29" t="str">
        <f t="shared" si="41"/>
        <v/>
      </c>
      <c r="B258" s="30" t="str">
        <f>IF(A258="","NA",COUNTIF($A$7:A258,"&gt;0"))</f>
        <v>NA</v>
      </c>
      <c r="C258" s="31">
        <f t="shared" si="42"/>
        <v>5.9258820871347577E-4</v>
      </c>
      <c r="D258" s="31">
        <f t="shared" si="43"/>
        <v>5.4061530601699212E-5</v>
      </c>
      <c r="E258" s="31">
        <f t="shared" si="33"/>
        <v>5.4271203448009147E-6</v>
      </c>
      <c r="F258" s="32">
        <f t="shared" si="34"/>
        <v>0</v>
      </c>
      <c r="G258" s="32">
        <f t="shared" si="35"/>
        <v>0</v>
      </c>
      <c r="H258" s="32">
        <f t="shared" si="36"/>
        <v>0</v>
      </c>
      <c r="I258" s="31">
        <f t="shared" si="37"/>
        <v>5.9488650946500123E-5</v>
      </c>
      <c r="J258" s="31">
        <f t="shared" si="38"/>
        <v>6.5207685965997582E-4</v>
      </c>
      <c r="L258" t="str">
        <f t="shared" si="39"/>
        <v>NA</v>
      </c>
      <c r="M258" s="3">
        <f t="shared" si="40"/>
        <v>-5.9488650946500055E-5</v>
      </c>
    </row>
    <row r="259" spans="1:13">
      <c r="A259" s="29" t="str">
        <f t="shared" si="41"/>
        <v/>
      </c>
      <c r="B259" s="30" t="str">
        <f>IF(A259="","NA",COUNTIF($A$7:A259,"&gt;0"))</f>
        <v>NA</v>
      </c>
      <c r="C259" s="31">
        <f t="shared" si="42"/>
        <v>6.5207685965997582E-4</v>
      </c>
      <c r="D259" s="31">
        <f t="shared" si="43"/>
        <v>5.9488650946500123E-5</v>
      </c>
      <c r="E259" s="31">
        <f t="shared" si="33"/>
        <v>5.971937239719278E-6</v>
      </c>
      <c r="F259" s="32">
        <f t="shared" si="34"/>
        <v>0</v>
      </c>
      <c r="G259" s="32">
        <f t="shared" si="35"/>
        <v>0</v>
      </c>
      <c r="H259" s="32">
        <f t="shared" si="36"/>
        <v>0</v>
      </c>
      <c r="I259" s="31">
        <f t="shared" si="37"/>
        <v>6.5460588186219403E-5</v>
      </c>
      <c r="J259" s="31">
        <f t="shared" si="38"/>
        <v>7.1753744784619521E-4</v>
      </c>
      <c r="L259" t="str">
        <f t="shared" si="39"/>
        <v>NA</v>
      </c>
      <c r="M259" s="3">
        <f t="shared" si="40"/>
        <v>-6.5460588186219389E-5</v>
      </c>
    </row>
    <row r="260" spans="1:13">
      <c r="A260" s="29" t="str">
        <f t="shared" si="41"/>
        <v/>
      </c>
      <c r="B260" s="30" t="str">
        <f>IF(A260="","NA",COUNTIF($A$7:A260,"&gt;0"))</f>
        <v>NA</v>
      </c>
      <c r="C260" s="31">
        <f t="shared" si="42"/>
        <v>7.1753744784619521E-4</v>
      </c>
      <c r="D260" s="31">
        <f t="shared" si="43"/>
        <v>6.5460588186219403E-5</v>
      </c>
      <c r="E260" s="31">
        <f t="shared" si="33"/>
        <v>6.5714471265247373E-6</v>
      </c>
      <c r="F260" s="32">
        <f t="shared" si="34"/>
        <v>0</v>
      </c>
      <c r="G260" s="32">
        <f t="shared" si="35"/>
        <v>0</v>
      </c>
      <c r="H260" s="32">
        <f t="shared" si="36"/>
        <v>0</v>
      </c>
      <c r="I260" s="31">
        <f t="shared" si="37"/>
        <v>7.2032035312744134E-5</v>
      </c>
      <c r="J260" s="31">
        <f t="shared" si="38"/>
        <v>7.8956948315893935E-4</v>
      </c>
      <c r="L260" t="str">
        <f t="shared" si="39"/>
        <v>NA</v>
      </c>
      <c r="M260" s="3">
        <f t="shared" si="40"/>
        <v>-7.2032035312744134E-5</v>
      </c>
    </row>
    <row r="261" spans="1:13">
      <c r="A261" s="29" t="str">
        <f t="shared" si="41"/>
        <v/>
      </c>
      <c r="B261" s="30" t="str">
        <f>IF(A261="","NA",COUNTIF($A$7:A261,"&gt;0"))</f>
        <v>NA</v>
      </c>
      <c r="C261" s="31">
        <f t="shared" si="42"/>
        <v>7.8956948315893935E-4</v>
      </c>
      <c r="D261" s="31">
        <f t="shared" si="43"/>
        <v>7.2032035312744134E-5</v>
      </c>
      <c r="E261" s="31">
        <f t="shared" si="33"/>
        <v>7.2311405165972854E-6</v>
      </c>
      <c r="F261" s="32">
        <f t="shared" si="34"/>
        <v>0</v>
      </c>
      <c r="G261" s="32">
        <f t="shared" si="35"/>
        <v>0</v>
      </c>
      <c r="H261" s="32">
        <f t="shared" si="36"/>
        <v>0</v>
      </c>
      <c r="I261" s="31">
        <f t="shared" si="37"/>
        <v>7.9263175829341419E-5</v>
      </c>
      <c r="J261" s="31">
        <f t="shared" si="38"/>
        <v>8.6883265898828077E-4</v>
      </c>
      <c r="L261" t="str">
        <f t="shared" si="39"/>
        <v>NA</v>
      </c>
      <c r="M261" s="3">
        <f t="shared" si="40"/>
        <v>-7.9263175829341419E-5</v>
      </c>
    </row>
    <row r="262" spans="1:13">
      <c r="A262" s="29" t="str">
        <f t="shared" si="41"/>
        <v/>
      </c>
      <c r="B262" s="30" t="str">
        <f>IF(A262="","NA",COUNTIF($A$7:A262,"&gt;0"))</f>
        <v>NA</v>
      </c>
      <c r="C262" s="31">
        <f t="shared" si="42"/>
        <v>8.6883265898828077E-4</v>
      </c>
      <c r="D262" s="31">
        <f t="shared" si="43"/>
        <v>7.9263175829341419E-5</v>
      </c>
      <c r="E262" s="31">
        <f t="shared" si="33"/>
        <v>7.9570591019010044E-6</v>
      </c>
      <c r="F262" s="32">
        <f t="shared" si="34"/>
        <v>0</v>
      </c>
      <c r="G262" s="32">
        <f t="shared" si="35"/>
        <v>0</v>
      </c>
      <c r="H262" s="32">
        <f t="shared" si="36"/>
        <v>0</v>
      </c>
      <c r="I262" s="31">
        <f t="shared" si="37"/>
        <v>8.7220234931242424E-5</v>
      </c>
      <c r="J262" s="31">
        <f t="shared" si="38"/>
        <v>9.5605289391952324E-4</v>
      </c>
      <c r="L262" t="str">
        <f t="shared" si="39"/>
        <v>NA</v>
      </c>
      <c r="M262" s="3">
        <f t="shared" si="40"/>
        <v>-8.7220234931242478E-5</v>
      </c>
    </row>
    <row r="263" spans="1:13">
      <c r="A263" s="29" t="str">
        <f t="shared" si="41"/>
        <v/>
      </c>
      <c r="B263" s="30" t="str">
        <f>IF(A263="","NA",COUNTIF($A$7:A263,"&gt;0"))</f>
        <v>NA</v>
      </c>
      <c r="C263" s="31">
        <f t="shared" si="42"/>
        <v>9.5605289391952324E-4</v>
      </c>
      <c r="D263" s="31">
        <f t="shared" si="43"/>
        <v>8.7220234931242424E-5</v>
      </c>
      <c r="E263" s="31">
        <f t="shared" si="33"/>
        <v>8.7558510868129671E-6</v>
      </c>
      <c r="F263" s="32">
        <f t="shared" si="34"/>
        <v>0</v>
      </c>
      <c r="G263" s="32">
        <f t="shared" si="35"/>
        <v>0</v>
      </c>
      <c r="H263" s="32">
        <f t="shared" si="36"/>
        <v>0</v>
      </c>
      <c r="I263" s="31">
        <f t="shared" si="37"/>
        <v>9.5976086018055394E-5</v>
      </c>
      <c r="J263" s="31">
        <f t="shared" si="38"/>
        <v>1.0520289799375788E-3</v>
      </c>
      <c r="L263" t="str">
        <f t="shared" si="39"/>
        <v>NA</v>
      </c>
      <c r="M263" s="3">
        <f t="shared" si="40"/>
        <v>-9.597608601805553E-5</v>
      </c>
    </row>
    <row r="264" spans="1:13">
      <c r="A264" s="29" t="str">
        <f t="shared" si="41"/>
        <v/>
      </c>
      <c r="B264" s="30" t="str">
        <f>IF(A264="","NA",COUNTIF($A$7:A264,"&gt;0"))</f>
        <v>NA</v>
      </c>
      <c r="C264" s="31">
        <f t="shared" si="42"/>
        <v>1.0520289799375788E-3</v>
      </c>
      <c r="D264" s="31">
        <f t="shared" si="43"/>
        <v>9.5976086018055394E-5</v>
      </c>
      <c r="E264" s="31">
        <f t="shared" ref="E264:E327" si="44">C264*$B$5</f>
        <v>9.6348320745949921E-6</v>
      </c>
      <c r="F264" s="32">
        <f t="shared" ref="F264:F327" si="45">IF(B264&lt;=$B$3,IPMT($B$5,B264,$B$3,-$B$4),0)</f>
        <v>0</v>
      </c>
      <c r="G264" s="32">
        <f t="shared" ref="G264:G327" si="46">IF(B264&lt;=$B$3,PPMT($B$5,B264,$B$3,-$B$4),0)</f>
        <v>0</v>
      </c>
      <c r="H264" s="32">
        <f t="shared" ref="H264:H327" si="47">F264+G264</f>
        <v>0</v>
      </c>
      <c r="I264" s="31">
        <f t="shared" ref="I264:I327" si="48">MAX(0,D264+E264-H264)</f>
        <v>1.0561091809265039E-4</v>
      </c>
      <c r="J264" s="31">
        <f t="shared" ref="J264:J327" si="49">MAX(0, C264+D264+E264-H264)</f>
        <v>1.157639898030229E-3</v>
      </c>
      <c r="L264" t="str">
        <f t="shared" ref="L264:L327" si="50">IF(C264&lt;=0.00000001,"NA",B264)</f>
        <v>NA</v>
      </c>
      <c r="M264" s="3">
        <f t="shared" ref="M264:M327" si="51">C264-J264</f>
        <v>-1.056109180926502E-4</v>
      </c>
    </row>
    <row r="265" spans="1:13">
      <c r="A265" s="29" t="str">
        <f t="shared" ref="A265:A328" si="52">IF(B264&lt;$B$3,DATE(YEAR(A264)+$E$5,MONTH(A264)+$E$4,DAY(A264)+$E$3),"")</f>
        <v/>
      </c>
      <c r="B265" s="30" t="str">
        <f>IF(A265="","NA",COUNTIF($A$7:A265,"&gt;0"))</f>
        <v>NA</v>
      </c>
      <c r="C265" s="31">
        <f t="shared" ref="C265:C328" si="53">J264</f>
        <v>1.157639898030229E-3</v>
      </c>
      <c r="D265" s="31">
        <f t="shared" ref="D265:D328" si="54">I264</f>
        <v>1.0561091809265039E-4</v>
      </c>
      <c r="E265" s="31">
        <f t="shared" si="44"/>
        <v>1.0602052066126846E-5</v>
      </c>
      <c r="F265" s="32">
        <f t="shared" si="45"/>
        <v>0</v>
      </c>
      <c r="G265" s="32">
        <f t="shared" si="46"/>
        <v>0</v>
      </c>
      <c r="H265" s="32">
        <f t="shared" si="47"/>
        <v>0</v>
      </c>
      <c r="I265" s="31">
        <f t="shared" si="48"/>
        <v>1.1621297015877724E-4</v>
      </c>
      <c r="J265" s="31">
        <f t="shared" si="49"/>
        <v>1.2738528681890062E-3</v>
      </c>
      <c r="L265" t="str">
        <f t="shared" si="50"/>
        <v>NA</v>
      </c>
      <c r="M265" s="3">
        <f t="shared" si="51"/>
        <v>-1.1621297015877718E-4</v>
      </c>
    </row>
    <row r="266" spans="1:13">
      <c r="A266" s="29" t="str">
        <f t="shared" si="52"/>
        <v/>
      </c>
      <c r="B266" s="30" t="str">
        <f>IF(A266="","NA",COUNTIF($A$7:A266,"&gt;0"))</f>
        <v>NA</v>
      </c>
      <c r="C266" s="31">
        <f t="shared" si="53"/>
        <v>1.2738528681890062E-3</v>
      </c>
      <c r="D266" s="31">
        <f t="shared" si="54"/>
        <v>1.1621297015877724E-4</v>
      </c>
      <c r="E266" s="31">
        <f t="shared" si="44"/>
        <v>1.1666369184497648E-5</v>
      </c>
      <c r="F266" s="32">
        <f t="shared" si="45"/>
        <v>0</v>
      </c>
      <c r="G266" s="32">
        <f t="shared" si="46"/>
        <v>0</v>
      </c>
      <c r="H266" s="32">
        <f t="shared" si="47"/>
        <v>0</v>
      </c>
      <c r="I266" s="31">
        <f t="shared" si="48"/>
        <v>1.2787933934327487E-4</v>
      </c>
      <c r="J266" s="31">
        <f t="shared" si="49"/>
        <v>1.401732207532281E-3</v>
      </c>
      <c r="L266" t="str">
        <f t="shared" si="50"/>
        <v>NA</v>
      </c>
      <c r="M266" s="3">
        <f t="shared" si="51"/>
        <v>-1.2787933934327485E-4</v>
      </c>
    </row>
    <row r="267" spans="1:13">
      <c r="A267" s="29" t="str">
        <f t="shared" si="52"/>
        <v/>
      </c>
      <c r="B267" s="30" t="str">
        <f>IF(A267="","NA",COUNTIF($A$7:A267,"&gt;0"))</f>
        <v>NA</v>
      </c>
      <c r="C267" s="31">
        <f t="shared" si="53"/>
        <v>1.401732207532281E-3</v>
      </c>
      <c r="D267" s="31">
        <f t="shared" si="54"/>
        <v>1.2787933934327487E-4</v>
      </c>
      <c r="E267" s="31">
        <f t="shared" si="44"/>
        <v>1.2837530800649807E-5</v>
      </c>
      <c r="F267" s="32">
        <f t="shared" si="45"/>
        <v>0</v>
      </c>
      <c r="G267" s="32">
        <f t="shared" si="46"/>
        <v>0</v>
      </c>
      <c r="H267" s="32">
        <f t="shared" si="47"/>
        <v>0</v>
      </c>
      <c r="I267" s="31">
        <f t="shared" si="48"/>
        <v>1.4071687014392467E-4</v>
      </c>
      <c r="J267" s="31">
        <f t="shared" si="49"/>
        <v>1.5424490776762057E-3</v>
      </c>
      <c r="L267" t="str">
        <f t="shared" si="50"/>
        <v>NA</v>
      </c>
      <c r="M267" s="3">
        <f t="shared" si="51"/>
        <v>-1.4071687014392473E-4</v>
      </c>
    </row>
    <row r="268" spans="1:13">
      <c r="A268" s="29" t="str">
        <f t="shared" si="52"/>
        <v/>
      </c>
      <c r="B268" s="30" t="str">
        <f>IF(A268="","NA",COUNTIF($A$7:A268,"&gt;0"))</f>
        <v>NA</v>
      </c>
      <c r="C268" s="31">
        <f t="shared" si="53"/>
        <v>1.5424490776762057E-3</v>
      </c>
      <c r="D268" s="31">
        <f t="shared" si="54"/>
        <v>1.4071687014392467E-4</v>
      </c>
      <c r="E268" s="31">
        <f t="shared" si="44"/>
        <v>1.4126262803051249E-5</v>
      </c>
      <c r="F268" s="32">
        <f t="shared" si="45"/>
        <v>0</v>
      </c>
      <c r="G268" s="32">
        <f t="shared" si="46"/>
        <v>0</v>
      </c>
      <c r="H268" s="32">
        <f t="shared" si="47"/>
        <v>0</v>
      </c>
      <c r="I268" s="31">
        <f t="shared" si="48"/>
        <v>1.5484313294697593E-4</v>
      </c>
      <c r="J268" s="31">
        <f t="shared" si="49"/>
        <v>1.6972922106231816E-3</v>
      </c>
      <c r="L268" t="str">
        <f t="shared" si="50"/>
        <v>NA</v>
      </c>
      <c r="M268" s="3">
        <f t="shared" si="51"/>
        <v>-1.5484313294697591E-4</v>
      </c>
    </row>
    <row r="269" spans="1:13">
      <c r="A269" s="29" t="str">
        <f t="shared" si="52"/>
        <v/>
      </c>
      <c r="B269" s="30" t="str">
        <f>IF(A269="","NA",COUNTIF($A$7:A269,"&gt;0"))</f>
        <v>NA</v>
      </c>
      <c r="C269" s="31">
        <f t="shared" si="53"/>
        <v>1.6972922106231816E-3</v>
      </c>
      <c r="D269" s="31">
        <f t="shared" si="54"/>
        <v>1.5484313294697593E-4</v>
      </c>
      <c r="E269" s="31">
        <f t="shared" si="44"/>
        <v>1.5544367828957304E-5</v>
      </c>
      <c r="F269" s="32">
        <f t="shared" si="45"/>
        <v>0</v>
      </c>
      <c r="G269" s="32">
        <f t="shared" si="46"/>
        <v>0</v>
      </c>
      <c r="H269" s="32">
        <f t="shared" si="47"/>
        <v>0</v>
      </c>
      <c r="I269" s="31">
        <f t="shared" si="48"/>
        <v>1.7038750077593323E-4</v>
      </c>
      <c r="J269" s="31">
        <f t="shared" si="49"/>
        <v>1.8676797113991149E-3</v>
      </c>
      <c r="L269" t="str">
        <f t="shared" si="50"/>
        <v>NA</v>
      </c>
      <c r="M269" s="3">
        <f t="shared" si="51"/>
        <v>-1.7038750077593323E-4</v>
      </c>
    </row>
    <row r="270" spans="1:13">
      <c r="A270" s="29" t="str">
        <f t="shared" si="52"/>
        <v/>
      </c>
      <c r="B270" s="30" t="str">
        <f>IF(A270="","NA",COUNTIF($A$7:A270,"&gt;0"))</f>
        <v>NA</v>
      </c>
      <c r="C270" s="31">
        <f t="shared" si="53"/>
        <v>1.8676797113991149E-3</v>
      </c>
      <c r="D270" s="31">
        <f t="shared" si="54"/>
        <v>1.7038750077593323E-4</v>
      </c>
      <c r="E270" s="31">
        <f t="shared" si="44"/>
        <v>1.7104833356896891E-5</v>
      </c>
      <c r="F270" s="32">
        <f t="shared" si="45"/>
        <v>0</v>
      </c>
      <c r="G270" s="32">
        <f t="shared" si="46"/>
        <v>0</v>
      </c>
      <c r="H270" s="32">
        <f t="shared" si="47"/>
        <v>0</v>
      </c>
      <c r="I270" s="31">
        <f t="shared" si="48"/>
        <v>1.8749233413283011E-4</v>
      </c>
      <c r="J270" s="31">
        <f t="shared" si="49"/>
        <v>2.055172045531945E-3</v>
      </c>
      <c r="L270" t="str">
        <f t="shared" si="50"/>
        <v>NA</v>
      </c>
      <c r="M270" s="3">
        <f t="shared" si="51"/>
        <v>-1.8749233413283017E-4</v>
      </c>
    </row>
    <row r="271" spans="1:13">
      <c r="A271" s="29" t="str">
        <f t="shared" si="52"/>
        <v/>
      </c>
      <c r="B271" s="30" t="str">
        <f>IF(A271="","NA",COUNTIF($A$7:A271,"&gt;0"))</f>
        <v>NA</v>
      </c>
      <c r="C271" s="31">
        <f t="shared" si="53"/>
        <v>2.055172045531945E-3</v>
      </c>
      <c r="D271" s="31">
        <f t="shared" si="54"/>
        <v>1.8749233413283011E-4</v>
      </c>
      <c r="E271" s="31">
        <f t="shared" si="44"/>
        <v>1.8821950650330061E-5</v>
      </c>
      <c r="F271" s="32">
        <f t="shared" si="45"/>
        <v>0</v>
      </c>
      <c r="G271" s="32">
        <f t="shared" si="46"/>
        <v>0</v>
      </c>
      <c r="H271" s="32">
        <f t="shared" si="47"/>
        <v>0</v>
      </c>
      <c r="I271" s="31">
        <f t="shared" si="48"/>
        <v>2.0631428478316017E-4</v>
      </c>
      <c r="J271" s="31">
        <f t="shared" si="49"/>
        <v>2.2614863303151052E-3</v>
      </c>
      <c r="L271" t="str">
        <f t="shared" si="50"/>
        <v>NA</v>
      </c>
      <c r="M271" s="3">
        <f t="shared" si="51"/>
        <v>-2.0631428478316014E-4</v>
      </c>
    </row>
    <row r="272" spans="1:13">
      <c r="A272" s="29" t="str">
        <f t="shared" si="52"/>
        <v/>
      </c>
      <c r="B272" s="30" t="str">
        <f>IF(A272="","NA",COUNTIF($A$7:A272,"&gt;0"))</f>
        <v>NA</v>
      </c>
      <c r="C272" s="31">
        <f t="shared" si="53"/>
        <v>2.2614863303151052E-3</v>
      </c>
      <c r="D272" s="31">
        <f t="shared" si="54"/>
        <v>2.0631428478316017E-4</v>
      </c>
      <c r="E272" s="31">
        <f t="shared" si="44"/>
        <v>2.0711445641802505E-5</v>
      </c>
      <c r="F272" s="32">
        <f t="shared" si="45"/>
        <v>0</v>
      </c>
      <c r="G272" s="32">
        <f t="shared" si="46"/>
        <v>0</v>
      </c>
      <c r="H272" s="32">
        <f t="shared" si="47"/>
        <v>0</v>
      </c>
      <c r="I272" s="31">
        <f t="shared" si="48"/>
        <v>2.2702573042496268E-4</v>
      </c>
      <c r="J272" s="31">
        <f t="shared" si="49"/>
        <v>2.4885120607400679E-3</v>
      </c>
      <c r="L272" t="str">
        <f t="shared" si="50"/>
        <v>NA</v>
      </c>
      <c r="M272" s="3">
        <f t="shared" si="51"/>
        <v>-2.2702573042496276E-4</v>
      </c>
    </row>
    <row r="273" spans="1:13">
      <c r="A273" s="29" t="str">
        <f t="shared" si="52"/>
        <v/>
      </c>
      <c r="B273" s="30" t="str">
        <f>IF(A273="","NA",COUNTIF($A$7:A273,"&gt;0"))</f>
        <v>NA</v>
      </c>
      <c r="C273" s="31">
        <f t="shared" si="53"/>
        <v>2.4885120607400679E-3</v>
      </c>
      <c r="D273" s="31">
        <f t="shared" si="54"/>
        <v>2.2702573042496268E-4</v>
      </c>
      <c r="E273" s="31">
        <f t="shared" si="44"/>
        <v>2.2790622956277787E-5</v>
      </c>
      <c r="F273" s="32">
        <f t="shared" si="45"/>
        <v>0</v>
      </c>
      <c r="G273" s="32">
        <f t="shared" si="46"/>
        <v>0</v>
      </c>
      <c r="H273" s="32">
        <f t="shared" si="47"/>
        <v>0</v>
      </c>
      <c r="I273" s="31">
        <f t="shared" si="48"/>
        <v>2.4981635338124048E-4</v>
      </c>
      <c r="J273" s="31">
        <f t="shared" si="49"/>
        <v>2.7383284141213084E-3</v>
      </c>
      <c r="L273" t="str">
        <f t="shared" si="50"/>
        <v>NA</v>
      </c>
      <c r="M273" s="3">
        <f t="shared" si="51"/>
        <v>-2.4981635338124043E-4</v>
      </c>
    </row>
    <row r="274" spans="1:13">
      <c r="A274" s="29" t="str">
        <f t="shared" si="52"/>
        <v/>
      </c>
      <c r="B274" s="30" t="str">
        <f>IF(A274="","NA",COUNTIF($A$7:A274,"&gt;0"))</f>
        <v>NA</v>
      </c>
      <c r="C274" s="31">
        <f t="shared" si="53"/>
        <v>2.7383284141213084E-3</v>
      </c>
      <c r="D274" s="31">
        <f t="shared" si="54"/>
        <v>2.4981635338124048E-4</v>
      </c>
      <c r="E274" s="31">
        <f t="shared" si="44"/>
        <v>2.5078524392660981E-5</v>
      </c>
      <c r="F274" s="32">
        <f t="shared" si="45"/>
        <v>0</v>
      </c>
      <c r="G274" s="32">
        <f t="shared" si="46"/>
        <v>0</v>
      </c>
      <c r="H274" s="32">
        <f t="shared" si="47"/>
        <v>0</v>
      </c>
      <c r="I274" s="31">
        <f t="shared" si="48"/>
        <v>2.7489487777390144E-4</v>
      </c>
      <c r="J274" s="31">
        <f t="shared" si="49"/>
        <v>3.0132232918952096E-3</v>
      </c>
      <c r="L274" t="str">
        <f t="shared" si="50"/>
        <v>NA</v>
      </c>
      <c r="M274" s="3">
        <f t="shared" si="51"/>
        <v>-2.7489487777390123E-4</v>
      </c>
    </row>
    <row r="275" spans="1:13">
      <c r="A275" s="29" t="str">
        <f t="shared" si="52"/>
        <v/>
      </c>
      <c r="B275" s="30" t="str">
        <f>IF(A275="","NA",COUNTIF($A$7:A275,"&gt;0"))</f>
        <v>NA</v>
      </c>
      <c r="C275" s="31">
        <f t="shared" si="53"/>
        <v>3.0132232918952096E-3</v>
      </c>
      <c r="D275" s="31">
        <f t="shared" si="54"/>
        <v>2.7489487777390144E-4</v>
      </c>
      <c r="E275" s="31">
        <f t="shared" si="44"/>
        <v>2.7596103314940294E-5</v>
      </c>
      <c r="F275" s="32">
        <f t="shared" si="45"/>
        <v>0</v>
      </c>
      <c r="G275" s="32">
        <f t="shared" si="46"/>
        <v>0</v>
      </c>
      <c r="H275" s="32">
        <f t="shared" si="47"/>
        <v>0</v>
      </c>
      <c r="I275" s="31">
        <f t="shared" si="48"/>
        <v>3.0249098108884172E-4</v>
      </c>
      <c r="J275" s="31">
        <f t="shared" si="49"/>
        <v>3.3157142729840512E-3</v>
      </c>
      <c r="L275" t="str">
        <f t="shared" si="50"/>
        <v>NA</v>
      </c>
      <c r="M275" s="3">
        <f t="shared" si="51"/>
        <v>-3.0249098108884155E-4</v>
      </c>
    </row>
    <row r="276" spans="1:13">
      <c r="A276" s="29" t="str">
        <f t="shared" si="52"/>
        <v/>
      </c>
      <c r="B276" s="30" t="str">
        <f>IF(A276="","NA",COUNTIF($A$7:A276,"&gt;0"))</f>
        <v>NA</v>
      </c>
      <c r="C276" s="31">
        <f t="shared" si="53"/>
        <v>3.3157142729840512E-3</v>
      </c>
      <c r="D276" s="31">
        <f t="shared" si="54"/>
        <v>3.0249098108884172E-4</v>
      </c>
      <c r="E276" s="31">
        <f t="shared" si="44"/>
        <v>3.0366416550078932E-5</v>
      </c>
      <c r="F276" s="32">
        <f t="shared" si="45"/>
        <v>0</v>
      </c>
      <c r="G276" s="32">
        <f t="shared" si="46"/>
        <v>0</v>
      </c>
      <c r="H276" s="32">
        <f t="shared" si="47"/>
        <v>0</v>
      </c>
      <c r="I276" s="31">
        <f t="shared" si="48"/>
        <v>3.3285739763892064E-4</v>
      </c>
      <c r="J276" s="31">
        <f t="shared" si="49"/>
        <v>3.6485716706229718E-3</v>
      </c>
      <c r="L276" t="str">
        <f t="shared" si="50"/>
        <v>NA</v>
      </c>
      <c r="M276" s="3">
        <f t="shared" si="51"/>
        <v>-3.3285739763892069E-4</v>
      </c>
    </row>
    <row r="277" spans="1:13">
      <c r="A277" s="29" t="str">
        <f t="shared" si="52"/>
        <v/>
      </c>
      <c r="B277" s="30" t="str">
        <f>IF(A277="","NA",COUNTIF($A$7:A277,"&gt;0"))</f>
        <v>NA</v>
      </c>
      <c r="C277" s="31">
        <f t="shared" si="53"/>
        <v>3.6485716706229718E-3</v>
      </c>
      <c r="D277" s="31">
        <f t="shared" si="54"/>
        <v>3.3285739763892064E-4</v>
      </c>
      <c r="E277" s="31">
        <f t="shared" si="44"/>
        <v>3.3414835550122048E-5</v>
      </c>
      <c r="F277" s="32">
        <f t="shared" si="45"/>
        <v>0</v>
      </c>
      <c r="G277" s="32">
        <f t="shared" si="46"/>
        <v>0</v>
      </c>
      <c r="H277" s="32">
        <f t="shared" si="47"/>
        <v>0</v>
      </c>
      <c r="I277" s="31">
        <f t="shared" si="48"/>
        <v>3.6627223318904268E-4</v>
      </c>
      <c r="J277" s="31">
        <f t="shared" si="49"/>
        <v>4.0148439038120145E-3</v>
      </c>
      <c r="L277" t="str">
        <f t="shared" si="50"/>
        <v>NA</v>
      </c>
      <c r="M277" s="3">
        <f t="shared" si="51"/>
        <v>-3.6627223318904268E-4</v>
      </c>
    </row>
    <row r="278" spans="1:13">
      <c r="A278" s="29" t="str">
        <f t="shared" si="52"/>
        <v/>
      </c>
      <c r="B278" s="30" t="str">
        <f>IF(A278="","NA",COUNTIF($A$7:A278,"&gt;0"))</f>
        <v>NA</v>
      </c>
      <c r="C278" s="31">
        <f t="shared" si="53"/>
        <v>4.0148439038120145E-3</v>
      </c>
      <c r="D278" s="31">
        <f t="shared" si="54"/>
        <v>3.6627223318904268E-4</v>
      </c>
      <c r="E278" s="31">
        <f t="shared" si="44"/>
        <v>3.6769278752411697E-5</v>
      </c>
      <c r="F278" s="32">
        <f t="shared" si="45"/>
        <v>0</v>
      </c>
      <c r="G278" s="32">
        <f t="shared" si="46"/>
        <v>0</v>
      </c>
      <c r="H278" s="32">
        <f t="shared" si="47"/>
        <v>0</v>
      </c>
      <c r="I278" s="31">
        <f t="shared" si="48"/>
        <v>4.0304151194145438E-4</v>
      </c>
      <c r="J278" s="31">
        <f t="shared" si="49"/>
        <v>4.4178854157534688E-3</v>
      </c>
      <c r="L278" t="str">
        <f t="shared" si="50"/>
        <v>NA</v>
      </c>
      <c r="M278" s="3">
        <f t="shared" si="51"/>
        <v>-4.0304151194145432E-4</v>
      </c>
    </row>
    <row r="279" spans="1:13">
      <c r="A279" s="29" t="str">
        <f t="shared" si="52"/>
        <v/>
      </c>
      <c r="B279" s="30" t="str">
        <f>IF(A279="","NA",COUNTIF($A$7:A279,"&gt;0"))</f>
        <v>NA</v>
      </c>
      <c r="C279" s="31">
        <f t="shared" si="53"/>
        <v>4.4178854157534688E-3</v>
      </c>
      <c r="D279" s="31">
        <f t="shared" si="54"/>
        <v>4.0304151194145438E-4</v>
      </c>
      <c r="E279" s="31">
        <f t="shared" si="44"/>
        <v>4.0460467265942182E-5</v>
      </c>
      <c r="F279" s="32">
        <f t="shared" si="45"/>
        <v>0</v>
      </c>
      <c r="G279" s="32">
        <f t="shared" si="46"/>
        <v>0</v>
      </c>
      <c r="H279" s="32">
        <f t="shared" si="47"/>
        <v>0</v>
      </c>
      <c r="I279" s="31">
        <f t="shared" si="48"/>
        <v>4.4350197920739654E-4</v>
      </c>
      <c r="J279" s="31">
        <f t="shared" si="49"/>
        <v>4.8613873949608652E-3</v>
      </c>
      <c r="L279" t="str">
        <f t="shared" si="50"/>
        <v>NA</v>
      </c>
      <c r="M279" s="3">
        <f t="shared" si="51"/>
        <v>-4.4350197920739638E-4</v>
      </c>
    </row>
    <row r="280" spans="1:13">
      <c r="A280" s="29" t="str">
        <f t="shared" si="52"/>
        <v/>
      </c>
      <c r="B280" s="30" t="str">
        <f>IF(A280="","NA",COUNTIF($A$7:A280,"&gt;0"))</f>
        <v>NA</v>
      </c>
      <c r="C280" s="31">
        <f t="shared" si="53"/>
        <v>4.8613873949608652E-3</v>
      </c>
      <c r="D280" s="31">
        <f t="shared" si="54"/>
        <v>4.4350197920739654E-4</v>
      </c>
      <c r="E280" s="31">
        <f t="shared" si="44"/>
        <v>4.4522206225516588E-5</v>
      </c>
      <c r="F280" s="32">
        <f t="shared" si="45"/>
        <v>0</v>
      </c>
      <c r="G280" s="32">
        <f t="shared" si="46"/>
        <v>0</v>
      </c>
      <c r="H280" s="32">
        <f t="shared" si="47"/>
        <v>0</v>
      </c>
      <c r="I280" s="31">
        <f t="shared" si="48"/>
        <v>4.8802418543291315E-4</v>
      </c>
      <c r="J280" s="31">
        <f t="shared" si="49"/>
        <v>5.3494115803937783E-3</v>
      </c>
      <c r="L280" t="str">
        <f t="shared" si="50"/>
        <v>NA</v>
      </c>
      <c r="M280" s="3">
        <f t="shared" si="51"/>
        <v>-4.8802418543291304E-4</v>
      </c>
    </row>
    <row r="281" spans="1:13">
      <c r="A281" s="29" t="str">
        <f t="shared" si="52"/>
        <v/>
      </c>
      <c r="B281" s="30" t="str">
        <f>IF(A281="","NA",COUNTIF($A$7:A281,"&gt;0"))</f>
        <v>NA</v>
      </c>
      <c r="C281" s="31">
        <f t="shared" si="53"/>
        <v>5.3494115803937783E-3</v>
      </c>
      <c r="D281" s="31">
        <f t="shared" si="54"/>
        <v>4.8802418543291315E-4</v>
      </c>
      <c r="E281" s="31">
        <f t="shared" si="44"/>
        <v>4.8991694390439679E-5</v>
      </c>
      <c r="F281" s="32">
        <f t="shared" si="45"/>
        <v>0</v>
      </c>
      <c r="G281" s="32">
        <f t="shared" si="46"/>
        <v>0</v>
      </c>
      <c r="H281" s="32">
        <f t="shared" si="47"/>
        <v>0</v>
      </c>
      <c r="I281" s="31">
        <f t="shared" si="48"/>
        <v>5.370158798233528E-4</v>
      </c>
      <c r="J281" s="31">
        <f t="shared" si="49"/>
        <v>5.8864274602171314E-3</v>
      </c>
      <c r="L281" t="str">
        <f t="shared" si="50"/>
        <v>NA</v>
      </c>
      <c r="M281" s="3">
        <f t="shared" si="51"/>
        <v>-5.3701587982335312E-4</v>
      </c>
    </row>
    <row r="282" spans="1:13">
      <c r="A282" s="29" t="str">
        <f t="shared" si="52"/>
        <v/>
      </c>
      <c r="B282" s="30" t="str">
        <f>IF(A282="","NA",COUNTIF($A$7:A282,"&gt;0"))</f>
        <v>NA</v>
      </c>
      <c r="C282" s="31">
        <f t="shared" si="53"/>
        <v>5.8864274602171314E-3</v>
      </c>
      <c r="D282" s="31">
        <f t="shared" si="54"/>
        <v>5.370158798233528E-4</v>
      </c>
      <c r="E282" s="31">
        <f t="shared" si="44"/>
        <v>5.3909864823155222E-5</v>
      </c>
      <c r="F282" s="32">
        <f t="shared" si="45"/>
        <v>0</v>
      </c>
      <c r="G282" s="32">
        <f t="shared" si="46"/>
        <v>0</v>
      </c>
      <c r="H282" s="32">
        <f t="shared" si="47"/>
        <v>0</v>
      </c>
      <c r="I282" s="31">
        <f t="shared" si="48"/>
        <v>5.9092574464650804E-4</v>
      </c>
      <c r="J282" s="31">
        <f t="shared" si="49"/>
        <v>6.4773532048636399E-3</v>
      </c>
      <c r="L282" t="str">
        <f t="shared" si="50"/>
        <v>NA</v>
      </c>
      <c r="M282" s="3">
        <f t="shared" si="51"/>
        <v>-5.9092574464650847E-4</v>
      </c>
    </row>
    <row r="283" spans="1:13">
      <c r="A283" s="29" t="str">
        <f t="shared" si="52"/>
        <v/>
      </c>
      <c r="B283" s="30" t="str">
        <f>IF(A283="","NA",COUNTIF($A$7:A283,"&gt;0"))</f>
        <v>NA</v>
      </c>
      <c r="C283" s="31">
        <f t="shared" si="53"/>
        <v>6.4773532048636399E-3</v>
      </c>
      <c r="D283" s="31">
        <f t="shared" si="54"/>
        <v>5.9092574464650804E-4</v>
      </c>
      <c r="E283" s="31">
        <f t="shared" si="44"/>
        <v>5.9321759767876166E-5</v>
      </c>
      <c r="F283" s="32">
        <f t="shared" si="45"/>
        <v>0</v>
      </c>
      <c r="G283" s="32">
        <f t="shared" si="46"/>
        <v>0</v>
      </c>
      <c r="H283" s="32">
        <f t="shared" si="47"/>
        <v>0</v>
      </c>
      <c r="I283" s="31">
        <f t="shared" si="48"/>
        <v>6.5024750441438424E-4</v>
      </c>
      <c r="J283" s="31">
        <f t="shared" si="49"/>
        <v>7.1276007092780248E-3</v>
      </c>
      <c r="L283" t="str">
        <f t="shared" si="50"/>
        <v>NA</v>
      </c>
      <c r="M283" s="3">
        <f t="shared" si="51"/>
        <v>-6.5024750441438489E-4</v>
      </c>
    </row>
    <row r="284" spans="1:13">
      <c r="A284" s="29" t="str">
        <f t="shared" si="52"/>
        <v/>
      </c>
      <c r="B284" s="30" t="str">
        <f>IF(A284="","NA",COUNTIF($A$7:A284,"&gt;0"))</f>
        <v>NA</v>
      </c>
      <c r="C284" s="31">
        <f t="shared" si="53"/>
        <v>7.1276007092780248E-3</v>
      </c>
      <c r="D284" s="31">
        <f t="shared" si="54"/>
        <v>6.5024750441438424E-4</v>
      </c>
      <c r="E284" s="31">
        <f t="shared" si="44"/>
        <v>6.5276943162471235E-5</v>
      </c>
      <c r="F284" s="32">
        <f t="shared" si="45"/>
        <v>0</v>
      </c>
      <c r="G284" s="32">
        <f t="shared" si="46"/>
        <v>0</v>
      </c>
      <c r="H284" s="32">
        <f t="shared" si="47"/>
        <v>0</v>
      </c>
      <c r="I284" s="31">
        <f t="shared" si="48"/>
        <v>7.155244475768555E-4</v>
      </c>
      <c r="J284" s="31">
        <f t="shared" si="49"/>
        <v>7.8431251568548792E-3</v>
      </c>
      <c r="L284" t="str">
        <f t="shared" si="50"/>
        <v>NA</v>
      </c>
      <c r="M284" s="3">
        <f t="shared" si="51"/>
        <v>-7.1552444757685442E-4</v>
      </c>
    </row>
    <row r="285" spans="1:13">
      <c r="A285" s="29" t="str">
        <f t="shared" si="52"/>
        <v/>
      </c>
      <c r="B285" s="30" t="str">
        <f>IF(A285="","NA",COUNTIF($A$7:A285,"&gt;0"))</f>
        <v>NA</v>
      </c>
      <c r="C285" s="31">
        <f t="shared" si="53"/>
        <v>7.8431251568548792E-3</v>
      </c>
      <c r="D285" s="31">
        <f t="shared" si="54"/>
        <v>7.155244475768555E-4</v>
      </c>
      <c r="E285" s="31">
        <f t="shared" si="44"/>
        <v>7.182995456152926E-5</v>
      </c>
      <c r="F285" s="32">
        <f t="shared" si="45"/>
        <v>0</v>
      </c>
      <c r="G285" s="32">
        <f t="shared" si="46"/>
        <v>0</v>
      </c>
      <c r="H285" s="32">
        <f t="shared" si="47"/>
        <v>0</v>
      </c>
      <c r="I285" s="31">
        <f t="shared" si="48"/>
        <v>7.8735440213838475E-4</v>
      </c>
      <c r="J285" s="31">
        <f t="shared" si="49"/>
        <v>8.6304795589932648E-3</v>
      </c>
      <c r="L285" t="str">
        <f t="shared" si="50"/>
        <v>NA</v>
      </c>
      <c r="M285" s="3">
        <f t="shared" si="51"/>
        <v>-7.8735440213838562E-4</v>
      </c>
    </row>
    <row r="286" spans="1:13">
      <c r="A286" s="29" t="str">
        <f t="shared" si="52"/>
        <v/>
      </c>
      <c r="B286" s="30" t="str">
        <f>IF(A286="","NA",COUNTIF($A$7:A286,"&gt;0"))</f>
        <v>NA</v>
      </c>
      <c r="C286" s="31">
        <f t="shared" si="53"/>
        <v>8.6304795589932648E-3</v>
      </c>
      <c r="D286" s="31">
        <f t="shared" si="54"/>
        <v>7.8735440213838475E-4</v>
      </c>
      <c r="E286" s="31">
        <f t="shared" si="44"/>
        <v>7.9040808627779972E-5</v>
      </c>
      <c r="F286" s="32">
        <f t="shared" si="45"/>
        <v>0</v>
      </c>
      <c r="G286" s="32">
        <f t="shared" si="46"/>
        <v>0</v>
      </c>
      <c r="H286" s="32">
        <f t="shared" si="47"/>
        <v>0</v>
      </c>
      <c r="I286" s="31">
        <f t="shared" si="48"/>
        <v>8.6639521076616478E-4</v>
      </c>
      <c r="J286" s="31">
        <f t="shared" si="49"/>
        <v>9.4968747697594304E-3</v>
      </c>
      <c r="L286" t="str">
        <f t="shared" si="50"/>
        <v>NA</v>
      </c>
      <c r="M286" s="3">
        <f t="shared" si="51"/>
        <v>-8.6639521076616564E-4</v>
      </c>
    </row>
    <row r="287" spans="1:13">
      <c r="A287" s="29" t="str">
        <f t="shared" si="52"/>
        <v/>
      </c>
      <c r="B287" s="30" t="str">
        <f>IF(A287="","NA",COUNTIF($A$7:A287,"&gt;0"))</f>
        <v>NA</v>
      </c>
      <c r="C287" s="31">
        <f t="shared" si="53"/>
        <v>9.4968747697594304E-3</v>
      </c>
      <c r="D287" s="31">
        <f t="shared" si="54"/>
        <v>8.6639521076616478E-4</v>
      </c>
      <c r="E287" s="31">
        <f t="shared" si="44"/>
        <v>8.6975544766380104E-5</v>
      </c>
      <c r="F287" s="32">
        <f t="shared" si="45"/>
        <v>0</v>
      </c>
      <c r="G287" s="32">
        <f t="shared" si="46"/>
        <v>0</v>
      </c>
      <c r="H287" s="32">
        <f t="shared" si="47"/>
        <v>0</v>
      </c>
      <c r="I287" s="31">
        <f t="shared" si="48"/>
        <v>9.5337075553254488E-4</v>
      </c>
      <c r="J287" s="31">
        <f t="shared" si="49"/>
        <v>1.0450245525291977E-2</v>
      </c>
      <c r="L287" t="str">
        <f t="shared" si="50"/>
        <v>NA</v>
      </c>
      <c r="M287" s="3">
        <f t="shared" si="51"/>
        <v>-9.5337075553254651E-4</v>
      </c>
    </row>
    <row r="288" spans="1:13">
      <c r="A288" s="29" t="str">
        <f t="shared" si="52"/>
        <v/>
      </c>
      <c r="B288" s="30" t="str">
        <f>IF(A288="","NA",COUNTIF($A$7:A288,"&gt;0"))</f>
        <v>NA</v>
      </c>
      <c r="C288" s="31">
        <f t="shared" si="53"/>
        <v>1.0450245525291977E-2</v>
      </c>
      <c r="D288" s="31">
        <f t="shared" si="54"/>
        <v>9.5337075553254488E-4</v>
      </c>
      <c r="E288" s="31">
        <f t="shared" si="44"/>
        <v>9.5706831935799013E-5</v>
      </c>
      <c r="F288" s="32">
        <f t="shared" si="45"/>
        <v>0</v>
      </c>
      <c r="G288" s="32">
        <f t="shared" si="46"/>
        <v>0</v>
      </c>
      <c r="H288" s="32">
        <f t="shared" si="47"/>
        <v>0</v>
      </c>
      <c r="I288" s="31">
        <f t="shared" si="48"/>
        <v>1.049077587468344E-3</v>
      </c>
      <c r="J288" s="31">
        <f t="shared" si="49"/>
        <v>1.1499323112760321E-2</v>
      </c>
      <c r="L288" t="str">
        <f t="shared" si="50"/>
        <v>NA</v>
      </c>
      <c r="M288" s="3">
        <f t="shared" si="51"/>
        <v>-1.0490775874683438E-3</v>
      </c>
    </row>
    <row r="289" spans="1:13">
      <c r="A289" s="29" t="str">
        <f t="shared" si="52"/>
        <v/>
      </c>
      <c r="B289" s="30" t="str">
        <f>IF(A289="","NA",COUNTIF($A$7:A289,"&gt;0"))</f>
        <v>NA</v>
      </c>
      <c r="C289" s="31">
        <f t="shared" si="53"/>
        <v>1.1499323112760321E-2</v>
      </c>
      <c r="D289" s="31">
        <f t="shared" si="54"/>
        <v>1.049077587468344E-3</v>
      </c>
      <c r="E289" s="31">
        <f t="shared" si="44"/>
        <v>1.0531463417436327E-4</v>
      </c>
      <c r="F289" s="32">
        <f t="shared" si="45"/>
        <v>0</v>
      </c>
      <c r="G289" s="32">
        <f t="shared" si="46"/>
        <v>0</v>
      </c>
      <c r="H289" s="32">
        <f t="shared" si="47"/>
        <v>0</v>
      </c>
      <c r="I289" s="31">
        <f t="shared" si="48"/>
        <v>1.1543922216427072E-3</v>
      </c>
      <c r="J289" s="31">
        <f t="shared" si="49"/>
        <v>1.2653715334403027E-2</v>
      </c>
      <c r="L289" t="str">
        <f t="shared" si="50"/>
        <v>NA</v>
      </c>
      <c r="M289" s="3">
        <f t="shared" si="51"/>
        <v>-1.1543922216427065E-3</v>
      </c>
    </row>
    <row r="290" spans="1:13">
      <c r="A290" s="29" t="str">
        <f t="shared" si="52"/>
        <v/>
      </c>
      <c r="B290" s="30" t="str">
        <f>IF(A290="","NA",COUNTIF($A$7:A290,"&gt;0"))</f>
        <v>NA</v>
      </c>
      <c r="C290" s="31">
        <f t="shared" si="53"/>
        <v>1.2653715334403027E-2</v>
      </c>
      <c r="D290" s="31">
        <f t="shared" si="54"/>
        <v>1.1543922216427072E-3</v>
      </c>
      <c r="E290" s="31">
        <f t="shared" si="44"/>
        <v>1.1588694293757438E-4</v>
      </c>
      <c r="F290" s="32">
        <f t="shared" si="45"/>
        <v>0</v>
      </c>
      <c r="G290" s="32">
        <f t="shared" si="46"/>
        <v>0</v>
      </c>
      <c r="H290" s="32">
        <f t="shared" si="47"/>
        <v>0</v>
      </c>
      <c r="I290" s="31">
        <f t="shared" si="48"/>
        <v>1.2702791645802815E-3</v>
      </c>
      <c r="J290" s="31">
        <f t="shared" si="49"/>
        <v>1.3923994498983308E-2</v>
      </c>
      <c r="L290" t="str">
        <f t="shared" si="50"/>
        <v>NA</v>
      </c>
      <c r="M290" s="3">
        <f t="shared" si="51"/>
        <v>-1.2702791645802809E-3</v>
      </c>
    </row>
    <row r="291" spans="1:13">
      <c r="A291" s="29" t="str">
        <f t="shared" si="52"/>
        <v/>
      </c>
      <c r="B291" s="30" t="str">
        <f>IF(A291="","NA",COUNTIF($A$7:A291,"&gt;0"))</f>
        <v>NA</v>
      </c>
      <c r="C291" s="31">
        <f t="shared" si="53"/>
        <v>1.3923994498983308E-2</v>
      </c>
      <c r="D291" s="31">
        <f t="shared" si="54"/>
        <v>1.2702791645802815E-3</v>
      </c>
      <c r="E291" s="31">
        <f t="shared" si="44"/>
        <v>1.2752058295318879E-4</v>
      </c>
      <c r="F291" s="32">
        <f t="shared" si="45"/>
        <v>0</v>
      </c>
      <c r="G291" s="32">
        <f t="shared" si="46"/>
        <v>0</v>
      </c>
      <c r="H291" s="32">
        <f t="shared" si="47"/>
        <v>0</v>
      </c>
      <c r="I291" s="31">
        <f t="shared" si="48"/>
        <v>1.3977997475334704E-3</v>
      </c>
      <c r="J291" s="31">
        <f t="shared" si="49"/>
        <v>1.5321794246516777E-2</v>
      </c>
      <c r="L291" t="str">
        <f t="shared" si="50"/>
        <v>NA</v>
      </c>
      <c r="M291" s="3">
        <f t="shared" si="51"/>
        <v>-1.3977997475334691E-3</v>
      </c>
    </row>
    <row r="292" spans="1:13">
      <c r="A292" s="29" t="str">
        <f t="shared" si="52"/>
        <v/>
      </c>
      <c r="B292" s="30" t="str">
        <f>IF(A292="","NA",COUNTIF($A$7:A292,"&gt;0"))</f>
        <v>NA</v>
      </c>
      <c r="C292" s="31">
        <f t="shared" si="53"/>
        <v>1.5321794246516777E-2</v>
      </c>
      <c r="D292" s="31">
        <f t="shared" si="54"/>
        <v>1.3977997475334704E-3</v>
      </c>
      <c r="E292" s="31">
        <f t="shared" si="44"/>
        <v>1.4032209897434948E-4</v>
      </c>
      <c r="F292" s="32">
        <f t="shared" si="45"/>
        <v>0</v>
      </c>
      <c r="G292" s="32">
        <f t="shared" si="46"/>
        <v>0</v>
      </c>
      <c r="H292" s="32">
        <f t="shared" si="47"/>
        <v>0</v>
      </c>
      <c r="I292" s="31">
        <f t="shared" si="48"/>
        <v>1.5381218465078199E-3</v>
      </c>
      <c r="J292" s="31">
        <f t="shared" si="49"/>
        <v>1.6859916093024594E-2</v>
      </c>
      <c r="L292" t="str">
        <f t="shared" si="50"/>
        <v>NA</v>
      </c>
      <c r="M292" s="3">
        <f t="shared" si="51"/>
        <v>-1.5381218465078169E-3</v>
      </c>
    </row>
    <row r="293" spans="1:13">
      <c r="A293" s="29" t="str">
        <f t="shared" si="52"/>
        <v/>
      </c>
      <c r="B293" s="30" t="str">
        <f>IF(A293="","NA",COUNTIF($A$7:A293,"&gt;0"))</f>
        <v>NA</v>
      </c>
      <c r="C293" s="31">
        <f t="shared" si="53"/>
        <v>1.6859916093024594E-2</v>
      </c>
      <c r="D293" s="31">
        <f t="shared" si="54"/>
        <v>1.5381218465078199E-3</v>
      </c>
      <c r="E293" s="31">
        <f t="shared" si="44"/>
        <v>1.5440873155195023E-4</v>
      </c>
      <c r="F293" s="32">
        <f t="shared" si="45"/>
        <v>0</v>
      </c>
      <c r="G293" s="32">
        <f t="shared" si="46"/>
        <v>0</v>
      </c>
      <c r="H293" s="32">
        <f t="shared" si="47"/>
        <v>0</v>
      </c>
      <c r="I293" s="31">
        <f t="shared" si="48"/>
        <v>1.6925305780597702E-3</v>
      </c>
      <c r="J293" s="31">
        <f t="shared" si="49"/>
        <v>1.8552446671084362E-2</v>
      </c>
      <c r="L293" t="str">
        <f t="shared" si="50"/>
        <v>NA</v>
      </c>
      <c r="M293" s="3">
        <f t="shared" si="51"/>
        <v>-1.6925305780597678E-3</v>
      </c>
    </row>
    <row r="294" spans="1:13">
      <c r="A294" s="29" t="str">
        <f t="shared" si="52"/>
        <v/>
      </c>
      <c r="B294" s="30" t="str">
        <f>IF(A294="","NA",COUNTIF($A$7:A294,"&gt;0"))</f>
        <v>NA</v>
      </c>
      <c r="C294" s="31">
        <f t="shared" si="53"/>
        <v>1.8552446671084362E-2</v>
      </c>
      <c r="D294" s="31">
        <f t="shared" si="54"/>
        <v>1.6925305780597702E-3</v>
      </c>
      <c r="E294" s="31">
        <f t="shared" si="44"/>
        <v>1.6990949076268094E-4</v>
      </c>
      <c r="F294" s="32">
        <f t="shared" si="45"/>
        <v>0</v>
      </c>
      <c r="G294" s="32">
        <f t="shared" si="46"/>
        <v>0</v>
      </c>
      <c r="H294" s="32">
        <f t="shared" si="47"/>
        <v>0</v>
      </c>
      <c r="I294" s="31">
        <f t="shared" si="48"/>
        <v>1.8624400688224511E-3</v>
      </c>
      <c r="J294" s="31">
        <f t="shared" si="49"/>
        <v>2.0414886739906813E-2</v>
      </c>
      <c r="L294" t="str">
        <f t="shared" si="50"/>
        <v>NA</v>
      </c>
      <c r="M294" s="3">
        <f t="shared" si="51"/>
        <v>-1.8624400688224511E-3</v>
      </c>
    </row>
    <row r="295" spans="1:13">
      <c r="A295" s="29" t="str">
        <f t="shared" si="52"/>
        <v/>
      </c>
      <c r="B295" s="30" t="str">
        <f>IF(A295="","NA",COUNTIF($A$7:A295,"&gt;0"))</f>
        <v>NA</v>
      </c>
      <c r="C295" s="31">
        <f t="shared" si="53"/>
        <v>2.0414886739906813E-2</v>
      </c>
      <c r="D295" s="31">
        <f t="shared" si="54"/>
        <v>1.8624400688224511E-3</v>
      </c>
      <c r="E295" s="31">
        <f t="shared" si="44"/>
        <v>1.8696633772631322E-4</v>
      </c>
      <c r="F295" s="32">
        <f t="shared" si="45"/>
        <v>0</v>
      </c>
      <c r="G295" s="32">
        <f t="shared" si="46"/>
        <v>0</v>
      </c>
      <c r="H295" s="32">
        <f t="shared" si="47"/>
        <v>0</v>
      </c>
      <c r="I295" s="31">
        <f t="shared" si="48"/>
        <v>2.0494064065487644E-3</v>
      </c>
      <c r="J295" s="31">
        <f t="shared" si="49"/>
        <v>2.2464293146455577E-2</v>
      </c>
      <c r="L295" t="str">
        <f t="shared" si="50"/>
        <v>NA</v>
      </c>
      <c r="M295" s="3">
        <f t="shared" si="51"/>
        <v>-2.0494064065487635E-3</v>
      </c>
    </row>
    <row r="296" spans="1:13">
      <c r="A296" s="29" t="str">
        <f t="shared" si="52"/>
        <v/>
      </c>
      <c r="B296" s="30" t="str">
        <f>IF(A296="","NA",COUNTIF($A$7:A296,"&gt;0"))</f>
        <v>NA</v>
      </c>
      <c r="C296" s="31">
        <f t="shared" si="53"/>
        <v>2.2464293146455577E-2</v>
      </c>
      <c r="D296" s="31">
        <f t="shared" si="54"/>
        <v>2.0494064065487644E-3</v>
      </c>
      <c r="E296" s="31">
        <f t="shared" si="44"/>
        <v>2.0573548473295565E-4</v>
      </c>
      <c r="F296" s="32">
        <f t="shared" si="45"/>
        <v>0</v>
      </c>
      <c r="G296" s="32">
        <f t="shared" si="46"/>
        <v>0</v>
      </c>
      <c r="H296" s="32">
        <f t="shared" si="47"/>
        <v>0</v>
      </c>
      <c r="I296" s="31">
        <f t="shared" si="48"/>
        <v>2.2551418912817199E-3</v>
      </c>
      <c r="J296" s="31">
        <f t="shared" si="49"/>
        <v>2.4719435037737297E-2</v>
      </c>
      <c r="L296" t="str">
        <f t="shared" si="50"/>
        <v>NA</v>
      </c>
      <c r="M296" s="3">
        <f t="shared" si="51"/>
        <v>-2.2551418912817207E-3</v>
      </c>
    </row>
    <row r="297" spans="1:13">
      <c r="A297" s="29" t="str">
        <f t="shared" si="52"/>
        <v/>
      </c>
      <c r="B297" s="30" t="str">
        <f>IF(A297="","NA",COUNTIF($A$7:A297,"&gt;0"))</f>
        <v>NA</v>
      </c>
      <c r="C297" s="31">
        <f t="shared" si="53"/>
        <v>2.4719435037737297E-2</v>
      </c>
      <c r="D297" s="31">
        <f t="shared" si="54"/>
        <v>2.2551418912817199E-3</v>
      </c>
      <c r="E297" s="31">
        <f t="shared" si="44"/>
        <v>2.2638882588727741E-4</v>
      </c>
      <c r="F297" s="32">
        <f t="shared" si="45"/>
        <v>0</v>
      </c>
      <c r="G297" s="32">
        <f t="shared" si="46"/>
        <v>0</v>
      </c>
      <c r="H297" s="32">
        <f t="shared" si="47"/>
        <v>0</v>
      </c>
      <c r="I297" s="31">
        <f t="shared" si="48"/>
        <v>2.4815307171689974E-3</v>
      </c>
      <c r="J297" s="31">
        <f t="shared" si="49"/>
        <v>2.7200965754906294E-2</v>
      </c>
      <c r="L297" t="str">
        <f t="shared" si="50"/>
        <v>NA</v>
      </c>
      <c r="M297" s="3">
        <f t="shared" si="51"/>
        <v>-2.481530717168997E-3</v>
      </c>
    </row>
    <row r="298" spans="1:13">
      <c r="A298" s="29" t="str">
        <f t="shared" si="52"/>
        <v/>
      </c>
      <c r="B298" s="30" t="str">
        <f>IF(A298="","NA",COUNTIF($A$7:A298,"&gt;0"))</f>
        <v>NA</v>
      </c>
      <c r="C298" s="31">
        <f t="shared" si="53"/>
        <v>2.7200965754906294E-2</v>
      </c>
      <c r="D298" s="31">
        <f t="shared" si="54"/>
        <v>2.4815307171689974E-3</v>
      </c>
      <c r="E298" s="31">
        <f t="shared" si="44"/>
        <v>2.4911551137201678E-4</v>
      </c>
      <c r="F298" s="32">
        <f t="shared" si="45"/>
        <v>0</v>
      </c>
      <c r="G298" s="32">
        <f t="shared" si="46"/>
        <v>0</v>
      </c>
      <c r="H298" s="32">
        <f t="shared" si="47"/>
        <v>0</v>
      </c>
      <c r="I298" s="31">
        <f t="shared" si="48"/>
        <v>2.730646228541014E-3</v>
      </c>
      <c r="J298" s="31">
        <f t="shared" si="49"/>
        <v>2.9931611983447307E-2</v>
      </c>
      <c r="L298" t="str">
        <f t="shared" si="50"/>
        <v>NA</v>
      </c>
      <c r="M298" s="3">
        <f t="shared" si="51"/>
        <v>-2.7306462285410123E-3</v>
      </c>
    </row>
    <row r="299" spans="1:13">
      <c r="A299" s="29" t="str">
        <f t="shared" si="52"/>
        <v/>
      </c>
      <c r="B299" s="30" t="str">
        <f>IF(A299="","NA",COUNTIF($A$7:A299,"&gt;0"))</f>
        <v>NA</v>
      </c>
      <c r="C299" s="31">
        <f t="shared" si="53"/>
        <v>2.9931611983447307E-2</v>
      </c>
      <c r="D299" s="31">
        <f t="shared" si="54"/>
        <v>2.730646228541014E-3</v>
      </c>
      <c r="E299" s="31">
        <f t="shared" si="44"/>
        <v>2.7412367974840489E-4</v>
      </c>
      <c r="F299" s="32">
        <f t="shared" si="45"/>
        <v>0</v>
      </c>
      <c r="G299" s="32">
        <f t="shared" si="46"/>
        <v>0</v>
      </c>
      <c r="H299" s="32">
        <f t="shared" si="47"/>
        <v>0</v>
      </c>
      <c r="I299" s="31">
        <f t="shared" si="48"/>
        <v>3.004769908289419E-3</v>
      </c>
      <c r="J299" s="31">
        <f t="shared" si="49"/>
        <v>3.2936381891736727E-2</v>
      </c>
      <c r="L299" t="str">
        <f t="shared" si="50"/>
        <v>NA</v>
      </c>
      <c r="M299" s="3">
        <f t="shared" si="51"/>
        <v>-3.0047699082894203E-3</v>
      </c>
    </row>
    <row r="300" spans="1:13">
      <c r="A300" s="29" t="str">
        <f t="shared" si="52"/>
        <v/>
      </c>
      <c r="B300" s="30" t="str">
        <f>IF(A300="","NA",COUNTIF($A$7:A300,"&gt;0"))</f>
        <v>NA</v>
      </c>
      <c r="C300" s="31">
        <f t="shared" si="53"/>
        <v>3.2936381891736727E-2</v>
      </c>
      <c r="D300" s="31">
        <f t="shared" si="54"/>
        <v>3.004769908289419E-3</v>
      </c>
      <c r="E300" s="31">
        <f t="shared" si="44"/>
        <v>3.0164236415848881E-4</v>
      </c>
      <c r="F300" s="32">
        <f t="shared" si="45"/>
        <v>0</v>
      </c>
      <c r="G300" s="32">
        <f t="shared" si="46"/>
        <v>0</v>
      </c>
      <c r="H300" s="32">
        <f t="shared" si="47"/>
        <v>0</v>
      </c>
      <c r="I300" s="31">
        <f t="shared" si="48"/>
        <v>3.3064122724479079E-3</v>
      </c>
      <c r="J300" s="31">
        <f t="shared" si="49"/>
        <v>3.6242794164184633E-2</v>
      </c>
      <c r="L300" t="str">
        <f t="shared" si="50"/>
        <v>NA</v>
      </c>
      <c r="M300" s="3">
        <f t="shared" si="51"/>
        <v>-3.3064122724479061E-3</v>
      </c>
    </row>
    <row r="301" spans="1:13">
      <c r="A301" s="29" t="str">
        <f t="shared" si="52"/>
        <v/>
      </c>
      <c r="B301" s="30" t="str">
        <f>IF(A301="","NA",COUNTIF($A$7:A301,"&gt;0"))</f>
        <v>NA</v>
      </c>
      <c r="C301" s="31">
        <f t="shared" si="53"/>
        <v>3.6242794164184633E-2</v>
      </c>
      <c r="D301" s="31">
        <f t="shared" si="54"/>
        <v>3.3064122724479079E-3</v>
      </c>
      <c r="E301" s="31">
        <f t="shared" si="44"/>
        <v>3.319235898869909E-4</v>
      </c>
      <c r="F301" s="32">
        <f t="shared" si="45"/>
        <v>0</v>
      </c>
      <c r="G301" s="32">
        <f t="shared" si="46"/>
        <v>0</v>
      </c>
      <c r="H301" s="32">
        <f t="shared" si="47"/>
        <v>0</v>
      </c>
      <c r="I301" s="31">
        <f t="shared" si="48"/>
        <v>3.6383358623348987E-3</v>
      </c>
      <c r="J301" s="31">
        <f t="shared" si="49"/>
        <v>3.988113002651953E-2</v>
      </c>
      <c r="L301" t="str">
        <f t="shared" si="50"/>
        <v>NA</v>
      </c>
      <c r="M301" s="3">
        <f t="shared" si="51"/>
        <v>-3.6383358623348974E-3</v>
      </c>
    </row>
    <row r="302" spans="1:13">
      <c r="A302" s="29" t="str">
        <f t="shared" si="52"/>
        <v/>
      </c>
      <c r="B302" s="30" t="str">
        <f>IF(A302="","NA",COUNTIF($A$7:A302,"&gt;0"))</f>
        <v>NA</v>
      </c>
      <c r="C302" s="31">
        <f t="shared" si="53"/>
        <v>3.988113002651953E-2</v>
      </c>
      <c r="D302" s="31">
        <f t="shared" si="54"/>
        <v>3.6383358623348987E-3</v>
      </c>
      <c r="E302" s="31">
        <f t="shared" si="44"/>
        <v>3.6524468249287469E-4</v>
      </c>
      <c r="F302" s="32">
        <f t="shared" si="45"/>
        <v>0</v>
      </c>
      <c r="G302" s="32">
        <f t="shared" si="46"/>
        <v>0</v>
      </c>
      <c r="H302" s="32">
        <f t="shared" si="47"/>
        <v>0</v>
      </c>
      <c r="I302" s="31">
        <f t="shared" si="48"/>
        <v>4.0035805448277737E-3</v>
      </c>
      <c r="J302" s="31">
        <f t="shared" si="49"/>
        <v>4.3884710571347303E-2</v>
      </c>
      <c r="L302" t="str">
        <f t="shared" si="50"/>
        <v>NA</v>
      </c>
      <c r="M302" s="3">
        <f t="shared" si="51"/>
        <v>-4.0035805448277728E-3</v>
      </c>
    </row>
    <row r="303" spans="1:13">
      <c r="A303" s="29" t="str">
        <f t="shared" si="52"/>
        <v/>
      </c>
      <c r="B303" s="30" t="str">
        <f>IF(A303="","NA",COUNTIF($A$7:A303,"&gt;0"))</f>
        <v>NA</v>
      </c>
      <c r="C303" s="31">
        <f t="shared" si="53"/>
        <v>4.3884710571347303E-2</v>
      </c>
      <c r="D303" s="31">
        <f t="shared" si="54"/>
        <v>4.0035805448277737E-3</v>
      </c>
      <c r="E303" s="31">
        <f t="shared" si="44"/>
        <v>4.0191080764925569E-4</v>
      </c>
      <c r="F303" s="32">
        <f t="shared" si="45"/>
        <v>0</v>
      </c>
      <c r="G303" s="32">
        <f t="shared" si="46"/>
        <v>0</v>
      </c>
      <c r="H303" s="32">
        <f t="shared" si="47"/>
        <v>0</v>
      </c>
      <c r="I303" s="31">
        <f t="shared" si="48"/>
        <v>4.4054913524770294E-3</v>
      </c>
      <c r="J303" s="31">
        <f t="shared" si="49"/>
        <v>4.8290201923824334E-2</v>
      </c>
      <c r="L303" t="str">
        <f t="shared" si="50"/>
        <v>NA</v>
      </c>
      <c r="M303" s="3">
        <f t="shared" si="51"/>
        <v>-4.4054913524770312E-3</v>
      </c>
    </row>
    <row r="304" spans="1:13">
      <c r="A304" s="29" t="str">
        <f t="shared" si="52"/>
        <v/>
      </c>
      <c r="B304" s="30" t="str">
        <f>IF(A304="","NA",COUNTIF($A$7:A304,"&gt;0"))</f>
        <v>NA</v>
      </c>
      <c r="C304" s="31">
        <f t="shared" si="53"/>
        <v>4.8290201923824334E-2</v>
      </c>
      <c r="D304" s="31">
        <f t="shared" si="54"/>
        <v>4.4054913524770294E-3</v>
      </c>
      <c r="E304" s="31">
        <f t="shared" si="44"/>
        <v>4.4225776595235785E-4</v>
      </c>
      <c r="F304" s="32">
        <f t="shared" si="45"/>
        <v>0</v>
      </c>
      <c r="G304" s="32">
        <f t="shared" si="46"/>
        <v>0</v>
      </c>
      <c r="H304" s="32">
        <f t="shared" si="47"/>
        <v>0</v>
      </c>
      <c r="I304" s="31">
        <f t="shared" si="48"/>
        <v>4.8477491184293871E-3</v>
      </c>
      <c r="J304" s="31">
        <f t="shared" si="49"/>
        <v>5.3137951042253724E-2</v>
      </c>
      <c r="L304" t="str">
        <f t="shared" si="50"/>
        <v>NA</v>
      </c>
      <c r="M304" s="3">
        <f t="shared" si="51"/>
        <v>-4.8477491184293897E-3</v>
      </c>
    </row>
    <row r="305" spans="1:13">
      <c r="A305" s="29" t="str">
        <f t="shared" si="52"/>
        <v/>
      </c>
      <c r="B305" s="30" t="str">
        <f>IF(A305="","NA",COUNTIF($A$7:A305,"&gt;0"))</f>
        <v>NA</v>
      </c>
      <c r="C305" s="31">
        <f t="shared" si="53"/>
        <v>5.3137951042253724E-2</v>
      </c>
      <c r="D305" s="31">
        <f t="shared" si="54"/>
        <v>4.8477491184293871E-3</v>
      </c>
      <c r="E305" s="31">
        <f t="shared" si="44"/>
        <v>4.8665506829530697E-4</v>
      </c>
      <c r="F305" s="32">
        <f t="shared" si="45"/>
        <v>0</v>
      </c>
      <c r="G305" s="32">
        <f t="shared" si="46"/>
        <v>0</v>
      </c>
      <c r="H305" s="32">
        <f t="shared" si="47"/>
        <v>0</v>
      </c>
      <c r="I305" s="31">
        <f t="shared" si="48"/>
        <v>5.3344041867246939E-3</v>
      </c>
      <c r="J305" s="31">
        <f t="shared" si="49"/>
        <v>5.8472355228978423E-2</v>
      </c>
      <c r="L305" t="str">
        <f t="shared" si="50"/>
        <v>NA</v>
      </c>
      <c r="M305" s="3">
        <f t="shared" si="51"/>
        <v>-5.3344041867246991E-3</v>
      </c>
    </row>
    <row r="306" spans="1:13">
      <c r="A306" s="29" t="str">
        <f t="shared" si="52"/>
        <v/>
      </c>
      <c r="B306" s="30" t="str">
        <f>IF(A306="","NA",COUNTIF($A$7:A306,"&gt;0"))</f>
        <v>NA</v>
      </c>
      <c r="C306" s="31">
        <f t="shared" si="53"/>
        <v>5.8472355228978423E-2</v>
      </c>
      <c r="D306" s="31">
        <f t="shared" si="54"/>
        <v>5.3344041867246939E-3</v>
      </c>
      <c r="E306" s="31">
        <f t="shared" si="44"/>
        <v>5.3550931997206066E-4</v>
      </c>
      <c r="F306" s="32">
        <f t="shared" si="45"/>
        <v>0</v>
      </c>
      <c r="G306" s="32">
        <f t="shared" si="46"/>
        <v>0</v>
      </c>
      <c r="H306" s="32">
        <f t="shared" si="47"/>
        <v>0</v>
      </c>
      <c r="I306" s="31">
        <f t="shared" si="48"/>
        <v>5.8699135066967549E-3</v>
      </c>
      <c r="J306" s="31">
        <f t="shared" si="49"/>
        <v>6.4342268735675182E-2</v>
      </c>
      <c r="L306" t="str">
        <f t="shared" si="50"/>
        <v>NA</v>
      </c>
      <c r="M306" s="3">
        <f t="shared" si="51"/>
        <v>-5.8699135066967584E-3</v>
      </c>
    </row>
    <row r="307" spans="1:13">
      <c r="A307" s="29" t="str">
        <f t="shared" si="52"/>
        <v/>
      </c>
      <c r="B307" s="30" t="str">
        <f>IF(A307="","NA",COUNTIF($A$7:A307,"&gt;0"))</f>
        <v>NA</v>
      </c>
      <c r="C307" s="31">
        <f t="shared" si="53"/>
        <v>6.4342268735675182E-2</v>
      </c>
      <c r="D307" s="31">
        <f t="shared" si="54"/>
        <v>5.8699135066967549E-3</v>
      </c>
      <c r="E307" s="31">
        <f t="shared" si="44"/>
        <v>5.8926794450422514E-4</v>
      </c>
      <c r="F307" s="32">
        <f t="shared" si="45"/>
        <v>0</v>
      </c>
      <c r="G307" s="32">
        <f t="shared" si="46"/>
        <v>0</v>
      </c>
      <c r="H307" s="32">
        <f t="shared" si="47"/>
        <v>0</v>
      </c>
      <c r="I307" s="31">
        <f t="shared" si="48"/>
        <v>6.4591814512009798E-3</v>
      </c>
      <c r="J307" s="31">
        <f t="shared" si="49"/>
        <v>7.0801450186876169E-2</v>
      </c>
      <c r="L307" t="str">
        <f t="shared" si="50"/>
        <v>NA</v>
      </c>
      <c r="M307" s="3">
        <f t="shared" si="51"/>
        <v>-6.4591814512009876E-3</v>
      </c>
    </row>
    <row r="308" spans="1:13">
      <c r="A308" s="29" t="str">
        <f t="shared" si="52"/>
        <v/>
      </c>
      <c r="B308" s="30" t="str">
        <f>IF(A308="","NA",COUNTIF($A$7:A308,"&gt;0"))</f>
        <v>NA</v>
      </c>
      <c r="C308" s="31">
        <f t="shared" si="53"/>
        <v>7.0801450186876169E-2</v>
      </c>
      <c r="D308" s="31">
        <f t="shared" si="54"/>
        <v>6.4591814512009798E-3</v>
      </c>
      <c r="E308" s="31">
        <f t="shared" si="44"/>
        <v>6.4842328129480751E-4</v>
      </c>
      <c r="F308" s="32">
        <f t="shared" si="45"/>
        <v>0</v>
      </c>
      <c r="G308" s="32">
        <f t="shared" si="46"/>
        <v>0</v>
      </c>
      <c r="H308" s="32">
        <f t="shared" si="47"/>
        <v>0</v>
      </c>
      <c r="I308" s="31">
        <f t="shared" si="48"/>
        <v>7.1076047324957871E-3</v>
      </c>
      <c r="J308" s="31">
        <f t="shared" si="49"/>
        <v>7.7909054919371945E-2</v>
      </c>
      <c r="L308" t="str">
        <f t="shared" si="50"/>
        <v>NA</v>
      </c>
      <c r="M308" s="3">
        <f t="shared" si="51"/>
        <v>-7.1076047324957758E-3</v>
      </c>
    </row>
    <row r="309" spans="1:13">
      <c r="A309" s="29" t="str">
        <f t="shared" si="52"/>
        <v/>
      </c>
      <c r="B309" s="30" t="str">
        <f>IF(A309="","NA",COUNTIF($A$7:A309,"&gt;0"))</f>
        <v>NA</v>
      </c>
      <c r="C309" s="31">
        <f t="shared" si="53"/>
        <v>7.7909054919371945E-2</v>
      </c>
      <c r="D309" s="31">
        <f t="shared" si="54"/>
        <v>7.1076047324957871E-3</v>
      </c>
      <c r="E309" s="31">
        <f t="shared" si="44"/>
        <v>7.1351709463658133E-4</v>
      </c>
      <c r="F309" s="32">
        <f t="shared" si="45"/>
        <v>0</v>
      </c>
      <c r="G309" s="32">
        <f t="shared" si="46"/>
        <v>0</v>
      </c>
      <c r="H309" s="32">
        <f t="shared" si="47"/>
        <v>0</v>
      </c>
      <c r="I309" s="31">
        <f t="shared" si="48"/>
        <v>7.8211218271323681E-3</v>
      </c>
      <c r="J309" s="31">
        <f t="shared" si="49"/>
        <v>8.5730176746504322E-2</v>
      </c>
      <c r="L309" t="str">
        <f t="shared" si="50"/>
        <v>NA</v>
      </c>
      <c r="M309" s="3">
        <f t="shared" si="51"/>
        <v>-7.8211218271323768E-3</v>
      </c>
    </row>
    <row r="310" spans="1:13">
      <c r="A310" s="29" t="str">
        <f t="shared" si="52"/>
        <v/>
      </c>
      <c r="B310" s="30" t="str">
        <f>IF(A310="","NA",COUNTIF($A$7:A310,"&gt;0"))</f>
        <v>NA</v>
      </c>
      <c r="C310" s="31">
        <f t="shared" si="53"/>
        <v>8.5730176746504322E-2</v>
      </c>
      <c r="D310" s="31">
        <f t="shared" si="54"/>
        <v>7.8211218271323681E-3</v>
      </c>
      <c r="E310" s="31">
        <f t="shared" si="44"/>
        <v>7.851455353700687E-4</v>
      </c>
      <c r="F310" s="32">
        <f t="shared" si="45"/>
        <v>0</v>
      </c>
      <c r="G310" s="32">
        <f t="shared" si="46"/>
        <v>0</v>
      </c>
      <c r="H310" s="32">
        <f t="shared" si="47"/>
        <v>0</v>
      </c>
      <c r="I310" s="31">
        <f t="shared" si="48"/>
        <v>8.6062673625024368E-3</v>
      </c>
      <c r="J310" s="31">
        <f t="shared" si="49"/>
        <v>9.4336444109006753E-2</v>
      </c>
      <c r="L310" t="str">
        <f t="shared" si="50"/>
        <v>NA</v>
      </c>
      <c r="M310" s="3">
        <f t="shared" si="51"/>
        <v>-8.6062673625024316E-3</v>
      </c>
    </row>
    <row r="311" spans="1:13">
      <c r="A311" s="29" t="str">
        <f t="shared" si="52"/>
        <v/>
      </c>
      <c r="B311" s="30" t="str">
        <f>IF(A311="","NA",COUNTIF($A$7:A311,"&gt;0"))</f>
        <v>NA</v>
      </c>
      <c r="C311" s="31">
        <f t="shared" si="53"/>
        <v>9.4336444109006753E-2</v>
      </c>
      <c r="D311" s="31">
        <f t="shared" si="54"/>
        <v>8.6062673625024368E-3</v>
      </c>
      <c r="E311" s="31">
        <f t="shared" si="44"/>
        <v>8.6396460063165341E-4</v>
      </c>
      <c r="F311" s="32">
        <f t="shared" si="45"/>
        <v>0</v>
      </c>
      <c r="G311" s="32">
        <f t="shared" si="46"/>
        <v>0</v>
      </c>
      <c r="H311" s="32">
        <f t="shared" si="47"/>
        <v>0</v>
      </c>
      <c r="I311" s="31">
        <f t="shared" si="48"/>
        <v>9.4702319631340907E-3</v>
      </c>
      <c r="J311" s="31">
        <f t="shared" si="49"/>
        <v>0.10380667607214084</v>
      </c>
      <c r="L311" t="str">
        <f t="shared" si="50"/>
        <v>NA</v>
      </c>
      <c r="M311" s="3">
        <f t="shared" si="51"/>
        <v>-9.470231963134082E-3</v>
      </c>
    </row>
    <row r="312" spans="1:13">
      <c r="A312" s="29" t="str">
        <f t="shared" si="52"/>
        <v/>
      </c>
      <c r="B312" s="30" t="str">
        <f>IF(A312="","NA",COUNTIF($A$7:A312,"&gt;0"))</f>
        <v>NA</v>
      </c>
      <c r="C312" s="31">
        <f t="shared" si="53"/>
        <v>0.10380667607214084</v>
      </c>
      <c r="D312" s="31">
        <f t="shared" si="54"/>
        <v>9.4702319631340907E-3</v>
      </c>
      <c r="E312" s="31">
        <f t="shared" si="44"/>
        <v>9.5069614169402306E-4</v>
      </c>
      <c r="F312" s="32">
        <f t="shared" si="45"/>
        <v>0</v>
      </c>
      <c r="G312" s="32">
        <f t="shared" si="46"/>
        <v>0</v>
      </c>
      <c r="H312" s="32">
        <f t="shared" si="47"/>
        <v>0</v>
      </c>
      <c r="I312" s="31">
        <f t="shared" si="48"/>
        <v>1.0420928104828114E-2</v>
      </c>
      <c r="J312" s="31">
        <f t="shared" si="49"/>
        <v>0.11422760417696895</v>
      </c>
      <c r="L312" t="str">
        <f t="shared" si="50"/>
        <v>NA</v>
      </c>
      <c r="M312" s="3">
        <f t="shared" si="51"/>
        <v>-1.0420928104828114E-2</v>
      </c>
    </row>
    <row r="313" spans="1:13">
      <c r="A313" s="29" t="str">
        <f t="shared" si="52"/>
        <v/>
      </c>
      <c r="B313" s="30" t="str">
        <f>IF(A313="","NA",COUNTIF($A$7:A313,"&gt;0"))</f>
        <v>NA</v>
      </c>
      <c r="C313" s="31">
        <f t="shared" si="53"/>
        <v>0.11422760417696895</v>
      </c>
      <c r="D313" s="31">
        <f t="shared" si="54"/>
        <v>1.0420928104828114E-2</v>
      </c>
      <c r="E313" s="31">
        <f t="shared" si="44"/>
        <v>1.0461344749207405E-3</v>
      </c>
      <c r="F313" s="32">
        <f t="shared" si="45"/>
        <v>0</v>
      </c>
      <c r="G313" s="32">
        <f t="shared" si="46"/>
        <v>0</v>
      </c>
      <c r="H313" s="32">
        <f t="shared" si="47"/>
        <v>0</v>
      </c>
      <c r="I313" s="31">
        <f t="shared" si="48"/>
        <v>1.1467062579748855E-2</v>
      </c>
      <c r="J313" s="31">
        <f t="shared" si="49"/>
        <v>0.12569466675671781</v>
      </c>
      <c r="L313" t="str">
        <f t="shared" si="50"/>
        <v>NA</v>
      </c>
      <c r="M313" s="3">
        <f t="shared" si="51"/>
        <v>-1.146706257974886E-2</v>
      </c>
    </row>
    <row r="314" spans="1:13">
      <c r="A314" s="29" t="str">
        <f t="shared" si="52"/>
        <v/>
      </c>
      <c r="B314" s="30" t="str">
        <f>IF(A314="","NA",COUNTIF($A$7:A314,"&gt;0"))</f>
        <v>NA</v>
      </c>
      <c r="C314" s="31">
        <f t="shared" si="53"/>
        <v>0.12569466675671781</v>
      </c>
      <c r="D314" s="31">
        <f t="shared" si="54"/>
        <v>1.1467062579748855E-2</v>
      </c>
      <c r="E314" s="31">
        <f t="shared" si="44"/>
        <v>1.1511536563802739E-3</v>
      </c>
      <c r="F314" s="32">
        <f t="shared" si="45"/>
        <v>0</v>
      </c>
      <c r="G314" s="32">
        <f t="shared" si="46"/>
        <v>0</v>
      </c>
      <c r="H314" s="32">
        <f t="shared" si="47"/>
        <v>0</v>
      </c>
      <c r="I314" s="31">
        <f t="shared" si="48"/>
        <v>1.2618216236129128E-2</v>
      </c>
      <c r="J314" s="31">
        <f t="shared" si="49"/>
        <v>0.13831288299284694</v>
      </c>
      <c r="L314" t="str">
        <f t="shared" si="50"/>
        <v>NA</v>
      </c>
      <c r="M314" s="3">
        <f t="shared" si="51"/>
        <v>-1.2618216236129132E-2</v>
      </c>
    </row>
    <row r="315" spans="1:13">
      <c r="A315" s="29" t="str">
        <f t="shared" si="52"/>
        <v/>
      </c>
      <c r="B315" s="30" t="str">
        <f>IF(A315="","NA",COUNTIF($A$7:A315,"&gt;0"))</f>
        <v>NA</v>
      </c>
      <c r="C315" s="31">
        <f t="shared" si="53"/>
        <v>0.13831288299284694</v>
      </c>
      <c r="D315" s="31">
        <f t="shared" si="54"/>
        <v>1.2618216236129128E-2</v>
      </c>
      <c r="E315" s="31">
        <f t="shared" si="44"/>
        <v>1.2667154867428232E-3</v>
      </c>
      <c r="F315" s="32">
        <f t="shared" si="45"/>
        <v>0</v>
      </c>
      <c r="G315" s="32">
        <f t="shared" si="46"/>
        <v>0</v>
      </c>
      <c r="H315" s="32">
        <f t="shared" si="47"/>
        <v>0</v>
      </c>
      <c r="I315" s="31">
        <f t="shared" si="48"/>
        <v>1.3884931722871951E-2</v>
      </c>
      <c r="J315" s="31">
        <f t="shared" si="49"/>
        <v>0.15219781471571889</v>
      </c>
      <c r="L315" t="str">
        <f t="shared" si="50"/>
        <v>NA</v>
      </c>
      <c r="M315" s="3">
        <f t="shared" si="51"/>
        <v>-1.3884931722871946E-2</v>
      </c>
    </row>
    <row r="316" spans="1:13">
      <c r="A316" s="29" t="str">
        <f t="shared" si="52"/>
        <v/>
      </c>
      <c r="B316" s="30" t="str">
        <f>IF(A316="","NA",COUNTIF($A$7:A316,"&gt;0"))</f>
        <v>NA</v>
      </c>
      <c r="C316" s="31">
        <f t="shared" si="53"/>
        <v>0.15219781471571889</v>
      </c>
      <c r="D316" s="31">
        <f t="shared" si="54"/>
        <v>1.3884931722871951E-2</v>
      </c>
      <c r="E316" s="31">
        <f t="shared" si="44"/>
        <v>1.3938783197714587E-3</v>
      </c>
      <c r="F316" s="32">
        <f t="shared" si="45"/>
        <v>0</v>
      </c>
      <c r="G316" s="32">
        <f t="shared" si="46"/>
        <v>0</v>
      </c>
      <c r="H316" s="32">
        <f t="shared" si="47"/>
        <v>0</v>
      </c>
      <c r="I316" s="31">
        <f t="shared" si="48"/>
        <v>1.527881004264341E-2</v>
      </c>
      <c r="J316" s="31">
        <f t="shared" si="49"/>
        <v>0.16747662475836228</v>
      </c>
      <c r="L316" t="str">
        <f t="shared" si="50"/>
        <v>NA</v>
      </c>
      <c r="M316" s="3">
        <f t="shared" si="51"/>
        <v>-1.5278810042643393E-2</v>
      </c>
    </row>
    <row r="317" spans="1:13">
      <c r="A317" s="29" t="str">
        <f t="shared" si="52"/>
        <v/>
      </c>
      <c r="B317" s="30" t="str">
        <f>IF(A317="","NA",COUNTIF($A$7:A317,"&gt;0"))</f>
        <v>NA</v>
      </c>
      <c r="C317" s="31">
        <f t="shared" si="53"/>
        <v>0.16747662475836228</v>
      </c>
      <c r="D317" s="31">
        <f t="shared" si="54"/>
        <v>1.527881004264341E-2</v>
      </c>
      <c r="E317" s="31">
        <f t="shared" si="44"/>
        <v>1.5338067550786677E-3</v>
      </c>
      <c r="F317" s="32">
        <f t="shared" si="45"/>
        <v>0</v>
      </c>
      <c r="G317" s="32">
        <f t="shared" si="46"/>
        <v>0</v>
      </c>
      <c r="H317" s="32">
        <f t="shared" si="47"/>
        <v>0</v>
      </c>
      <c r="I317" s="31">
        <f t="shared" si="48"/>
        <v>1.6812616797722078E-2</v>
      </c>
      <c r="J317" s="31">
        <f t="shared" si="49"/>
        <v>0.18428924155608437</v>
      </c>
      <c r="L317" t="str">
        <f t="shared" si="50"/>
        <v>NA</v>
      </c>
      <c r="M317" s="3">
        <f t="shared" si="51"/>
        <v>-1.6812616797722085E-2</v>
      </c>
    </row>
    <row r="318" spans="1:13">
      <c r="A318" s="29" t="str">
        <f t="shared" si="52"/>
        <v/>
      </c>
      <c r="B318" s="30" t="str">
        <f>IF(A318="","NA",COUNTIF($A$7:A318,"&gt;0"))</f>
        <v>NA</v>
      </c>
      <c r="C318" s="31">
        <f t="shared" si="53"/>
        <v>0.18428924155608437</v>
      </c>
      <c r="D318" s="31">
        <f t="shared" si="54"/>
        <v>1.6812616797722078E-2</v>
      </c>
      <c r="E318" s="31">
        <f t="shared" si="44"/>
        <v>1.6877823039178059E-3</v>
      </c>
      <c r="F318" s="32">
        <f t="shared" si="45"/>
        <v>0</v>
      </c>
      <c r="G318" s="32">
        <f t="shared" si="46"/>
        <v>0</v>
      </c>
      <c r="H318" s="32">
        <f t="shared" si="47"/>
        <v>0</v>
      </c>
      <c r="I318" s="31">
        <f t="shared" si="48"/>
        <v>1.8500399101639885E-2</v>
      </c>
      <c r="J318" s="31">
        <f t="shared" si="49"/>
        <v>0.20278964065772426</v>
      </c>
      <c r="L318" t="str">
        <f t="shared" si="50"/>
        <v>NA</v>
      </c>
      <c r="M318" s="3">
        <f t="shared" si="51"/>
        <v>-1.8500399101639892E-2</v>
      </c>
    </row>
    <row r="319" spans="1:13">
      <c r="A319" s="29" t="str">
        <f t="shared" si="52"/>
        <v/>
      </c>
      <c r="B319" s="30" t="str">
        <f>IF(A319="","NA",COUNTIF($A$7:A319,"&gt;0"))</f>
        <v>NA</v>
      </c>
      <c r="C319" s="31">
        <f t="shared" si="53"/>
        <v>0.20278964065772426</v>
      </c>
      <c r="D319" s="31">
        <f t="shared" si="54"/>
        <v>1.8500399101639885E-2</v>
      </c>
      <c r="E319" s="31">
        <f t="shared" si="44"/>
        <v>1.8572151256903244E-3</v>
      </c>
      <c r="F319" s="32">
        <f t="shared" si="45"/>
        <v>0</v>
      </c>
      <c r="G319" s="32">
        <f t="shared" si="46"/>
        <v>0</v>
      </c>
      <c r="H319" s="32">
        <f t="shared" si="47"/>
        <v>0</v>
      </c>
      <c r="I319" s="31">
        <f t="shared" si="48"/>
        <v>2.035761422733021E-2</v>
      </c>
      <c r="J319" s="31">
        <f t="shared" si="49"/>
        <v>0.22314725488505446</v>
      </c>
      <c r="L319" t="str">
        <f t="shared" si="50"/>
        <v>NA</v>
      </c>
      <c r="M319" s="3">
        <f t="shared" si="51"/>
        <v>-2.0357614227330206E-2</v>
      </c>
    </row>
    <row r="320" spans="1:13">
      <c r="A320" s="29" t="str">
        <f t="shared" si="52"/>
        <v/>
      </c>
      <c r="B320" s="30" t="str">
        <f>IF(A320="","NA",COUNTIF($A$7:A320,"&gt;0"))</f>
        <v>NA</v>
      </c>
      <c r="C320" s="31">
        <f t="shared" si="53"/>
        <v>0.22314725488505446</v>
      </c>
      <c r="D320" s="31">
        <f t="shared" si="54"/>
        <v>2.035761422733021E-2</v>
      </c>
      <c r="E320" s="31">
        <f t="shared" si="44"/>
        <v>2.0436569426556237E-3</v>
      </c>
      <c r="F320" s="32">
        <f t="shared" si="45"/>
        <v>0</v>
      </c>
      <c r="G320" s="32">
        <f t="shared" si="46"/>
        <v>0</v>
      </c>
      <c r="H320" s="32">
        <f t="shared" si="47"/>
        <v>0</v>
      </c>
      <c r="I320" s="31">
        <f t="shared" si="48"/>
        <v>2.2401271169985835E-2</v>
      </c>
      <c r="J320" s="31">
        <f t="shared" si="49"/>
        <v>0.24554852605504029</v>
      </c>
      <c r="L320" t="str">
        <f t="shared" si="50"/>
        <v>NA</v>
      </c>
      <c r="M320" s="3">
        <f t="shared" si="51"/>
        <v>-2.2401271169985831E-2</v>
      </c>
    </row>
    <row r="321" spans="1:13">
      <c r="A321" s="29" t="str">
        <f t="shared" si="52"/>
        <v/>
      </c>
      <c r="B321" s="30" t="str">
        <f>IF(A321="","NA",COUNTIF($A$7:A321,"&gt;0"))</f>
        <v>NA</v>
      </c>
      <c r="C321" s="31">
        <f t="shared" si="53"/>
        <v>0.24554852605504029</v>
      </c>
      <c r="D321" s="31">
        <f t="shared" si="54"/>
        <v>2.2401271169985835E-2</v>
      </c>
      <c r="E321" s="31">
        <f t="shared" si="44"/>
        <v>2.2488152511207439E-3</v>
      </c>
      <c r="F321" s="32">
        <f t="shared" si="45"/>
        <v>0</v>
      </c>
      <c r="G321" s="32">
        <f t="shared" si="46"/>
        <v>0</v>
      </c>
      <c r="H321" s="32">
        <f t="shared" si="47"/>
        <v>0</v>
      </c>
      <c r="I321" s="31">
        <f t="shared" si="48"/>
        <v>2.4650086421106578E-2</v>
      </c>
      <c r="J321" s="31">
        <f t="shared" si="49"/>
        <v>0.2701986124761469</v>
      </c>
      <c r="L321" t="str">
        <f t="shared" si="50"/>
        <v>NA</v>
      </c>
      <c r="M321" s="3">
        <f t="shared" si="51"/>
        <v>-2.465008642110661E-2</v>
      </c>
    </row>
    <row r="322" spans="1:13">
      <c r="A322" s="29" t="str">
        <f t="shared" si="52"/>
        <v/>
      </c>
      <c r="B322" s="30" t="str">
        <f>IF(A322="","NA",COUNTIF($A$7:A322,"&gt;0"))</f>
        <v>NA</v>
      </c>
      <c r="C322" s="31">
        <f t="shared" si="53"/>
        <v>0.2701986124761469</v>
      </c>
      <c r="D322" s="31">
        <f t="shared" si="54"/>
        <v>2.4650086421106578E-2</v>
      </c>
      <c r="E322" s="31">
        <f t="shared" si="44"/>
        <v>2.474568959260712E-3</v>
      </c>
      <c r="F322" s="32">
        <f t="shared" si="45"/>
        <v>0</v>
      </c>
      <c r="G322" s="32">
        <f t="shared" si="46"/>
        <v>0</v>
      </c>
      <c r="H322" s="32">
        <f t="shared" si="47"/>
        <v>0</v>
      </c>
      <c r="I322" s="31">
        <f t="shared" si="48"/>
        <v>2.7124655380367291E-2</v>
      </c>
      <c r="J322" s="31">
        <f t="shared" si="49"/>
        <v>0.2973232678565142</v>
      </c>
      <c r="L322" t="str">
        <f t="shared" si="50"/>
        <v>NA</v>
      </c>
      <c r="M322" s="3">
        <f t="shared" si="51"/>
        <v>-2.7124655380367291E-2</v>
      </c>
    </row>
    <row r="323" spans="1:13">
      <c r="A323" s="29" t="str">
        <f t="shared" si="52"/>
        <v/>
      </c>
      <c r="B323" s="30" t="str">
        <f>IF(A323="","NA",COUNTIF($A$7:A323,"&gt;0"))</f>
        <v>NA</v>
      </c>
      <c r="C323" s="31">
        <f t="shared" si="53"/>
        <v>0.2973232678565142</v>
      </c>
      <c r="D323" s="31">
        <f t="shared" si="54"/>
        <v>2.7124655380367291E-2</v>
      </c>
      <c r="E323" s="31">
        <f t="shared" si="44"/>
        <v>2.7229855947859091E-3</v>
      </c>
      <c r="F323" s="32">
        <f t="shared" si="45"/>
        <v>0</v>
      </c>
      <c r="G323" s="32">
        <f t="shared" si="46"/>
        <v>0</v>
      </c>
      <c r="H323" s="32">
        <f t="shared" si="47"/>
        <v>0</v>
      </c>
      <c r="I323" s="31">
        <f t="shared" si="48"/>
        <v>2.9847640975153199E-2</v>
      </c>
      <c r="J323" s="31">
        <f t="shared" si="49"/>
        <v>0.32717090883166738</v>
      </c>
      <c r="L323" t="str">
        <f t="shared" si="50"/>
        <v>NA</v>
      </c>
      <c r="M323" s="3">
        <f t="shared" si="51"/>
        <v>-2.9847640975153189E-2</v>
      </c>
    </row>
    <row r="324" spans="1:13">
      <c r="A324" s="29" t="str">
        <f t="shared" si="52"/>
        <v/>
      </c>
      <c r="B324" s="30" t="str">
        <f>IF(A324="","NA",COUNTIF($A$7:A324,"&gt;0"))</f>
        <v>NA</v>
      </c>
      <c r="C324" s="31">
        <f t="shared" si="53"/>
        <v>0.32717090883166738</v>
      </c>
      <c r="D324" s="31">
        <f t="shared" si="54"/>
        <v>2.9847640975153199E-2</v>
      </c>
      <c r="E324" s="31">
        <f t="shared" si="44"/>
        <v>2.9963402400500203E-3</v>
      </c>
      <c r="F324" s="32">
        <f t="shared" si="45"/>
        <v>0</v>
      </c>
      <c r="G324" s="32">
        <f t="shared" si="46"/>
        <v>0</v>
      </c>
      <c r="H324" s="32">
        <f t="shared" si="47"/>
        <v>0</v>
      </c>
      <c r="I324" s="31">
        <f t="shared" si="48"/>
        <v>3.2843981215203218E-2</v>
      </c>
      <c r="J324" s="31">
        <f t="shared" si="49"/>
        <v>0.36001489004687059</v>
      </c>
      <c r="L324" t="str">
        <f t="shared" si="50"/>
        <v>NA</v>
      </c>
      <c r="M324" s="3">
        <f t="shared" si="51"/>
        <v>-3.2843981215203211E-2</v>
      </c>
    </row>
    <row r="325" spans="1:13">
      <c r="A325" s="29" t="str">
        <f t="shared" si="52"/>
        <v/>
      </c>
      <c r="B325" s="30" t="str">
        <f>IF(A325="","NA",COUNTIF($A$7:A325,"&gt;0"))</f>
        <v>NA</v>
      </c>
      <c r="C325" s="31">
        <f t="shared" si="53"/>
        <v>0.36001489004687059</v>
      </c>
      <c r="D325" s="31">
        <f t="shared" si="54"/>
        <v>3.2843981215203218E-2</v>
      </c>
      <c r="E325" s="31">
        <f t="shared" si="44"/>
        <v>3.2971363680125896E-3</v>
      </c>
      <c r="F325" s="32">
        <f t="shared" si="45"/>
        <v>0</v>
      </c>
      <c r="G325" s="32">
        <f t="shared" si="46"/>
        <v>0</v>
      </c>
      <c r="H325" s="32">
        <f t="shared" si="47"/>
        <v>0</v>
      </c>
      <c r="I325" s="31">
        <f t="shared" si="48"/>
        <v>3.6141117583215809E-2</v>
      </c>
      <c r="J325" s="31">
        <f t="shared" si="49"/>
        <v>0.3961560076300864</v>
      </c>
      <c r="L325" t="str">
        <f t="shared" si="50"/>
        <v>NA</v>
      </c>
      <c r="M325" s="3">
        <f t="shared" si="51"/>
        <v>-3.6141117583215809E-2</v>
      </c>
    </row>
    <row r="326" spans="1:13">
      <c r="A326" s="29" t="str">
        <f t="shared" si="52"/>
        <v/>
      </c>
      <c r="B326" s="30" t="str">
        <f>IF(A326="","NA",COUNTIF($A$7:A326,"&gt;0"))</f>
        <v>NA</v>
      </c>
      <c r="C326" s="31">
        <f t="shared" si="53"/>
        <v>0.3961560076300864</v>
      </c>
      <c r="D326" s="31">
        <f t="shared" si="54"/>
        <v>3.6141117583215809E-2</v>
      </c>
      <c r="E326" s="31">
        <f t="shared" si="44"/>
        <v>3.6281287698788742E-3</v>
      </c>
      <c r="F326" s="32">
        <f t="shared" si="45"/>
        <v>0</v>
      </c>
      <c r="G326" s="32">
        <f t="shared" si="46"/>
        <v>0</v>
      </c>
      <c r="H326" s="32">
        <f t="shared" si="47"/>
        <v>0</v>
      </c>
      <c r="I326" s="31">
        <f t="shared" si="48"/>
        <v>3.9769246353094687E-2</v>
      </c>
      <c r="J326" s="31">
        <f t="shared" si="49"/>
        <v>0.4359252539831811</v>
      </c>
      <c r="L326" t="str">
        <f t="shared" si="50"/>
        <v>NA</v>
      </c>
      <c r="M326" s="3">
        <f t="shared" si="51"/>
        <v>-3.97692463530947E-2</v>
      </c>
    </row>
    <row r="327" spans="1:13">
      <c r="A327" s="29" t="str">
        <f t="shared" si="52"/>
        <v/>
      </c>
      <c r="B327" s="30" t="str">
        <f>IF(A327="","NA",COUNTIF($A$7:A327,"&gt;0"))</f>
        <v>NA</v>
      </c>
      <c r="C327" s="31">
        <f t="shared" si="53"/>
        <v>0.4359252539831811</v>
      </c>
      <c r="D327" s="31">
        <f t="shared" si="54"/>
        <v>3.9769246353094687E-2</v>
      </c>
      <c r="E327" s="31">
        <f t="shared" si="44"/>
        <v>3.9923487843959663E-3</v>
      </c>
      <c r="F327" s="32">
        <f t="shared" si="45"/>
        <v>0</v>
      </c>
      <c r="G327" s="32">
        <f t="shared" si="46"/>
        <v>0</v>
      </c>
      <c r="H327" s="32">
        <f t="shared" si="47"/>
        <v>0</v>
      </c>
      <c r="I327" s="31">
        <f t="shared" si="48"/>
        <v>4.3761595137490651E-2</v>
      </c>
      <c r="J327" s="31">
        <f t="shared" si="49"/>
        <v>0.47968684912067178</v>
      </c>
      <c r="L327" t="str">
        <f t="shared" si="50"/>
        <v>NA</v>
      </c>
      <c r="M327" s="3">
        <f t="shared" si="51"/>
        <v>-4.3761595137490672E-2</v>
      </c>
    </row>
    <row r="328" spans="1:13">
      <c r="A328" s="29" t="str">
        <f t="shared" si="52"/>
        <v/>
      </c>
      <c r="B328" s="30" t="str">
        <f>IF(A328="","NA",COUNTIF($A$7:A328,"&gt;0"))</f>
        <v>NA</v>
      </c>
      <c r="C328" s="31">
        <f t="shared" si="53"/>
        <v>0.47968684912067178</v>
      </c>
      <c r="D328" s="31">
        <f t="shared" si="54"/>
        <v>4.3761595137490651E-2</v>
      </c>
      <c r="E328" s="31">
        <f t="shared" ref="E328:E367" si="55">C328*$B$5</f>
        <v>4.3931320598634849E-3</v>
      </c>
      <c r="F328" s="32">
        <f t="shared" ref="F328:F367" si="56">IF(B328&lt;=$B$3,IPMT($B$5,B328,$B$3,-$B$4),0)</f>
        <v>0</v>
      </c>
      <c r="G328" s="32">
        <f t="shared" ref="G328:G367" si="57">IF(B328&lt;=$B$3,PPMT($B$5,B328,$B$3,-$B$4),0)</f>
        <v>0</v>
      </c>
      <c r="H328" s="32">
        <f t="shared" ref="H328:H367" si="58">F328+G328</f>
        <v>0</v>
      </c>
      <c r="I328" s="31">
        <f t="shared" ref="I328:I367" si="59">MAX(0,D328+E328-H328)</f>
        <v>4.8154727197354134E-2</v>
      </c>
      <c r="J328" s="31">
        <f t="shared" ref="J328:J367" si="60">MAX(0, C328+D328+E328-H328)</f>
        <v>0.52784157631802586</v>
      </c>
      <c r="L328" t="str">
        <f t="shared" ref="L328:L367" si="61">IF(C328&lt;=0.00000001,"NA",B328)</f>
        <v>NA</v>
      </c>
      <c r="M328" s="3">
        <f t="shared" ref="M328:M367" si="62">C328-J328</f>
        <v>-4.8154727197354086E-2</v>
      </c>
    </row>
    <row r="329" spans="1:13">
      <c r="A329" s="29" t="str">
        <f t="shared" ref="A329:A367" si="63">IF(B328&lt;$B$3,DATE(YEAR(A328)+$E$5,MONTH(A328)+$E$4,DAY(A328)+$E$3),"")</f>
        <v/>
      </c>
      <c r="B329" s="30" t="str">
        <f>IF(A329="","NA",COUNTIF($A$7:A329,"&gt;0"))</f>
        <v>NA</v>
      </c>
      <c r="C329" s="31">
        <f t="shared" ref="C329:C367" si="64">J328</f>
        <v>0.52784157631802586</v>
      </c>
      <c r="D329" s="31">
        <f t="shared" ref="D329:D367" si="65">I328</f>
        <v>4.8154727197354134E-2</v>
      </c>
      <c r="E329" s="31">
        <f t="shared" si="55"/>
        <v>4.8341491031125864E-3</v>
      </c>
      <c r="F329" s="32">
        <f t="shared" si="56"/>
        <v>0</v>
      </c>
      <c r="G329" s="32">
        <f t="shared" si="57"/>
        <v>0</v>
      </c>
      <c r="H329" s="32">
        <f t="shared" si="58"/>
        <v>0</v>
      </c>
      <c r="I329" s="31">
        <f t="shared" si="59"/>
        <v>5.2988876300466718E-2</v>
      </c>
      <c r="J329" s="31">
        <f t="shared" si="60"/>
        <v>0.58083045261849264</v>
      </c>
      <c r="L329" t="str">
        <f t="shared" si="61"/>
        <v>NA</v>
      </c>
      <c r="M329" s="3">
        <f t="shared" si="62"/>
        <v>-5.2988876300466781E-2</v>
      </c>
    </row>
    <row r="330" spans="1:13">
      <c r="A330" s="29" t="str">
        <f t="shared" si="63"/>
        <v/>
      </c>
      <c r="B330" s="30" t="str">
        <f>IF(A330="","NA",COUNTIF($A$7:A330,"&gt;0"))</f>
        <v>NA</v>
      </c>
      <c r="C330" s="31">
        <f t="shared" si="64"/>
        <v>0.58083045261849264</v>
      </c>
      <c r="D330" s="31">
        <f t="shared" si="65"/>
        <v>5.2988876300466718E-2</v>
      </c>
      <c r="E330" s="31">
        <f t="shared" si="55"/>
        <v>5.3194388952310283E-3</v>
      </c>
      <c r="F330" s="32">
        <f t="shared" si="56"/>
        <v>0</v>
      </c>
      <c r="G330" s="32">
        <f t="shared" si="57"/>
        <v>0</v>
      </c>
      <c r="H330" s="32">
        <f t="shared" si="58"/>
        <v>0</v>
      </c>
      <c r="I330" s="31">
        <f t="shared" si="59"/>
        <v>5.8308315195697749E-2</v>
      </c>
      <c r="J330" s="31">
        <f t="shared" si="60"/>
        <v>0.63913876781419032</v>
      </c>
      <c r="L330" t="str">
        <f t="shared" si="61"/>
        <v>NA</v>
      </c>
      <c r="M330" s="3">
        <f t="shared" si="62"/>
        <v>-5.830831519569768E-2</v>
      </c>
    </row>
    <row r="331" spans="1:13">
      <c r="A331" s="29" t="str">
        <f t="shared" si="63"/>
        <v/>
      </c>
      <c r="B331" s="30" t="str">
        <f>IF(A331="","NA",COUNTIF($A$7:A331,"&gt;0"))</f>
        <v>NA</v>
      </c>
      <c r="C331" s="31">
        <f t="shared" si="64"/>
        <v>0.63913876781419032</v>
      </c>
      <c r="D331" s="31">
        <f t="shared" si="65"/>
        <v>5.8308315195697749E-2</v>
      </c>
      <c r="E331" s="31">
        <f t="shared" si="55"/>
        <v>5.8534458818982928E-3</v>
      </c>
      <c r="F331" s="32">
        <f t="shared" si="56"/>
        <v>0</v>
      </c>
      <c r="G331" s="32">
        <f t="shared" si="57"/>
        <v>0</v>
      </c>
      <c r="H331" s="32">
        <f t="shared" si="58"/>
        <v>0</v>
      </c>
      <c r="I331" s="31">
        <f t="shared" si="59"/>
        <v>6.4161761077596038E-2</v>
      </c>
      <c r="J331" s="31">
        <f t="shared" si="60"/>
        <v>0.7033005288917864</v>
      </c>
      <c r="L331" t="str">
        <f t="shared" si="61"/>
        <v>NA</v>
      </c>
      <c r="M331" s="3">
        <f t="shared" si="62"/>
        <v>-6.416176107759608E-2</v>
      </c>
    </row>
    <row r="332" spans="1:13">
      <c r="A332" s="29" t="str">
        <f t="shared" si="63"/>
        <v/>
      </c>
      <c r="B332" s="30" t="str">
        <f>IF(A332="","NA",COUNTIF($A$7:A332,"&gt;0"))</f>
        <v>NA</v>
      </c>
      <c r="C332" s="31">
        <f t="shared" si="64"/>
        <v>0.7033005288917864</v>
      </c>
      <c r="D332" s="31">
        <f t="shared" si="65"/>
        <v>6.4161761077596038E-2</v>
      </c>
      <c r="E332" s="31">
        <f t="shared" si="55"/>
        <v>6.4410606771006101E-3</v>
      </c>
      <c r="F332" s="32">
        <f t="shared" si="56"/>
        <v>0</v>
      </c>
      <c r="G332" s="32">
        <f t="shared" si="57"/>
        <v>0</v>
      </c>
      <c r="H332" s="32">
        <f t="shared" si="58"/>
        <v>0</v>
      </c>
      <c r="I332" s="31">
        <f t="shared" si="59"/>
        <v>7.0602821754696649E-2</v>
      </c>
      <c r="J332" s="31">
        <f t="shared" si="60"/>
        <v>0.77390335064648308</v>
      </c>
      <c r="L332" t="str">
        <f t="shared" si="61"/>
        <v>NA</v>
      </c>
      <c r="M332" s="3">
        <f t="shared" si="62"/>
        <v>-7.0602821754696676E-2</v>
      </c>
    </row>
    <row r="333" spans="1:13">
      <c r="A333" s="29" t="str">
        <f t="shared" si="63"/>
        <v/>
      </c>
      <c r="B333" s="30" t="str">
        <f>IF(A333="","NA",COUNTIF($A$7:A333,"&gt;0"))</f>
        <v>NA</v>
      </c>
      <c r="C333" s="31">
        <f t="shared" si="64"/>
        <v>0.77390335064648308</v>
      </c>
      <c r="D333" s="31">
        <f t="shared" si="65"/>
        <v>7.0602821754696649E-2</v>
      </c>
      <c r="E333" s="31">
        <f t="shared" si="55"/>
        <v>7.0876648530040403E-3</v>
      </c>
      <c r="F333" s="32">
        <f t="shared" si="56"/>
        <v>0</v>
      </c>
      <c r="G333" s="32">
        <f t="shared" si="57"/>
        <v>0</v>
      </c>
      <c r="H333" s="32">
        <f t="shared" si="58"/>
        <v>0</v>
      </c>
      <c r="I333" s="31">
        <f t="shared" si="59"/>
        <v>7.7690486607700684E-2</v>
      </c>
      <c r="J333" s="31">
        <f t="shared" si="60"/>
        <v>0.85159383725418381</v>
      </c>
      <c r="L333" t="str">
        <f t="shared" si="61"/>
        <v>NA</v>
      </c>
      <c r="M333" s="3">
        <f t="shared" si="62"/>
        <v>-7.7690486607700726E-2</v>
      </c>
    </row>
    <row r="334" spans="1:13">
      <c r="A334" s="29" t="str">
        <f t="shared" si="63"/>
        <v/>
      </c>
      <c r="B334" s="30" t="str">
        <f>IF(A334="","NA",COUNTIF($A$7:A334,"&gt;0"))</f>
        <v>NA</v>
      </c>
      <c r="C334" s="31">
        <f t="shared" si="64"/>
        <v>0.85159383725418381</v>
      </c>
      <c r="D334" s="31">
        <f t="shared" si="65"/>
        <v>7.7690486607700684E-2</v>
      </c>
      <c r="E334" s="31">
        <f t="shared" si="55"/>
        <v>7.7991802261862331E-3</v>
      </c>
      <c r="F334" s="32">
        <f t="shared" si="56"/>
        <v>0</v>
      </c>
      <c r="G334" s="32">
        <f t="shared" si="57"/>
        <v>0</v>
      </c>
      <c r="H334" s="32">
        <f t="shared" si="58"/>
        <v>0</v>
      </c>
      <c r="I334" s="31">
        <f t="shared" si="59"/>
        <v>8.5489666833886924E-2</v>
      </c>
      <c r="J334" s="31">
        <f t="shared" si="60"/>
        <v>0.93708350408807073</v>
      </c>
      <c r="L334" t="str">
        <f t="shared" si="61"/>
        <v>NA</v>
      </c>
      <c r="M334" s="3">
        <f t="shared" si="62"/>
        <v>-8.5489666833886924E-2</v>
      </c>
    </row>
    <row r="335" spans="1:13">
      <c r="A335" s="29" t="str">
        <f t="shared" si="63"/>
        <v/>
      </c>
      <c r="B335" s="30" t="str">
        <f>IF(A335="","NA",COUNTIF($A$7:A335,"&gt;0"))</f>
        <v>NA</v>
      </c>
      <c r="C335" s="31">
        <f t="shared" si="64"/>
        <v>0.93708350408807073</v>
      </c>
      <c r="D335" s="31">
        <f t="shared" si="65"/>
        <v>8.5489666833886924E-2</v>
      </c>
      <c r="E335" s="31">
        <f t="shared" si="55"/>
        <v>8.5821230916065805E-3</v>
      </c>
      <c r="F335" s="32">
        <f t="shared" si="56"/>
        <v>0</v>
      </c>
      <c r="G335" s="32">
        <f t="shared" si="57"/>
        <v>0</v>
      </c>
      <c r="H335" s="32">
        <f t="shared" si="58"/>
        <v>0</v>
      </c>
      <c r="I335" s="31">
        <f t="shared" si="59"/>
        <v>9.4071789925493504E-2</v>
      </c>
      <c r="J335" s="31">
        <f t="shared" si="60"/>
        <v>1.0311552940135642</v>
      </c>
      <c r="L335" t="str">
        <f t="shared" si="61"/>
        <v>NA</v>
      </c>
      <c r="M335" s="3">
        <f t="shared" si="62"/>
        <v>-9.4071789925493476E-2</v>
      </c>
    </row>
    <row r="336" spans="1:13">
      <c r="A336" s="29" t="str">
        <f t="shared" si="63"/>
        <v/>
      </c>
      <c r="B336" s="30" t="str">
        <f>IF(A336="","NA",COUNTIF($A$7:A336,"&gt;0"))</f>
        <v>NA</v>
      </c>
      <c r="C336" s="31">
        <f t="shared" si="64"/>
        <v>1.0311552940135642</v>
      </c>
      <c r="D336" s="31">
        <f t="shared" si="65"/>
        <v>9.4071789925493504E-2</v>
      </c>
      <c r="E336" s="31">
        <f t="shared" si="55"/>
        <v>9.4436639010075582E-3</v>
      </c>
      <c r="F336" s="32">
        <f t="shared" si="56"/>
        <v>0</v>
      </c>
      <c r="G336" s="32">
        <f t="shared" si="57"/>
        <v>0</v>
      </c>
      <c r="H336" s="32">
        <f t="shared" si="58"/>
        <v>0</v>
      </c>
      <c r="I336" s="31">
        <f t="shared" si="59"/>
        <v>0.10351545382650107</v>
      </c>
      <c r="J336" s="31">
        <f t="shared" si="60"/>
        <v>1.1346707478400653</v>
      </c>
      <c r="L336" t="str">
        <f t="shared" si="61"/>
        <v>NA</v>
      </c>
      <c r="M336" s="3">
        <f t="shared" si="62"/>
        <v>-0.10351545382650107</v>
      </c>
    </row>
    <row r="337" spans="1:13">
      <c r="A337" s="29" t="str">
        <f t="shared" si="63"/>
        <v/>
      </c>
      <c r="B337" s="30" t="str">
        <f>IF(A337="","NA",COUNTIF($A$7:A337,"&gt;0"))</f>
        <v>NA</v>
      </c>
      <c r="C337" s="31">
        <f t="shared" si="64"/>
        <v>1.1346707478400653</v>
      </c>
      <c r="D337" s="31">
        <f t="shared" si="65"/>
        <v>0.10351545382650107</v>
      </c>
      <c r="E337" s="31">
        <f t="shared" si="55"/>
        <v>1.0391692932301931E-2</v>
      </c>
      <c r="F337" s="32">
        <f t="shared" si="56"/>
        <v>0</v>
      </c>
      <c r="G337" s="32">
        <f t="shared" si="57"/>
        <v>0</v>
      </c>
      <c r="H337" s="32">
        <f t="shared" si="58"/>
        <v>0</v>
      </c>
      <c r="I337" s="31">
        <f t="shared" si="59"/>
        <v>0.11390714675880301</v>
      </c>
      <c r="J337" s="31">
        <f t="shared" si="60"/>
        <v>1.2485778945988684</v>
      </c>
      <c r="L337" t="str">
        <f t="shared" si="61"/>
        <v>NA</v>
      </c>
      <c r="M337" s="3">
        <f t="shared" si="62"/>
        <v>-0.11390714675880309</v>
      </c>
    </row>
    <row r="338" spans="1:13">
      <c r="A338" s="29" t="str">
        <f t="shared" si="63"/>
        <v/>
      </c>
      <c r="B338" s="30" t="str">
        <f>IF(A338="","NA",COUNTIF($A$7:A338,"&gt;0"))</f>
        <v>NA</v>
      </c>
      <c r="C338" s="31">
        <f t="shared" si="64"/>
        <v>1.2485778945988684</v>
      </c>
      <c r="D338" s="31">
        <f t="shared" si="65"/>
        <v>0.11390714675880301</v>
      </c>
      <c r="E338" s="31">
        <f t="shared" si="55"/>
        <v>1.1434892551367969E-2</v>
      </c>
      <c r="F338" s="32">
        <f t="shared" si="56"/>
        <v>0</v>
      </c>
      <c r="G338" s="32">
        <f t="shared" si="57"/>
        <v>0</v>
      </c>
      <c r="H338" s="32">
        <f t="shared" si="58"/>
        <v>0</v>
      </c>
      <c r="I338" s="31">
        <f t="shared" si="59"/>
        <v>0.12534203931017099</v>
      </c>
      <c r="J338" s="31">
        <f t="shared" si="60"/>
        <v>1.3739199339090393</v>
      </c>
      <c r="L338" t="str">
        <f t="shared" si="61"/>
        <v>NA</v>
      </c>
      <c r="M338" s="3">
        <f t="shared" si="62"/>
        <v>-0.12534203931017096</v>
      </c>
    </row>
    <row r="339" spans="1:13">
      <c r="A339" s="29" t="str">
        <f t="shared" si="63"/>
        <v/>
      </c>
      <c r="B339" s="30" t="str">
        <f>IF(A339="","NA",COUNTIF($A$7:A339,"&gt;0"))</f>
        <v>NA</v>
      </c>
      <c r="C339" s="31">
        <f t="shared" si="64"/>
        <v>1.3739199339090393</v>
      </c>
      <c r="D339" s="31">
        <f t="shared" si="65"/>
        <v>0.12534203931017099</v>
      </c>
      <c r="E339" s="31">
        <f t="shared" si="55"/>
        <v>1.2582816728050283E-2</v>
      </c>
      <c r="F339" s="32">
        <f t="shared" si="56"/>
        <v>0</v>
      </c>
      <c r="G339" s="32">
        <f t="shared" si="57"/>
        <v>0</v>
      </c>
      <c r="H339" s="32">
        <f t="shared" si="58"/>
        <v>0</v>
      </c>
      <c r="I339" s="31">
        <f t="shared" si="59"/>
        <v>0.13792485603822127</v>
      </c>
      <c r="J339" s="31">
        <f t="shared" si="60"/>
        <v>1.5118447899472605</v>
      </c>
      <c r="L339" t="str">
        <f t="shared" si="61"/>
        <v>NA</v>
      </c>
      <c r="M339" s="3">
        <f t="shared" si="62"/>
        <v>-0.13792485603822113</v>
      </c>
    </row>
    <row r="340" spans="1:13">
      <c r="A340" s="29" t="str">
        <f t="shared" si="63"/>
        <v/>
      </c>
      <c r="B340" s="30" t="str">
        <f>IF(A340="","NA",COUNTIF($A$7:A340,"&gt;0"))</f>
        <v>NA</v>
      </c>
      <c r="C340" s="31">
        <f t="shared" si="64"/>
        <v>1.5118447899472605</v>
      </c>
      <c r="D340" s="31">
        <f t="shared" si="65"/>
        <v>0.13792485603822127</v>
      </c>
      <c r="E340" s="31">
        <f t="shared" si="55"/>
        <v>1.3845978534600326E-2</v>
      </c>
      <c r="F340" s="32">
        <f t="shared" si="56"/>
        <v>0</v>
      </c>
      <c r="G340" s="32">
        <f t="shared" si="57"/>
        <v>0</v>
      </c>
      <c r="H340" s="32">
        <f t="shared" si="58"/>
        <v>0</v>
      </c>
      <c r="I340" s="31">
        <f t="shared" si="59"/>
        <v>0.15177083457282159</v>
      </c>
      <c r="J340" s="31">
        <f t="shared" si="60"/>
        <v>1.6636156245200822</v>
      </c>
      <c r="L340" t="str">
        <f t="shared" si="61"/>
        <v>NA</v>
      </c>
      <c r="M340" s="3">
        <f t="shared" si="62"/>
        <v>-0.1517708345728217</v>
      </c>
    </row>
    <row r="341" spans="1:13">
      <c r="A341" s="29" t="str">
        <f t="shared" si="63"/>
        <v/>
      </c>
      <c r="B341" s="30" t="str">
        <f>IF(A341="","NA",COUNTIF($A$7:A341,"&gt;0"))</f>
        <v>NA</v>
      </c>
      <c r="C341" s="31">
        <f t="shared" si="64"/>
        <v>1.6636156245200822</v>
      </c>
      <c r="D341" s="31">
        <f t="shared" si="65"/>
        <v>0.15177083457282159</v>
      </c>
      <c r="E341" s="31">
        <f t="shared" si="55"/>
        <v>1.5235946427896418E-2</v>
      </c>
      <c r="F341" s="32">
        <f t="shared" si="56"/>
        <v>0</v>
      </c>
      <c r="G341" s="32">
        <f t="shared" si="57"/>
        <v>0</v>
      </c>
      <c r="H341" s="32">
        <f t="shared" si="58"/>
        <v>0</v>
      </c>
      <c r="I341" s="31">
        <f t="shared" si="59"/>
        <v>0.167006781000718</v>
      </c>
      <c r="J341" s="31">
        <f t="shared" si="60"/>
        <v>1.8306224055208002</v>
      </c>
      <c r="L341" t="str">
        <f t="shared" si="61"/>
        <v>NA</v>
      </c>
      <c r="M341" s="3">
        <f t="shared" si="62"/>
        <v>-0.16700678100071809</v>
      </c>
    </row>
    <row r="342" spans="1:13">
      <c r="A342" s="29" t="str">
        <f t="shared" si="63"/>
        <v/>
      </c>
      <c r="B342" s="30" t="str">
        <f>IF(A342="","NA",COUNTIF($A$7:A342,"&gt;0"))</f>
        <v>NA</v>
      </c>
      <c r="C342" s="31">
        <f t="shared" si="64"/>
        <v>1.8306224055208002</v>
      </c>
      <c r="D342" s="31">
        <f t="shared" si="65"/>
        <v>0.167006781000718</v>
      </c>
      <c r="E342" s="31">
        <f t="shared" si="55"/>
        <v>1.6765450197227996E-2</v>
      </c>
      <c r="F342" s="32">
        <f t="shared" si="56"/>
        <v>0</v>
      </c>
      <c r="G342" s="32">
        <f t="shared" si="57"/>
        <v>0</v>
      </c>
      <c r="H342" s="32">
        <f t="shared" si="58"/>
        <v>0</v>
      </c>
      <c r="I342" s="31">
        <f t="shared" si="59"/>
        <v>0.183772231197946</v>
      </c>
      <c r="J342" s="31">
        <f t="shared" si="60"/>
        <v>2.0143946367187464</v>
      </c>
      <c r="L342" t="str">
        <f t="shared" si="61"/>
        <v>NA</v>
      </c>
      <c r="M342" s="3">
        <f t="shared" si="62"/>
        <v>-0.18377223119794617</v>
      </c>
    </row>
    <row r="343" spans="1:13">
      <c r="A343" s="29" t="str">
        <f t="shared" si="63"/>
        <v/>
      </c>
      <c r="B343" s="30" t="str">
        <f>IF(A343="","NA",COUNTIF($A$7:A343,"&gt;0"))</f>
        <v>NA</v>
      </c>
      <c r="C343" s="31">
        <f t="shared" si="64"/>
        <v>2.0143946367187464</v>
      </c>
      <c r="D343" s="31">
        <f t="shared" si="65"/>
        <v>0.183772231197946</v>
      </c>
      <c r="E343" s="31">
        <f t="shared" si="55"/>
        <v>1.8448497547949184E-2</v>
      </c>
      <c r="F343" s="32">
        <f t="shared" si="56"/>
        <v>0</v>
      </c>
      <c r="G343" s="32">
        <f t="shared" si="57"/>
        <v>0</v>
      </c>
      <c r="H343" s="32">
        <f t="shared" si="58"/>
        <v>0</v>
      </c>
      <c r="I343" s="31">
        <f t="shared" si="59"/>
        <v>0.2022207287458952</v>
      </c>
      <c r="J343" s="31">
        <f t="shared" si="60"/>
        <v>2.2166153654646417</v>
      </c>
      <c r="L343" t="str">
        <f t="shared" si="61"/>
        <v>NA</v>
      </c>
      <c r="M343" s="3">
        <f t="shared" si="62"/>
        <v>-0.20222072874589525</v>
      </c>
    </row>
    <row r="344" spans="1:13">
      <c r="A344" s="29" t="str">
        <f t="shared" si="63"/>
        <v/>
      </c>
      <c r="B344" s="30" t="str">
        <f>IF(A344="","NA",COUNTIF($A$7:A344,"&gt;0"))</f>
        <v>NA</v>
      </c>
      <c r="C344" s="31">
        <f t="shared" si="64"/>
        <v>2.2166153654646417</v>
      </c>
      <c r="D344" s="31">
        <f t="shared" si="65"/>
        <v>0.2022207287458952</v>
      </c>
      <c r="E344" s="31">
        <f t="shared" si="55"/>
        <v>2.0300502388713674E-2</v>
      </c>
      <c r="F344" s="32">
        <f t="shared" si="56"/>
        <v>0</v>
      </c>
      <c r="G344" s="32">
        <f t="shared" si="57"/>
        <v>0</v>
      </c>
      <c r="H344" s="32">
        <f t="shared" si="58"/>
        <v>0</v>
      </c>
      <c r="I344" s="31">
        <f t="shared" si="59"/>
        <v>0.22252123113460887</v>
      </c>
      <c r="J344" s="31">
        <f t="shared" si="60"/>
        <v>2.4391365965992504</v>
      </c>
      <c r="L344" t="str">
        <f t="shared" si="61"/>
        <v>NA</v>
      </c>
      <c r="M344" s="3">
        <f t="shared" si="62"/>
        <v>-0.22252123113460875</v>
      </c>
    </row>
    <row r="345" spans="1:13">
      <c r="A345" s="29" t="str">
        <f t="shared" si="63"/>
        <v/>
      </c>
      <c r="B345" s="30" t="str">
        <f>IF(A345="","NA",COUNTIF($A$7:A345,"&gt;0"))</f>
        <v>NA</v>
      </c>
      <c r="C345" s="31">
        <f t="shared" si="64"/>
        <v>2.4391365965992504</v>
      </c>
      <c r="D345" s="31">
        <f t="shared" si="65"/>
        <v>0.22252123113460887</v>
      </c>
      <c r="E345" s="31">
        <f t="shared" si="55"/>
        <v>2.2338425997188133E-2</v>
      </c>
      <c r="F345" s="32">
        <f t="shared" si="56"/>
        <v>0</v>
      </c>
      <c r="G345" s="32">
        <f t="shared" si="57"/>
        <v>0</v>
      </c>
      <c r="H345" s="32">
        <f t="shared" si="58"/>
        <v>0</v>
      </c>
      <c r="I345" s="31">
        <f t="shared" si="59"/>
        <v>0.244859657131797</v>
      </c>
      <c r="J345" s="31">
        <f t="shared" si="60"/>
        <v>2.6839962537310473</v>
      </c>
      <c r="L345" t="str">
        <f t="shared" si="61"/>
        <v>NA</v>
      </c>
      <c r="M345" s="3">
        <f t="shared" si="62"/>
        <v>-0.24485965713179692</v>
      </c>
    </row>
    <row r="346" spans="1:13">
      <c r="A346" s="29" t="str">
        <f t="shared" si="63"/>
        <v/>
      </c>
      <c r="B346" s="30" t="str">
        <f>IF(A346="","NA",COUNTIF($A$7:A346,"&gt;0"))</f>
        <v>NA</v>
      </c>
      <c r="C346" s="31">
        <f t="shared" si="64"/>
        <v>2.6839962537310473</v>
      </c>
      <c r="D346" s="31">
        <f t="shared" si="65"/>
        <v>0.244859657131797</v>
      </c>
      <c r="E346" s="31">
        <f t="shared" si="55"/>
        <v>2.4580932357086839E-2</v>
      </c>
      <c r="F346" s="32">
        <f t="shared" si="56"/>
        <v>0</v>
      </c>
      <c r="G346" s="32">
        <f t="shared" si="57"/>
        <v>0</v>
      </c>
      <c r="H346" s="32">
        <f t="shared" si="58"/>
        <v>0</v>
      </c>
      <c r="I346" s="31">
        <f t="shared" si="59"/>
        <v>0.26944058948888383</v>
      </c>
      <c r="J346" s="31">
        <f t="shared" si="60"/>
        <v>2.9534368432199312</v>
      </c>
      <c r="L346" t="str">
        <f t="shared" si="61"/>
        <v>NA</v>
      </c>
      <c r="M346" s="3">
        <f t="shared" si="62"/>
        <v>-0.26944058948888383</v>
      </c>
    </row>
    <row r="347" spans="1:13">
      <c r="A347" s="29" t="str">
        <f t="shared" si="63"/>
        <v/>
      </c>
      <c r="B347" s="30" t="str">
        <f>IF(A347="","NA",COUNTIF($A$7:A347,"&gt;0"))</f>
        <v>NA</v>
      </c>
      <c r="C347" s="31">
        <f t="shared" si="64"/>
        <v>2.9534368432199312</v>
      </c>
      <c r="D347" s="31">
        <f t="shared" si="65"/>
        <v>0.26944058948888383</v>
      </c>
      <c r="E347" s="31">
        <f t="shared" si="55"/>
        <v>2.7048559089155867E-2</v>
      </c>
      <c r="F347" s="32">
        <f t="shared" si="56"/>
        <v>0</v>
      </c>
      <c r="G347" s="32">
        <f t="shared" si="57"/>
        <v>0</v>
      </c>
      <c r="H347" s="32">
        <f t="shared" si="58"/>
        <v>0</v>
      </c>
      <c r="I347" s="31">
        <f t="shared" si="59"/>
        <v>0.29648914857803971</v>
      </c>
      <c r="J347" s="31">
        <f t="shared" si="60"/>
        <v>3.249925991797971</v>
      </c>
      <c r="L347" t="str">
        <f t="shared" si="61"/>
        <v>NA</v>
      </c>
      <c r="M347" s="3">
        <f t="shared" si="62"/>
        <v>-0.29648914857803987</v>
      </c>
    </row>
    <row r="348" spans="1:13">
      <c r="A348" s="29" t="str">
        <f t="shared" si="63"/>
        <v/>
      </c>
      <c r="B348" s="30" t="str">
        <f>IF(A348="","NA",COUNTIF($A$7:A348,"&gt;0"))</f>
        <v>NA</v>
      </c>
      <c r="C348" s="31">
        <f t="shared" si="64"/>
        <v>3.249925991797971</v>
      </c>
      <c r="D348" s="31">
        <f t="shared" si="65"/>
        <v>0.29648914857803971</v>
      </c>
      <c r="E348" s="31">
        <f t="shared" si="55"/>
        <v>2.976390554154975E-2</v>
      </c>
      <c r="F348" s="32">
        <f t="shared" si="56"/>
        <v>0</v>
      </c>
      <c r="G348" s="32">
        <f t="shared" si="57"/>
        <v>0</v>
      </c>
      <c r="H348" s="32">
        <f t="shared" si="58"/>
        <v>0</v>
      </c>
      <c r="I348" s="31">
        <f t="shared" si="59"/>
        <v>0.32625305411958944</v>
      </c>
      <c r="J348" s="31">
        <f t="shared" si="60"/>
        <v>3.5761790459175606</v>
      </c>
      <c r="L348" t="str">
        <f t="shared" si="61"/>
        <v>NA</v>
      </c>
      <c r="M348" s="3">
        <f t="shared" si="62"/>
        <v>-0.3262530541195896</v>
      </c>
    </row>
    <row r="349" spans="1:13">
      <c r="A349" s="29" t="str">
        <f t="shared" si="63"/>
        <v/>
      </c>
      <c r="B349" s="30" t="str">
        <f>IF(A349="","NA",COUNTIF($A$7:A349,"&gt;0"))</f>
        <v>NA</v>
      </c>
      <c r="C349" s="31">
        <f t="shared" si="64"/>
        <v>3.5761790459175606</v>
      </c>
      <c r="D349" s="31">
        <f t="shared" si="65"/>
        <v>0.32625305411958944</v>
      </c>
      <c r="E349" s="31">
        <f t="shared" si="55"/>
        <v>3.2751839762194992E-2</v>
      </c>
      <c r="F349" s="32">
        <f t="shared" si="56"/>
        <v>0</v>
      </c>
      <c r="G349" s="32">
        <f t="shared" si="57"/>
        <v>0</v>
      </c>
      <c r="H349" s="32">
        <f t="shared" si="58"/>
        <v>0</v>
      </c>
      <c r="I349" s="31">
        <f t="shared" si="59"/>
        <v>0.35900489388178441</v>
      </c>
      <c r="J349" s="31">
        <f t="shared" si="60"/>
        <v>3.9351839397993453</v>
      </c>
      <c r="L349" t="str">
        <f t="shared" si="61"/>
        <v>NA</v>
      </c>
      <c r="M349" s="3">
        <f t="shared" si="62"/>
        <v>-0.35900489388178469</v>
      </c>
    </row>
    <row r="350" spans="1:13">
      <c r="A350" s="29" t="str">
        <f t="shared" si="63"/>
        <v/>
      </c>
      <c r="B350" s="30" t="str">
        <f>IF(A350="","NA",COUNTIF($A$7:A350,"&gt;0"))</f>
        <v>NA</v>
      </c>
      <c r="C350" s="31">
        <f t="shared" si="64"/>
        <v>3.9351839397993453</v>
      </c>
      <c r="D350" s="31">
        <f t="shared" si="65"/>
        <v>0.35900489388178441</v>
      </c>
      <c r="E350" s="31">
        <f t="shared" si="55"/>
        <v>3.6039726248662335E-2</v>
      </c>
      <c r="F350" s="32">
        <f t="shared" si="56"/>
        <v>0</v>
      </c>
      <c r="G350" s="32">
        <f t="shared" si="57"/>
        <v>0</v>
      </c>
      <c r="H350" s="32">
        <f t="shared" si="58"/>
        <v>0</v>
      </c>
      <c r="I350" s="31">
        <f t="shared" si="59"/>
        <v>0.39504462013044672</v>
      </c>
      <c r="J350" s="31">
        <f t="shared" si="60"/>
        <v>4.3302285599297923</v>
      </c>
      <c r="L350" t="str">
        <f t="shared" si="61"/>
        <v>NA</v>
      </c>
      <c r="M350" s="3">
        <f t="shared" si="62"/>
        <v>-0.39504462013044694</v>
      </c>
    </row>
    <row r="351" spans="1:13">
      <c r="A351" s="29" t="str">
        <f t="shared" si="63"/>
        <v/>
      </c>
      <c r="B351" s="30" t="str">
        <f>IF(A351="","NA",COUNTIF($A$7:A351,"&gt;0"))</f>
        <v>NA</v>
      </c>
      <c r="C351" s="31">
        <f t="shared" si="64"/>
        <v>4.3302285599297923</v>
      </c>
      <c r="D351" s="31">
        <f t="shared" si="65"/>
        <v>0.39504462013044672</v>
      </c>
      <c r="E351" s="31">
        <f t="shared" si="55"/>
        <v>3.9657676561357012E-2</v>
      </c>
      <c r="F351" s="32">
        <f t="shared" si="56"/>
        <v>0</v>
      </c>
      <c r="G351" s="32">
        <f t="shared" si="57"/>
        <v>0</v>
      </c>
      <c r="H351" s="32">
        <f t="shared" si="58"/>
        <v>0</v>
      </c>
      <c r="I351" s="31">
        <f t="shared" si="59"/>
        <v>0.43470229669180371</v>
      </c>
      <c r="J351" s="31">
        <f t="shared" si="60"/>
        <v>4.7649308566215964</v>
      </c>
      <c r="L351" t="str">
        <f t="shared" si="61"/>
        <v>NA</v>
      </c>
      <c r="M351" s="3">
        <f t="shared" si="62"/>
        <v>-0.43470229669180416</v>
      </c>
    </row>
    <row r="352" spans="1:13">
      <c r="A352" s="29" t="str">
        <f t="shared" si="63"/>
        <v/>
      </c>
      <c r="B352" s="30" t="str">
        <f>IF(A352="","NA",COUNTIF($A$7:A352,"&gt;0"))</f>
        <v>NA</v>
      </c>
      <c r="C352" s="31">
        <f t="shared" si="64"/>
        <v>4.7649308566215964</v>
      </c>
      <c r="D352" s="31">
        <f t="shared" si="65"/>
        <v>0.43470229669180371</v>
      </c>
      <c r="E352" s="31">
        <f t="shared" si="55"/>
        <v>4.3638825095226118E-2</v>
      </c>
      <c r="F352" s="32">
        <f t="shared" si="56"/>
        <v>0</v>
      </c>
      <c r="G352" s="32">
        <f t="shared" si="57"/>
        <v>0</v>
      </c>
      <c r="H352" s="32">
        <f t="shared" si="58"/>
        <v>0</v>
      </c>
      <c r="I352" s="31">
        <f t="shared" si="59"/>
        <v>0.47834112178702981</v>
      </c>
      <c r="J352" s="31">
        <f t="shared" si="60"/>
        <v>5.2432719784086261</v>
      </c>
      <c r="L352" t="str">
        <f t="shared" si="61"/>
        <v>NA</v>
      </c>
      <c r="M352" s="3">
        <f t="shared" si="62"/>
        <v>-0.4783411217870297</v>
      </c>
    </row>
    <row r="353" spans="1:13">
      <c r="A353" s="29" t="str">
        <f t="shared" si="63"/>
        <v/>
      </c>
      <c r="B353" s="30" t="str">
        <f>IF(A353="","NA",COUNTIF($A$7:A353,"&gt;0"))</f>
        <v>NA</v>
      </c>
      <c r="C353" s="31">
        <f t="shared" si="64"/>
        <v>5.2432719784086261</v>
      </c>
      <c r="D353" s="31">
        <f t="shared" si="65"/>
        <v>0.47834112178702981</v>
      </c>
      <c r="E353" s="31">
        <f t="shared" si="55"/>
        <v>4.8019632535592327E-2</v>
      </c>
      <c r="F353" s="32">
        <f t="shared" si="56"/>
        <v>0</v>
      </c>
      <c r="G353" s="32">
        <f t="shared" si="57"/>
        <v>0</v>
      </c>
      <c r="H353" s="32">
        <f t="shared" si="58"/>
        <v>0</v>
      </c>
      <c r="I353" s="31">
        <f t="shared" si="59"/>
        <v>0.52636075432262208</v>
      </c>
      <c r="J353" s="31">
        <f t="shared" si="60"/>
        <v>5.7696327327312478</v>
      </c>
      <c r="L353" t="str">
        <f t="shared" si="61"/>
        <v>NA</v>
      </c>
      <c r="M353" s="3">
        <f t="shared" si="62"/>
        <v>-0.52636075432262164</v>
      </c>
    </row>
    <row r="354" spans="1:13">
      <c r="A354" s="29" t="str">
        <f t="shared" si="63"/>
        <v/>
      </c>
      <c r="B354" s="30" t="str">
        <f>IF(A354="","NA",COUNTIF($A$7:A354,"&gt;0"))</f>
        <v>NA</v>
      </c>
      <c r="C354" s="31">
        <f t="shared" si="64"/>
        <v>5.7696327327312478</v>
      </c>
      <c r="D354" s="31">
        <f t="shared" si="65"/>
        <v>0.52636075432262208</v>
      </c>
      <c r="E354" s="31">
        <f t="shared" si="55"/>
        <v>5.2840219777263671E-2</v>
      </c>
      <c r="F354" s="32">
        <f t="shared" si="56"/>
        <v>0</v>
      </c>
      <c r="G354" s="32">
        <f t="shared" si="57"/>
        <v>0</v>
      </c>
      <c r="H354" s="32">
        <f t="shared" si="58"/>
        <v>0</v>
      </c>
      <c r="I354" s="31">
        <f t="shared" si="59"/>
        <v>0.5792009740998858</v>
      </c>
      <c r="J354" s="31">
        <f t="shared" si="60"/>
        <v>6.348833706831134</v>
      </c>
      <c r="L354" t="str">
        <f t="shared" si="61"/>
        <v>NA</v>
      </c>
      <c r="M354" s="3">
        <f t="shared" si="62"/>
        <v>-0.57920097409988625</v>
      </c>
    </row>
    <row r="355" spans="1:13">
      <c r="A355" s="29" t="str">
        <f t="shared" si="63"/>
        <v/>
      </c>
      <c r="B355" s="30" t="str">
        <f>IF(A355="","NA",COUNTIF($A$7:A355,"&gt;0"))</f>
        <v>NA</v>
      </c>
      <c r="C355" s="31">
        <f t="shared" si="64"/>
        <v>6.348833706831134</v>
      </c>
      <c r="D355" s="31">
        <f t="shared" si="65"/>
        <v>0.5792009740998858</v>
      </c>
      <c r="E355" s="31">
        <f t="shared" si="55"/>
        <v>5.8144735365061796E-2</v>
      </c>
      <c r="F355" s="32">
        <f t="shared" si="56"/>
        <v>0</v>
      </c>
      <c r="G355" s="32">
        <f t="shared" si="57"/>
        <v>0</v>
      </c>
      <c r="H355" s="32">
        <f t="shared" si="58"/>
        <v>0</v>
      </c>
      <c r="I355" s="31">
        <f t="shared" si="59"/>
        <v>0.63734570946494762</v>
      </c>
      <c r="J355" s="31">
        <f t="shared" si="60"/>
        <v>6.986179416296082</v>
      </c>
      <c r="L355" t="str">
        <f t="shared" si="61"/>
        <v>NA</v>
      </c>
      <c r="M355" s="3">
        <f t="shared" si="62"/>
        <v>-0.63734570946494795</v>
      </c>
    </row>
    <row r="356" spans="1:13">
      <c r="A356" s="29" t="str">
        <f t="shared" si="63"/>
        <v/>
      </c>
      <c r="B356" s="30" t="str">
        <f>IF(A356="","NA",COUNTIF($A$7:A356,"&gt;0"))</f>
        <v>NA</v>
      </c>
      <c r="C356" s="31">
        <f t="shared" si="64"/>
        <v>6.986179416296082</v>
      </c>
      <c r="D356" s="31">
        <f t="shared" si="65"/>
        <v>0.63734570946494762</v>
      </c>
      <c r="E356" s="31">
        <f t="shared" si="55"/>
        <v>6.3981759820911616E-2</v>
      </c>
      <c r="F356" s="32">
        <f t="shared" si="56"/>
        <v>0</v>
      </c>
      <c r="G356" s="32">
        <f t="shared" si="57"/>
        <v>0</v>
      </c>
      <c r="H356" s="32">
        <f t="shared" si="58"/>
        <v>0</v>
      </c>
      <c r="I356" s="31">
        <f t="shared" si="59"/>
        <v>0.70132746928585921</v>
      </c>
      <c r="J356" s="31">
        <f t="shared" si="60"/>
        <v>7.687506885581942</v>
      </c>
      <c r="L356" t="str">
        <f t="shared" si="61"/>
        <v>NA</v>
      </c>
      <c r="M356" s="3">
        <f t="shared" si="62"/>
        <v>-0.70132746928585998</v>
      </c>
    </row>
    <row r="357" spans="1:13">
      <c r="A357" s="29" t="str">
        <f t="shared" si="63"/>
        <v/>
      </c>
      <c r="B357" s="30" t="str">
        <f>IF(A357="","NA",COUNTIF($A$7:A357,"&gt;0"))</f>
        <v>NA</v>
      </c>
      <c r="C357" s="31">
        <f t="shared" si="64"/>
        <v>7.687506885581942</v>
      </c>
      <c r="D357" s="31">
        <f t="shared" si="65"/>
        <v>0.70132746928585921</v>
      </c>
      <c r="E357" s="31">
        <f t="shared" si="55"/>
        <v>7.0404750560454615E-2</v>
      </c>
      <c r="F357" s="32">
        <f t="shared" si="56"/>
        <v>0</v>
      </c>
      <c r="G357" s="32">
        <f t="shared" si="57"/>
        <v>0</v>
      </c>
      <c r="H357" s="32">
        <f t="shared" si="58"/>
        <v>0</v>
      </c>
      <c r="I357" s="31">
        <f t="shared" si="59"/>
        <v>0.77173221984631379</v>
      </c>
      <c r="J357" s="31">
        <f t="shared" si="60"/>
        <v>8.4592391054282565</v>
      </c>
      <c r="L357" t="str">
        <f t="shared" si="61"/>
        <v>NA</v>
      </c>
      <c r="M357" s="3">
        <f t="shared" si="62"/>
        <v>-0.77173221984631457</v>
      </c>
    </row>
    <row r="358" spans="1:13">
      <c r="A358" s="29" t="str">
        <f t="shared" si="63"/>
        <v/>
      </c>
      <c r="B358" s="30" t="str">
        <f>IF(A358="","NA",COUNTIF($A$7:A358,"&gt;0"))</f>
        <v>NA</v>
      </c>
      <c r="C358" s="31">
        <f t="shared" si="64"/>
        <v>8.4592391054282565</v>
      </c>
      <c r="D358" s="31">
        <f t="shared" si="65"/>
        <v>0.77173221984631379</v>
      </c>
      <c r="E358" s="31">
        <f t="shared" si="55"/>
        <v>7.7472531473880446E-2</v>
      </c>
      <c r="F358" s="32">
        <f t="shared" si="56"/>
        <v>0</v>
      </c>
      <c r="G358" s="32">
        <f t="shared" si="57"/>
        <v>0</v>
      </c>
      <c r="H358" s="32">
        <f t="shared" si="58"/>
        <v>0</v>
      </c>
      <c r="I358" s="31">
        <f t="shared" si="59"/>
        <v>0.84920475132019424</v>
      </c>
      <c r="J358" s="31">
        <f t="shared" si="60"/>
        <v>9.3084438567484504</v>
      </c>
      <c r="L358" t="str">
        <f t="shared" si="61"/>
        <v>NA</v>
      </c>
      <c r="M358" s="3">
        <f t="shared" si="62"/>
        <v>-0.84920475132019391</v>
      </c>
    </row>
    <row r="359" spans="1:13">
      <c r="A359" s="29" t="str">
        <f t="shared" si="63"/>
        <v/>
      </c>
      <c r="B359" s="30" t="str">
        <f>IF(A359="","NA",COUNTIF($A$7:A359,"&gt;0"))</f>
        <v>NA</v>
      </c>
      <c r="C359" s="31">
        <f t="shared" si="64"/>
        <v>9.3084438567484504</v>
      </c>
      <c r="D359" s="31">
        <f t="shared" si="65"/>
        <v>0.84920475132019424</v>
      </c>
      <c r="E359" s="31">
        <f t="shared" si="55"/>
        <v>8.524983165472122E-2</v>
      </c>
      <c r="F359" s="32">
        <f t="shared" si="56"/>
        <v>0</v>
      </c>
      <c r="G359" s="32">
        <f t="shared" si="57"/>
        <v>0</v>
      </c>
      <c r="H359" s="32">
        <f t="shared" si="58"/>
        <v>0</v>
      </c>
      <c r="I359" s="31">
        <f t="shared" si="59"/>
        <v>0.93445458297491546</v>
      </c>
      <c r="J359" s="31">
        <f t="shared" si="60"/>
        <v>10.242898439723366</v>
      </c>
      <c r="L359" t="str">
        <f t="shared" si="61"/>
        <v>NA</v>
      </c>
      <c r="M359" s="3">
        <f t="shared" si="62"/>
        <v>-0.93445458297491513</v>
      </c>
    </row>
    <row r="360" spans="1:13">
      <c r="A360" s="29" t="str">
        <f t="shared" si="63"/>
        <v/>
      </c>
      <c r="B360" s="30" t="str">
        <f>IF(A360="","NA",COUNTIF($A$7:A360,"&gt;0"))</f>
        <v>NA</v>
      </c>
      <c r="C360" s="31">
        <f t="shared" si="64"/>
        <v>10.242898439723366</v>
      </c>
      <c r="D360" s="31">
        <f t="shared" si="65"/>
        <v>0.93445458297491546</v>
      </c>
      <c r="E360" s="31">
        <f t="shared" si="55"/>
        <v>9.3807878210466475E-2</v>
      </c>
      <c r="F360" s="32">
        <f t="shared" si="56"/>
        <v>0</v>
      </c>
      <c r="G360" s="32">
        <f t="shared" si="57"/>
        <v>0</v>
      </c>
      <c r="H360" s="32">
        <f t="shared" si="58"/>
        <v>0</v>
      </c>
      <c r="I360" s="31">
        <f t="shared" si="59"/>
        <v>1.0282624611853819</v>
      </c>
      <c r="J360" s="31">
        <f t="shared" si="60"/>
        <v>11.271160900908747</v>
      </c>
      <c r="L360" t="str">
        <f t="shared" si="61"/>
        <v>NA</v>
      </c>
      <c r="M360" s="3">
        <f t="shared" si="62"/>
        <v>-1.0282624611853812</v>
      </c>
    </row>
    <row r="361" spans="1:13">
      <c r="A361" s="29" t="str">
        <f t="shared" si="63"/>
        <v/>
      </c>
      <c r="B361" s="30" t="str">
        <f>IF(A361="","NA",COUNTIF($A$7:A361,"&gt;0"))</f>
        <v>NA</v>
      </c>
      <c r="C361" s="31">
        <f t="shared" si="64"/>
        <v>11.271160900908747</v>
      </c>
      <c r="D361" s="31">
        <f t="shared" si="65"/>
        <v>1.0282624611853819</v>
      </c>
      <c r="E361" s="31">
        <f t="shared" si="55"/>
        <v>0.10322504858415593</v>
      </c>
      <c r="F361" s="32">
        <f t="shared" si="56"/>
        <v>0</v>
      </c>
      <c r="G361" s="32">
        <f t="shared" si="57"/>
        <v>0</v>
      </c>
      <c r="H361" s="32">
        <f t="shared" si="58"/>
        <v>0</v>
      </c>
      <c r="I361" s="31">
        <f t="shared" si="59"/>
        <v>1.1314875097695378</v>
      </c>
      <c r="J361" s="31">
        <f t="shared" si="60"/>
        <v>12.402648410678283</v>
      </c>
      <c r="L361" t="str">
        <f t="shared" si="61"/>
        <v>NA</v>
      </c>
      <c r="M361" s="3">
        <f t="shared" si="62"/>
        <v>-1.1314875097695367</v>
      </c>
    </row>
    <row r="362" spans="1:13">
      <c r="A362" s="29" t="str">
        <f t="shared" si="63"/>
        <v/>
      </c>
      <c r="B362" s="30" t="str">
        <f>IF(A362="","NA",COUNTIF($A$7:A362,"&gt;0"))</f>
        <v>NA</v>
      </c>
      <c r="C362" s="31">
        <f t="shared" si="64"/>
        <v>12.402648410678283</v>
      </c>
      <c r="D362" s="31">
        <f t="shared" si="65"/>
        <v>1.1314875097695378</v>
      </c>
      <c r="E362" s="31">
        <f t="shared" si="55"/>
        <v>0.1135875883611286</v>
      </c>
      <c r="F362" s="32">
        <f t="shared" si="56"/>
        <v>0</v>
      </c>
      <c r="G362" s="32">
        <f t="shared" si="57"/>
        <v>0</v>
      </c>
      <c r="H362" s="32">
        <f t="shared" si="58"/>
        <v>0</v>
      </c>
      <c r="I362" s="31">
        <f t="shared" si="59"/>
        <v>1.2450750981306664</v>
      </c>
      <c r="J362" s="31">
        <f t="shared" si="60"/>
        <v>13.647723508808951</v>
      </c>
      <c r="L362" t="str">
        <f t="shared" si="61"/>
        <v>NA</v>
      </c>
      <c r="M362" s="3">
        <f t="shared" si="62"/>
        <v>-1.245075098130668</v>
      </c>
    </row>
    <row r="363" spans="1:13">
      <c r="A363" s="29" t="str">
        <f t="shared" si="63"/>
        <v/>
      </c>
      <c r="B363" s="30" t="str">
        <f>IF(A363="","NA",COUNTIF($A$7:A363,"&gt;0"))</f>
        <v>NA</v>
      </c>
      <c r="C363" s="31">
        <f t="shared" si="64"/>
        <v>13.647723508808951</v>
      </c>
      <c r="D363" s="31">
        <f t="shared" si="65"/>
        <v>1.2450750981306664</v>
      </c>
      <c r="E363" s="31">
        <f t="shared" si="55"/>
        <v>0.12499040113484197</v>
      </c>
      <c r="F363" s="32">
        <f t="shared" si="56"/>
        <v>0</v>
      </c>
      <c r="G363" s="32">
        <f t="shared" si="57"/>
        <v>0</v>
      </c>
      <c r="H363" s="32">
        <f t="shared" si="58"/>
        <v>0</v>
      </c>
      <c r="I363" s="31">
        <f t="shared" si="59"/>
        <v>1.3700654992655084</v>
      </c>
      <c r="J363" s="31">
        <f t="shared" si="60"/>
        <v>15.017789008074459</v>
      </c>
      <c r="L363" t="str">
        <f t="shared" si="61"/>
        <v>NA</v>
      </c>
      <c r="M363" s="3">
        <f t="shared" si="62"/>
        <v>-1.3700654992655075</v>
      </c>
    </row>
    <row r="364" spans="1:13">
      <c r="A364" s="29" t="str">
        <f t="shared" si="63"/>
        <v/>
      </c>
      <c r="B364" s="30" t="str">
        <f>IF(A364="","NA",COUNTIF($A$7:A364,"&gt;0"))</f>
        <v>NA</v>
      </c>
      <c r="C364" s="31">
        <f t="shared" si="64"/>
        <v>15.017789008074459</v>
      </c>
      <c r="D364" s="31">
        <f t="shared" si="65"/>
        <v>1.3700654992655084</v>
      </c>
      <c r="E364" s="31">
        <f t="shared" si="55"/>
        <v>0.13753791766561524</v>
      </c>
      <c r="F364" s="32">
        <f t="shared" si="56"/>
        <v>0</v>
      </c>
      <c r="G364" s="32">
        <f t="shared" si="57"/>
        <v>0</v>
      </c>
      <c r="H364" s="32">
        <f t="shared" si="58"/>
        <v>0</v>
      </c>
      <c r="I364" s="31">
        <f t="shared" si="59"/>
        <v>1.5076034169311237</v>
      </c>
      <c r="J364" s="31">
        <f t="shared" si="60"/>
        <v>16.525392425005581</v>
      </c>
      <c r="L364" t="str">
        <f t="shared" si="61"/>
        <v>NA</v>
      </c>
      <c r="M364" s="3">
        <f t="shared" si="62"/>
        <v>-1.5076034169311221</v>
      </c>
    </row>
    <row r="365" spans="1:13">
      <c r="A365" s="29" t="str">
        <f t="shared" si="63"/>
        <v/>
      </c>
      <c r="B365" s="30" t="str">
        <f>IF(A365="","NA",COUNTIF($A$7:A365,"&gt;0"))</f>
        <v>NA</v>
      </c>
      <c r="C365" s="31">
        <f t="shared" si="64"/>
        <v>16.525392425005581</v>
      </c>
      <c r="D365" s="31">
        <f t="shared" si="65"/>
        <v>1.5076034169311237</v>
      </c>
      <c r="E365" s="31">
        <f t="shared" si="55"/>
        <v>0.15134505229234277</v>
      </c>
      <c r="F365" s="32">
        <f t="shared" si="56"/>
        <v>0</v>
      </c>
      <c r="G365" s="32">
        <f t="shared" si="57"/>
        <v>0</v>
      </c>
      <c r="H365" s="32">
        <f t="shared" si="58"/>
        <v>0</v>
      </c>
      <c r="I365" s="31">
        <f t="shared" si="59"/>
        <v>1.6589484692234664</v>
      </c>
      <c r="J365" s="31">
        <f t="shared" si="60"/>
        <v>18.184340894229045</v>
      </c>
      <c r="L365" t="str">
        <f t="shared" si="61"/>
        <v>NA</v>
      </c>
      <c r="M365" s="3">
        <f t="shared" si="62"/>
        <v>-1.6589484692234642</v>
      </c>
    </row>
    <row r="366" spans="1:13">
      <c r="A366" s="29" t="str">
        <f t="shared" si="63"/>
        <v/>
      </c>
      <c r="B366" s="30" t="str">
        <f>IF(A366="","NA",COUNTIF($A$7:A366,"&gt;0"))</f>
        <v>NA</v>
      </c>
      <c r="C366" s="31">
        <f t="shared" si="64"/>
        <v>18.184340894229045</v>
      </c>
      <c r="D366" s="31">
        <f t="shared" si="65"/>
        <v>1.6589484692234664</v>
      </c>
      <c r="E366" s="31">
        <f t="shared" si="55"/>
        <v>0.16653825535631434</v>
      </c>
      <c r="F366" s="32">
        <f t="shared" si="56"/>
        <v>0</v>
      </c>
      <c r="G366" s="32">
        <f t="shared" si="57"/>
        <v>0</v>
      </c>
      <c r="H366" s="32">
        <f t="shared" si="58"/>
        <v>0</v>
      </c>
      <c r="I366" s="31">
        <f t="shared" si="59"/>
        <v>1.8254867245797808</v>
      </c>
      <c r="J366" s="31">
        <f t="shared" si="60"/>
        <v>20.009827618808828</v>
      </c>
      <c r="L366" t="str">
        <f t="shared" si="61"/>
        <v>NA</v>
      </c>
      <c r="M366" s="3">
        <f t="shared" si="62"/>
        <v>-1.8254867245797826</v>
      </c>
    </row>
    <row r="367" spans="1:13">
      <c r="A367" s="29" t="str">
        <f t="shared" si="63"/>
        <v/>
      </c>
      <c r="B367" s="30" t="str">
        <f>IF(A367="","NA",COUNTIF($A$7:A367,"&gt;0"))</f>
        <v>NA</v>
      </c>
      <c r="C367" s="31">
        <f t="shared" si="64"/>
        <v>20.009827618808828</v>
      </c>
      <c r="D367" s="31">
        <f t="shared" si="65"/>
        <v>1.8254867245797808</v>
      </c>
      <c r="E367" s="31">
        <f t="shared" si="55"/>
        <v>0.18325667127559084</v>
      </c>
      <c r="F367" s="32">
        <f t="shared" si="56"/>
        <v>0</v>
      </c>
      <c r="G367" s="32">
        <f t="shared" si="57"/>
        <v>0</v>
      </c>
      <c r="H367" s="32">
        <f t="shared" si="58"/>
        <v>0</v>
      </c>
      <c r="I367" s="31">
        <f t="shared" si="59"/>
        <v>2.0087433958553715</v>
      </c>
      <c r="J367" s="31">
        <f t="shared" si="60"/>
        <v>22.0185710146642</v>
      </c>
      <c r="L367" t="str">
        <f t="shared" si="61"/>
        <v>NA</v>
      </c>
      <c r="M367" s="3">
        <f t="shared" si="62"/>
        <v>-2.0087433958553724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DF195-9439-4A68-B65E-95B4064F6FD3}">
  <dimension ref="A1:N367"/>
  <sheetViews>
    <sheetView workbookViewId="0">
      <selection activeCell="N1" sqref="N1:N3"/>
    </sheetView>
  </sheetViews>
  <sheetFormatPr defaultRowHeight="15"/>
  <cols>
    <col min="1" max="1" width="10.42578125" bestFit="1" customWidth="1"/>
    <col min="2" max="3" width="10.85546875" bestFit="1" customWidth="1"/>
    <col min="4" max="4" width="11.42578125" customWidth="1"/>
    <col min="11" max="11" width="14.5703125" customWidth="1"/>
    <col min="13" max="13" width="12" customWidth="1"/>
    <col min="14" max="14" width="10.5703125" customWidth="1"/>
  </cols>
  <sheetData>
    <row r="1" spans="1:14" ht="30">
      <c r="A1" s="6" t="s">
        <v>46</v>
      </c>
      <c r="B1" s="5">
        <f>parameters!B7</f>
        <v>44907</v>
      </c>
      <c r="C1" s="6"/>
      <c r="D1" s="26" t="str">
        <f>parameters!L10</f>
        <v>_period_in_months</v>
      </c>
      <c r="E1" s="6">
        <f>parameters!M10</f>
        <v>1</v>
      </c>
      <c r="F1" s="6"/>
      <c r="G1" s="6"/>
      <c r="H1" s="6" t="s">
        <v>87</v>
      </c>
      <c r="I1" s="6">
        <f>COUNTA(B7:B367)</f>
        <v>361</v>
      </c>
      <c r="J1" s="6"/>
      <c r="K1" s="6"/>
      <c r="L1" s="6"/>
      <c r="M1" s="36" t="s">
        <v>88</v>
      </c>
      <c r="N1" s="52">
        <f>SUMPRODUCT(M7:M367,N7:N367)*E1/B4</f>
        <v>34.315849246022417</v>
      </c>
    </row>
    <row r="2" spans="1:14">
      <c r="A2" s="6" t="str">
        <f>parameters!A14</f>
        <v>fees_pct</v>
      </c>
      <c r="B2" s="27">
        <f>parameters!B14</f>
        <v>0.05</v>
      </c>
      <c r="C2" s="6"/>
      <c r="D2" s="51" t="s">
        <v>73</v>
      </c>
      <c r="E2" s="51"/>
      <c r="F2" s="6"/>
      <c r="G2" s="6"/>
      <c r="H2" s="6"/>
      <c r="I2" s="6"/>
      <c r="J2" s="6"/>
      <c r="K2" s="6"/>
      <c r="L2" s="6"/>
      <c r="M2" s="36" t="s">
        <v>89</v>
      </c>
      <c r="N2" s="53">
        <f>(B5*12/E1)+(B2/(N1/12))</f>
        <v>0.12738463212139639</v>
      </c>
    </row>
    <row r="3" spans="1:14">
      <c r="A3" s="6" t="s">
        <v>62</v>
      </c>
      <c r="B3" s="6">
        <f>parameters!M12</f>
        <v>72</v>
      </c>
      <c r="C3" s="6"/>
      <c r="D3" s="6" t="str">
        <f>parameters!L6</f>
        <v>Days</v>
      </c>
      <c r="E3" s="6">
        <f>parameters!M6</f>
        <v>0</v>
      </c>
      <c r="F3" s="6"/>
      <c r="G3" s="6"/>
      <c r="H3" s="6"/>
      <c r="I3" s="6"/>
      <c r="J3" s="6"/>
      <c r="K3" s="6"/>
      <c r="L3" s="6"/>
      <c r="M3" s="36" t="s">
        <v>90</v>
      </c>
      <c r="N3" s="54">
        <f>MAX(M7:M367)</f>
        <v>66</v>
      </c>
    </row>
    <row r="4" spans="1:14">
      <c r="A4" s="6" t="str">
        <f>parameters!A6</f>
        <v>loan_amt</v>
      </c>
      <c r="B4" s="33">
        <f>parameters!B6</f>
        <v>20000</v>
      </c>
      <c r="C4" s="6"/>
      <c r="D4" s="6" t="str">
        <f>parameters!L7</f>
        <v>Months</v>
      </c>
      <c r="E4" s="6">
        <f>parameters!M7</f>
        <v>1</v>
      </c>
      <c r="F4" s="6"/>
      <c r="G4" s="6"/>
      <c r="H4" s="6"/>
      <c r="I4" s="6"/>
      <c r="J4" s="6"/>
      <c r="K4" s="6"/>
      <c r="L4" s="6"/>
      <c r="M4" s="6"/>
      <c r="N4" s="6"/>
    </row>
    <row r="5" spans="1:14">
      <c r="A5" s="6" t="str">
        <f>parameters!L14</f>
        <v>_period_interest_rate</v>
      </c>
      <c r="B5" s="27">
        <f>parameters!M14</f>
        <v>9.1583333333333326E-3</v>
      </c>
      <c r="C5" s="6"/>
      <c r="D5" s="6" t="str">
        <f>parameters!L8</f>
        <v>Years</v>
      </c>
      <c r="E5" s="6">
        <f>parameters!M8</f>
        <v>0</v>
      </c>
      <c r="F5" s="6"/>
      <c r="G5" s="6"/>
      <c r="H5" s="6">
        <f>summary!F2</f>
        <v>2</v>
      </c>
      <c r="I5" s="6"/>
      <c r="J5" s="6"/>
      <c r="K5" s="6"/>
      <c r="L5" s="6"/>
      <c r="M5" s="6"/>
      <c r="N5" s="6"/>
    </row>
    <row r="6" spans="1:14" ht="45">
      <c r="A6" s="28" t="s">
        <v>76</v>
      </c>
      <c r="B6" s="28" t="s">
        <v>68</v>
      </c>
      <c r="C6" s="28" t="s">
        <v>77</v>
      </c>
      <c r="D6" s="28" t="s">
        <v>78</v>
      </c>
      <c r="E6" s="28" t="s">
        <v>79</v>
      </c>
      <c r="F6" s="28" t="s">
        <v>80</v>
      </c>
      <c r="G6" s="28" t="s">
        <v>81</v>
      </c>
      <c r="H6" s="28" t="s">
        <v>91</v>
      </c>
      <c r="I6" s="28" t="s">
        <v>82</v>
      </c>
      <c r="J6" s="28" t="s">
        <v>83</v>
      </c>
      <c r="K6" s="28" t="s">
        <v>84</v>
      </c>
      <c r="M6" s="34" t="s">
        <v>85</v>
      </c>
      <c r="N6" s="34" t="s">
        <v>92</v>
      </c>
    </row>
    <row r="7" spans="1:14">
      <c r="A7" s="29">
        <f>DATE(YEAR(B1)+$E$5,MONTH(B1)+$E$4,DAY(B1)+$E$3)</f>
        <v>44938</v>
      </c>
      <c r="B7" s="30">
        <f>IF(A7="","NA",COUNTIF($A$7:A7,"&gt;0"))</f>
        <v>1</v>
      </c>
      <c r="C7" s="31">
        <f>B4</f>
        <v>20000</v>
      </c>
      <c r="D7" s="30">
        <v>0</v>
      </c>
      <c r="E7" s="31">
        <f>C7*$B$5</f>
        <v>183.16666666666666</v>
      </c>
      <c r="F7" s="32">
        <f>IF(B7&lt;=$B$3,IPMT($B$5,B7,$B$3,-$B$4),0)</f>
        <v>183.16666666666666</v>
      </c>
      <c r="G7" s="32">
        <f>IF(B7&lt;=$B$3,PPMT($B$5,B7,$B$3,-$B$4),0)</f>
        <v>197.41248338956018</v>
      </c>
      <c r="H7" s="32">
        <f>IFERROR(VLOOKUP(B7,parameters!$A$18:$D$21,$H$5+1,FALSE),0)</f>
        <v>0</v>
      </c>
      <c r="I7" s="32">
        <f>MIN(C7+D7+E7,F7+G7+H7)</f>
        <v>380.57915005622681</v>
      </c>
      <c r="J7" s="31">
        <f>MAX(0,D7+E7-I7)</f>
        <v>0</v>
      </c>
      <c r="K7" s="31">
        <f>MAX(0, C7+D7+E7-I7)</f>
        <v>19802.587516610442</v>
      </c>
      <c r="M7" s="15">
        <f>IF(C7&lt;=0.00000001,"NA",B7)</f>
        <v>1</v>
      </c>
      <c r="N7" s="35">
        <f>C7-K7</f>
        <v>197.41248338955847</v>
      </c>
    </row>
    <row r="8" spans="1:14">
      <c r="A8" s="29">
        <f>IF(B7&lt;$B$3,DATE(YEAR(A7)+$E$5,MONTH(A7)+$E$4,DAY(A7)+$E$3),"")</f>
        <v>44969</v>
      </c>
      <c r="B8" s="30">
        <f>IF(A8="","NA",COUNTIF($A$7:A8,"&gt;0"))</f>
        <v>2</v>
      </c>
      <c r="C8" s="31">
        <f>K7</f>
        <v>19802.587516610442</v>
      </c>
      <c r="D8" s="31">
        <f>J7</f>
        <v>0</v>
      </c>
      <c r="E8" s="31">
        <f t="shared" ref="E8:E71" si="0">C8*$B$5</f>
        <v>181.35869733962394</v>
      </c>
      <c r="F8" s="32">
        <f t="shared" ref="F8:F71" si="1">IF(B8&lt;=$B$3,IPMT($B$5,B8,$B$3,-$B$4),0)</f>
        <v>181.35869733962392</v>
      </c>
      <c r="G8" s="32">
        <f t="shared" ref="G8:G71" si="2">IF(B8&lt;=$B$3,PPMT($B$5,B8,$B$3,-$B$4),0)</f>
        <v>199.22045271660292</v>
      </c>
      <c r="H8" s="32">
        <f>IFERROR(VLOOKUP(B8,parameters!$A$18:$D$21,$H$5+1,FALSE),0)</f>
        <v>0</v>
      </c>
      <c r="I8" s="32">
        <f t="shared" ref="I8:I71" si="3">MIN(C8+D8+E8,F8+G8+H8)</f>
        <v>380.57915005622681</v>
      </c>
      <c r="J8" s="31">
        <f t="shared" ref="J8:J71" si="4">MAX(0,D8+E8-I8)</f>
        <v>0</v>
      </c>
      <c r="K8" s="31">
        <f t="shared" ref="K8:K71" si="5">MAX(0, C8+D8+E8-I8)</f>
        <v>19603.367063893838</v>
      </c>
      <c r="M8" s="15">
        <f t="shared" ref="M8:M71" si="6">IF(C8&lt;=0.00000001,"NA",B8)</f>
        <v>2</v>
      </c>
      <c r="N8" s="35">
        <f t="shared" ref="N8:N71" si="7">C8-K8</f>
        <v>199.22045271660318</v>
      </c>
    </row>
    <row r="9" spans="1:14">
      <c r="A9" s="29">
        <f t="shared" ref="A9:A72" si="8">IF(B8&lt;$B$3,DATE(YEAR(A8)+$E$5,MONTH(A8)+$E$4,DAY(A8)+$E$3),"")</f>
        <v>44997</v>
      </c>
      <c r="B9" s="30">
        <f>IF(A9="","NA",COUNTIF($A$7:A9,"&gt;0"))</f>
        <v>3</v>
      </c>
      <c r="C9" s="31">
        <f t="shared" ref="C9:C72" si="9">K8</f>
        <v>19603.367063893838</v>
      </c>
      <c r="D9" s="31">
        <f t="shared" ref="D9:D72" si="10">J8</f>
        <v>0</v>
      </c>
      <c r="E9" s="31">
        <f t="shared" si="0"/>
        <v>179.53417002682772</v>
      </c>
      <c r="F9" s="32">
        <f t="shared" si="1"/>
        <v>179.5341700268277</v>
      </c>
      <c r="G9" s="32">
        <f t="shared" si="2"/>
        <v>201.04498002939914</v>
      </c>
      <c r="H9" s="32">
        <f>IFERROR(VLOOKUP(B9,parameters!$A$18:$D$21,$H$5+1,FALSE),0)</f>
        <v>200</v>
      </c>
      <c r="I9" s="32">
        <f t="shared" si="3"/>
        <v>580.57915005622681</v>
      </c>
      <c r="J9" s="31">
        <f t="shared" si="4"/>
        <v>0</v>
      </c>
      <c r="K9" s="31">
        <f t="shared" si="5"/>
        <v>19202.322083864441</v>
      </c>
      <c r="M9" s="15">
        <f t="shared" si="6"/>
        <v>3</v>
      </c>
      <c r="N9" s="35">
        <f t="shared" si="7"/>
        <v>401.04498002939727</v>
      </c>
    </row>
    <row r="10" spans="1:14">
      <c r="A10" s="29">
        <f t="shared" si="8"/>
        <v>45028</v>
      </c>
      <c r="B10" s="30">
        <f>IF(A10="","NA",COUNTIF($A$7:A10,"&gt;0"))</f>
        <v>4</v>
      </c>
      <c r="C10" s="31">
        <f t="shared" si="9"/>
        <v>19202.322083864441</v>
      </c>
      <c r="D10" s="31">
        <f t="shared" si="10"/>
        <v>0</v>
      </c>
      <c r="E10" s="31">
        <f t="shared" si="0"/>
        <v>175.86126641805848</v>
      </c>
      <c r="F10" s="32">
        <f t="shared" si="1"/>
        <v>177.69293308472513</v>
      </c>
      <c r="G10" s="32">
        <f t="shared" si="2"/>
        <v>202.88621697150171</v>
      </c>
      <c r="H10" s="32">
        <f>IFERROR(VLOOKUP(B10,parameters!$A$18:$D$21,$H$5+1,FALSE),0)</f>
        <v>300</v>
      </c>
      <c r="I10" s="32">
        <f t="shared" si="3"/>
        <v>680.57915005622681</v>
      </c>
      <c r="J10" s="31">
        <f t="shared" si="4"/>
        <v>0</v>
      </c>
      <c r="K10" s="31">
        <f t="shared" si="5"/>
        <v>18697.604200226273</v>
      </c>
      <c r="M10" s="15">
        <f t="shared" si="6"/>
        <v>4</v>
      </c>
      <c r="N10" s="35">
        <f t="shared" si="7"/>
        <v>504.71788363816813</v>
      </c>
    </row>
    <row r="11" spans="1:14">
      <c r="A11" s="29">
        <f t="shared" si="8"/>
        <v>45058</v>
      </c>
      <c r="B11" s="30">
        <f>IF(A11="","NA",COUNTIF($A$7:A11,"&gt;0"))</f>
        <v>5</v>
      </c>
      <c r="C11" s="31">
        <f t="shared" si="9"/>
        <v>18697.604200226273</v>
      </c>
      <c r="D11" s="31">
        <f t="shared" si="10"/>
        <v>0</v>
      </c>
      <c r="E11" s="31">
        <f t="shared" si="0"/>
        <v>171.23889180040561</v>
      </c>
      <c r="F11" s="32">
        <f t="shared" si="1"/>
        <v>175.83483348096115</v>
      </c>
      <c r="G11" s="32">
        <f t="shared" si="2"/>
        <v>204.74431657526571</v>
      </c>
      <c r="H11" s="32">
        <f>IFERROR(VLOOKUP(B11,parameters!$A$18:$D$21,$H$5+1,FALSE),0)</f>
        <v>400</v>
      </c>
      <c r="I11" s="32">
        <f t="shared" si="3"/>
        <v>780.57915005622681</v>
      </c>
      <c r="J11" s="31">
        <f t="shared" si="4"/>
        <v>0</v>
      </c>
      <c r="K11" s="31">
        <f t="shared" si="5"/>
        <v>18088.263941970454</v>
      </c>
      <c r="M11" s="15">
        <f t="shared" si="6"/>
        <v>5</v>
      </c>
      <c r="N11" s="35">
        <f t="shared" si="7"/>
        <v>609.34025825581921</v>
      </c>
    </row>
    <row r="12" spans="1:14">
      <c r="A12" s="29">
        <f t="shared" si="8"/>
        <v>45089</v>
      </c>
      <c r="B12" s="30">
        <f>IF(A12="","NA",COUNTIF($A$7:A12,"&gt;0"))</f>
        <v>6</v>
      </c>
      <c r="C12" s="31">
        <f t="shared" si="9"/>
        <v>18088.263941970454</v>
      </c>
      <c r="D12" s="31">
        <f t="shared" si="10"/>
        <v>0</v>
      </c>
      <c r="E12" s="31">
        <f t="shared" si="0"/>
        <v>165.65835060187939</v>
      </c>
      <c r="F12" s="32">
        <f t="shared" si="1"/>
        <v>173.95971678165932</v>
      </c>
      <c r="G12" s="32">
        <f t="shared" si="2"/>
        <v>206.61943327456754</v>
      </c>
      <c r="H12" s="32">
        <f>IFERROR(VLOOKUP(B12,parameters!$A$18:$D$21,$H$5+1,FALSE),0)</f>
        <v>500</v>
      </c>
      <c r="I12" s="32">
        <f t="shared" si="3"/>
        <v>880.57915005622681</v>
      </c>
      <c r="J12" s="31">
        <f t="shared" si="4"/>
        <v>0</v>
      </c>
      <c r="K12" s="31">
        <f t="shared" si="5"/>
        <v>17373.343142516107</v>
      </c>
      <c r="M12" s="15">
        <f t="shared" si="6"/>
        <v>6</v>
      </c>
      <c r="N12" s="35">
        <f t="shared" si="7"/>
        <v>714.92079945434671</v>
      </c>
    </row>
    <row r="13" spans="1:14">
      <c r="A13" s="29">
        <f t="shared" si="8"/>
        <v>45119</v>
      </c>
      <c r="B13" s="30">
        <f>IF(A13="","NA",COUNTIF($A$7:A13,"&gt;0"))</f>
        <v>7</v>
      </c>
      <c r="C13" s="31">
        <f t="shared" si="9"/>
        <v>17373.343142516107</v>
      </c>
      <c r="D13" s="31">
        <f t="shared" si="10"/>
        <v>0</v>
      </c>
      <c r="E13" s="31">
        <f t="shared" si="0"/>
        <v>159.11086761354332</v>
      </c>
      <c r="F13" s="32">
        <f t="shared" si="1"/>
        <v>172.06742713858637</v>
      </c>
      <c r="G13" s="32">
        <f t="shared" si="2"/>
        <v>208.51172291764044</v>
      </c>
      <c r="H13" s="32">
        <f>IFERROR(VLOOKUP(B13,parameters!$A$18:$D$21,$H$5+1,FALSE),0)</f>
        <v>0</v>
      </c>
      <c r="I13" s="32">
        <f t="shared" si="3"/>
        <v>380.57915005622681</v>
      </c>
      <c r="J13" s="31">
        <f t="shared" si="4"/>
        <v>0</v>
      </c>
      <c r="K13" s="31">
        <f t="shared" si="5"/>
        <v>17151.874860073425</v>
      </c>
      <c r="M13" s="15">
        <f t="shared" si="6"/>
        <v>7</v>
      </c>
      <c r="N13" s="35">
        <f t="shared" si="7"/>
        <v>221.46828244268181</v>
      </c>
    </row>
    <row r="14" spans="1:14">
      <c r="A14" s="29">
        <f t="shared" si="8"/>
        <v>45150</v>
      </c>
      <c r="B14" s="30">
        <f>IF(A14="","NA",COUNTIF($A$7:A14,"&gt;0"))</f>
        <v>8</v>
      </c>
      <c r="C14" s="31">
        <f t="shared" si="9"/>
        <v>17151.874860073425</v>
      </c>
      <c r="D14" s="31">
        <f t="shared" si="10"/>
        <v>0</v>
      </c>
      <c r="E14" s="31">
        <f t="shared" si="0"/>
        <v>157.08258726017243</v>
      </c>
      <c r="F14" s="32">
        <f t="shared" si="1"/>
        <v>170.15780727619901</v>
      </c>
      <c r="G14" s="32">
        <f t="shared" si="2"/>
        <v>210.42134278002783</v>
      </c>
      <c r="H14" s="32">
        <f>IFERROR(VLOOKUP(B14,parameters!$A$18:$D$21,$H$5+1,FALSE),0)</f>
        <v>0</v>
      </c>
      <c r="I14" s="32">
        <f t="shared" si="3"/>
        <v>380.57915005622681</v>
      </c>
      <c r="J14" s="31">
        <f t="shared" si="4"/>
        <v>0</v>
      </c>
      <c r="K14" s="31">
        <f t="shared" si="5"/>
        <v>16928.37829727737</v>
      </c>
      <c r="M14" s="15">
        <f t="shared" si="6"/>
        <v>8</v>
      </c>
      <c r="N14" s="35">
        <f t="shared" si="7"/>
        <v>223.49656279605551</v>
      </c>
    </row>
    <row r="15" spans="1:14">
      <c r="A15" s="29">
        <f t="shared" si="8"/>
        <v>45181</v>
      </c>
      <c r="B15" s="30">
        <f>IF(A15="","NA",COUNTIF($A$7:A15,"&gt;0"))</f>
        <v>9</v>
      </c>
      <c r="C15" s="31">
        <f t="shared" si="9"/>
        <v>16928.37829727737</v>
      </c>
      <c r="D15" s="31">
        <f t="shared" si="10"/>
        <v>0</v>
      </c>
      <c r="E15" s="31">
        <f t="shared" si="0"/>
        <v>155.03573123923189</v>
      </c>
      <c r="F15" s="32">
        <f t="shared" si="1"/>
        <v>168.23069847857192</v>
      </c>
      <c r="G15" s="32">
        <f t="shared" si="2"/>
        <v>212.34845157765494</v>
      </c>
      <c r="H15" s="32">
        <f>IFERROR(VLOOKUP(B15,parameters!$A$18:$D$21,$H$5+1,FALSE),0)</f>
        <v>0</v>
      </c>
      <c r="I15" s="32">
        <f t="shared" si="3"/>
        <v>380.57915005622687</v>
      </c>
      <c r="J15" s="31">
        <f t="shared" si="4"/>
        <v>0</v>
      </c>
      <c r="K15" s="31">
        <f t="shared" si="5"/>
        <v>16702.834878460377</v>
      </c>
      <c r="M15" s="15">
        <f t="shared" si="6"/>
        <v>9</v>
      </c>
      <c r="N15" s="35">
        <f t="shared" si="7"/>
        <v>225.54341881699293</v>
      </c>
    </row>
    <row r="16" spans="1:14">
      <c r="A16" s="29">
        <f t="shared" si="8"/>
        <v>45211</v>
      </c>
      <c r="B16" s="30">
        <f>IF(A16="","NA",COUNTIF($A$7:A16,"&gt;0"))</f>
        <v>10</v>
      </c>
      <c r="C16" s="31">
        <f t="shared" si="9"/>
        <v>16702.834878460377</v>
      </c>
      <c r="D16" s="31">
        <f t="shared" si="10"/>
        <v>0</v>
      </c>
      <c r="E16" s="31">
        <f t="shared" si="0"/>
        <v>152.97012942856628</v>
      </c>
      <c r="F16" s="32">
        <f t="shared" si="1"/>
        <v>166.28594057620657</v>
      </c>
      <c r="G16" s="32">
        <f t="shared" si="2"/>
        <v>214.29320948002029</v>
      </c>
      <c r="H16" s="32">
        <f>IFERROR(VLOOKUP(B16,parameters!$A$18:$D$21,$H$5+1,FALSE),0)</f>
        <v>0</v>
      </c>
      <c r="I16" s="32">
        <f t="shared" si="3"/>
        <v>380.57915005622687</v>
      </c>
      <c r="J16" s="31">
        <f t="shared" si="4"/>
        <v>0</v>
      </c>
      <c r="K16" s="31">
        <f t="shared" si="5"/>
        <v>16475.225857832716</v>
      </c>
      <c r="M16" s="15">
        <f t="shared" si="6"/>
        <v>10</v>
      </c>
      <c r="N16" s="35">
        <f t="shared" si="7"/>
        <v>227.60902062766036</v>
      </c>
    </row>
    <row r="17" spans="1:14">
      <c r="A17" s="29">
        <f t="shared" si="8"/>
        <v>45242</v>
      </c>
      <c r="B17" s="30">
        <f>IF(A17="","NA",COUNTIF($A$7:A17,"&gt;0"))</f>
        <v>11</v>
      </c>
      <c r="C17" s="31">
        <f t="shared" si="9"/>
        <v>16475.225857832716</v>
      </c>
      <c r="D17" s="31">
        <f t="shared" si="10"/>
        <v>0</v>
      </c>
      <c r="E17" s="31">
        <f t="shared" si="0"/>
        <v>150.88561014798461</v>
      </c>
      <c r="F17" s="32">
        <f t="shared" si="1"/>
        <v>164.32337193271869</v>
      </c>
      <c r="G17" s="32">
        <f t="shared" si="2"/>
        <v>216.25577812350812</v>
      </c>
      <c r="H17" s="32">
        <f>IFERROR(VLOOKUP(B17,parameters!$A$18:$D$21,$H$5+1,FALSE),0)</f>
        <v>0</v>
      </c>
      <c r="I17" s="32">
        <f t="shared" si="3"/>
        <v>380.57915005622681</v>
      </c>
      <c r="J17" s="31">
        <f t="shared" si="4"/>
        <v>0</v>
      </c>
      <c r="K17" s="31">
        <f t="shared" si="5"/>
        <v>16245.532317924473</v>
      </c>
      <c r="M17" s="15">
        <f t="shared" si="6"/>
        <v>11</v>
      </c>
      <c r="N17" s="35">
        <f t="shared" si="7"/>
        <v>229.69353990824311</v>
      </c>
    </row>
    <row r="18" spans="1:14">
      <c r="A18" s="29">
        <f t="shared" si="8"/>
        <v>45272</v>
      </c>
      <c r="B18" s="30">
        <f>IF(A18="","NA",COUNTIF($A$7:A18,"&gt;0"))</f>
        <v>12</v>
      </c>
      <c r="C18" s="31">
        <f t="shared" si="9"/>
        <v>16245.532317924473</v>
      </c>
      <c r="D18" s="31">
        <f t="shared" si="10"/>
        <v>0</v>
      </c>
      <c r="E18" s="31">
        <f t="shared" si="0"/>
        <v>148.78200014499163</v>
      </c>
      <c r="F18" s="32">
        <f t="shared" si="1"/>
        <v>162.34282943140423</v>
      </c>
      <c r="G18" s="32">
        <f t="shared" si="2"/>
        <v>218.23632062482258</v>
      </c>
      <c r="H18" s="32">
        <f>IFERROR(VLOOKUP(B18,parameters!$A$18:$D$21,$H$5+1,FALSE),0)</f>
        <v>0</v>
      </c>
      <c r="I18" s="32">
        <f t="shared" si="3"/>
        <v>380.57915005622681</v>
      </c>
      <c r="J18" s="31">
        <f t="shared" si="4"/>
        <v>0</v>
      </c>
      <c r="K18" s="31">
        <f t="shared" si="5"/>
        <v>16013.735168013238</v>
      </c>
      <c r="M18" s="15">
        <f t="shared" si="6"/>
        <v>12</v>
      </c>
      <c r="N18" s="35">
        <f t="shared" si="7"/>
        <v>231.79714991123546</v>
      </c>
    </row>
    <row r="19" spans="1:14">
      <c r="A19" s="29">
        <f t="shared" si="8"/>
        <v>45303</v>
      </c>
      <c r="B19" s="30">
        <f>IF(A19="","NA",COUNTIF($A$7:A19,"&gt;0"))</f>
        <v>13</v>
      </c>
      <c r="C19" s="31">
        <f t="shared" si="9"/>
        <v>16013.735168013238</v>
      </c>
      <c r="D19" s="31">
        <f t="shared" si="10"/>
        <v>0</v>
      </c>
      <c r="E19" s="31">
        <f t="shared" si="0"/>
        <v>146.6591245803879</v>
      </c>
      <c r="F19" s="32">
        <f t="shared" si="1"/>
        <v>160.34414846168193</v>
      </c>
      <c r="G19" s="32">
        <f t="shared" si="2"/>
        <v>220.23500159454494</v>
      </c>
      <c r="H19" s="32">
        <f>IFERROR(VLOOKUP(B19,parameters!$A$18:$D$21,$H$5+1,FALSE),0)</f>
        <v>0</v>
      </c>
      <c r="I19" s="32">
        <f t="shared" si="3"/>
        <v>380.57915005622687</v>
      </c>
      <c r="J19" s="31">
        <f t="shared" si="4"/>
        <v>0</v>
      </c>
      <c r="K19" s="31">
        <f t="shared" si="5"/>
        <v>15779.8151425374</v>
      </c>
      <c r="M19" s="15">
        <f t="shared" si="6"/>
        <v>13</v>
      </c>
      <c r="N19" s="35">
        <f t="shared" si="7"/>
        <v>233.92002547583797</v>
      </c>
    </row>
    <row r="20" spans="1:14">
      <c r="A20" s="29">
        <f t="shared" si="8"/>
        <v>45334</v>
      </c>
      <c r="B20" s="30">
        <f>IF(A20="","NA",COUNTIF($A$7:A20,"&gt;0"))</f>
        <v>14</v>
      </c>
      <c r="C20" s="31">
        <f t="shared" si="9"/>
        <v>15779.8151425374</v>
      </c>
      <c r="D20" s="31">
        <f t="shared" si="10"/>
        <v>0</v>
      </c>
      <c r="E20" s="31">
        <f t="shared" si="0"/>
        <v>144.51680701373834</v>
      </c>
      <c r="F20" s="32">
        <f t="shared" si="1"/>
        <v>158.32716290541188</v>
      </c>
      <c r="G20" s="32">
        <f t="shared" si="2"/>
        <v>222.25198715081495</v>
      </c>
      <c r="H20" s="32">
        <f>IFERROR(VLOOKUP(B20,parameters!$A$18:$D$21,$H$5+1,FALSE),0)</f>
        <v>0</v>
      </c>
      <c r="I20" s="32">
        <f t="shared" si="3"/>
        <v>380.57915005622681</v>
      </c>
      <c r="J20" s="31">
        <f t="shared" si="4"/>
        <v>0</v>
      </c>
      <c r="K20" s="31">
        <f t="shared" si="5"/>
        <v>15543.752799494912</v>
      </c>
      <c r="M20" s="15">
        <f t="shared" si="6"/>
        <v>14</v>
      </c>
      <c r="N20" s="35">
        <f t="shared" si="7"/>
        <v>236.06234304248756</v>
      </c>
    </row>
    <row r="21" spans="1:14">
      <c r="A21" s="29">
        <f t="shared" si="8"/>
        <v>45363</v>
      </c>
      <c r="B21" s="30">
        <f>IF(A21="","NA",COUNTIF($A$7:A21,"&gt;0"))</f>
        <v>15</v>
      </c>
      <c r="C21" s="31">
        <f t="shared" si="9"/>
        <v>15543.752799494912</v>
      </c>
      <c r="D21" s="31">
        <f t="shared" si="10"/>
        <v>0</v>
      </c>
      <c r="E21" s="31">
        <f t="shared" si="0"/>
        <v>142.35486938870756</v>
      </c>
      <c r="F21" s="32">
        <f t="shared" si="1"/>
        <v>156.29170512308897</v>
      </c>
      <c r="G21" s="32">
        <f t="shared" si="2"/>
        <v>224.28744493313786</v>
      </c>
      <c r="H21" s="32">
        <f>IFERROR(VLOOKUP(B21,parameters!$A$18:$D$21,$H$5+1,FALSE),0)</f>
        <v>0</v>
      </c>
      <c r="I21" s="32">
        <f t="shared" si="3"/>
        <v>380.57915005622681</v>
      </c>
      <c r="J21" s="31">
        <f t="shared" si="4"/>
        <v>0</v>
      </c>
      <c r="K21" s="31">
        <f t="shared" si="5"/>
        <v>15305.528518827394</v>
      </c>
      <c r="M21" s="15">
        <f t="shared" si="6"/>
        <v>15</v>
      </c>
      <c r="N21" s="35">
        <f t="shared" si="7"/>
        <v>238.22428066751854</v>
      </c>
    </row>
    <row r="22" spans="1:14">
      <c r="A22" s="29">
        <f t="shared" si="8"/>
        <v>45394</v>
      </c>
      <c r="B22" s="30">
        <f>IF(A22="","NA",COUNTIF($A$7:A22,"&gt;0"))</f>
        <v>16</v>
      </c>
      <c r="C22" s="31">
        <f t="shared" si="9"/>
        <v>15305.528518827394</v>
      </c>
      <c r="D22" s="31">
        <f t="shared" si="10"/>
        <v>0</v>
      </c>
      <c r="E22" s="31">
        <f t="shared" si="0"/>
        <v>140.17313201826087</v>
      </c>
      <c r="F22" s="32">
        <f t="shared" si="1"/>
        <v>154.23760593990968</v>
      </c>
      <c r="G22" s="32">
        <f t="shared" si="2"/>
        <v>226.34154411631712</v>
      </c>
      <c r="H22" s="32">
        <f>IFERROR(VLOOKUP(B22,parameters!$A$18:$D$21,$H$5+1,FALSE),0)</f>
        <v>0</v>
      </c>
      <c r="I22" s="32">
        <f t="shared" si="3"/>
        <v>380.57915005622681</v>
      </c>
      <c r="J22" s="31">
        <f t="shared" si="4"/>
        <v>0</v>
      </c>
      <c r="K22" s="31">
        <f t="shared" si="5"/>
        <v>15065.122500789428</v>
      </c>
      <c r="M22" s="15">
        <f t="shared" si="6"/>
        <v>16</v>
      </c>
      <c r="N22" s="35">
        <f t="shared" si="7"/>
        <v>240.40601803796562</v>
      </c>
    </row>
    <row r="23" spans="1:14">
      <c r="A23" s="29">
        <f t="shared" si="8"/>
        <v>45424</v>
      </c>
      <c r="B23" s="30">
        <f>IF(A23="","NA",COUNTIF($A$7:A23,"&gt;0"))</f>
        <v>17</v>
      </c>
      <c r="C23" s="31">
        <f t="shared" si="9"/>
        <v>15065.122500789428</v>
      </c>
      <c r="D23" s="31">
        <f t="shared" si="10"/>
        <v>0</v>
      </c>
      <c r="E23" s="31">
        <f t="shared" si="0"/>
        <v>137.97141356972983</v>
      </c>
      <c r="F23" s="32">
        <f t="shared" si="1"/>
        <v>152.16469463171109</v>
      </c>
      <c r="G23" s="32">
        <f t="shared" si="2"/>
        <v>228.41445542451575</v>
      </c>
      <c r="H23" s="32">
        <f>IFERROR(VLOOKUP(B23,parameters!$A$18:$D$21,$H$5+1,FALSE),0)</f>
        <v>0</v>
      </c>
      <c r="I23" s="32">
        <f t="shared" si="3"/>
        <v>380.57915005622681</v>
      </c>
      <c r="J23" s="31">
        <f t="shared" si="4"/>
        <v>0</v>
      </c>
      <c r="K23" s="31">
        <f t="shared" si="5"/>
        <v>14822.514764302932</v>
      </c>
      <c r="M23" s="15">
        <f t="shared" si="6"/>
        <v>17</v>
      </c>
      <c r="N23" s="35">
        <f t="shared" si="7"/>
        <v>242.60773648649592</v>
      </c>
    </row>
    <row r="24" spans="1:14">
      <c r="A24" s="29">
        <f t="shared" si="8"/>
        <v>45455</v>
      </c>
      <c r="B24" s="30">
        <f>IF(A24="","NA",COUNTIF($A$7:A24,"&gt;0"))</f>
        <v>18</v>
      </c>
      <c r="C24" s="31">
        <f t="shared" si="9"/>
        <v>14822.514764302932</v>
      </c>
      <c r="D24" s="31">
        <f t="shared" si="10"/>
        <v>0</v>
      </c>
      <c r="E24" s="31">
        <f t="shared" si="0"/>
        <v>135.74953104974102</v>
      </c>
      <c r="F24" s="32">
        <f t="shared" si="1"/>
        <v>150.07279891078153</v>
      </c>
      <c r="G24" s="32">
        <f t="shared" si="2"/>
        <v>230.50635114544534</v>
      </c>
      <c r="H24" s="32">
        <f>IFERROR(VLOOKUP(B24,parameters!$A$18:$D$21,$H$5+1,FALSE),0)</f>
        <v>0</v>
      </c>
      <c r="I24" s="32">
        <f t="shared" si="3"/>
        <v>380.57915005622687</v>
      </c>
      <c r="J24" s="31">
        <f t="shared" si="4"/>
        <v>0</v>
      </c>
      <c r="K24" s="31">
        <f t="shared" si="5"/>
        <v>14577.685145296447</v>
      </c>
      <c r="M24" s="15">
        <f t="shared" si="6"/>
        <v>18</v>
      </c>
      <c r="N24" s="35">
        <f t="shared" si="7"/>
        <v>244.82961900648479</v>
      </c>
    </row>
    <row r="25" spans="1:14">
      <c r="A25" s="29">
        <f t="shared" si="8"/>
        <v>45485</v>
      </c>
      <c r="B25" s="30">
        <f>IF(A25="","NA",COUNTIF($A$7:A25,"&gt;0"))</f>
        <v>19</v>
      </c>
      <c r="C25" s="31">
        <f t="shared" si="9"/>
        <v>14577.685145296447</v>
      </c>
      <c r="D25" s="31">
        <f t="shared" si="10"/>
        <v>0</v>
      </c>
      <c r="E25" s="31">
        <f t="shared" si="0"/>
        <v>133.50729978900662</v>
      </c>
      <c r="F25" s="32">
        <f t="shared" si="1"/>
        <v>147.96174491154116</v>
      </c>
      <c r="G25" s="32">
        <f t="shared" si="2"/>
        <v>232.61740514468565</v>
      </c>
      <c r="H25" s="32">
        <f>IFERROR(VLOOKUP(B25,parameters!$A$18:$D$21,$H$5+1,FALSE),0)</f>
        <v>0</v>
      </c>
      <c r="I25" s="32">
        <f t="shared" si="3"/>
        <v>380.57915005622681</v>
      </c>
      <c r="J25" s="31">
        <f t="shared" si="4"/>
        <v>0</v>
      </c>
      <c r="K25" s="31">
        <f t="shared" si="5"/>
        <v>14330.613295029229</v>
      </c>
      <c r="M25" s="15">
        <f t="shared" si="6"/>
        <v>19</v>
      </c>
      <c r="N25" s="35">
        <f t="shared" si="7"/>
        <v>247.07185026721891</v>
      </c>
    </row>
    <row r="26" spans="1:14">
      <c r="A26" s="29">
        <f t="shared" si="8"/>
        <v>45516</v>
      </c>
      <c r="B26" s="30">
        <f>IF(A26="","NA",COUNTIF($A$7:A26,"&gt;0"))</f>
        <v>20</v>
      </c>
      <c r="C26" s="31">
        <f t="shared" si="9"/>
        <v>14330.613295029229</v>
      </c>
      <c r="D26" s="31">
        <f t="shared" si="10"/>
        <v>0</v>
      </c>
      <c r="E26" s="31">
        <f t="shared" si="0"/>
        <v>131.24453342697601</v>
      </c>
      <c r="F26" s="32">
        <f t="shared" si="1"/>
        <v>145.8313571760911</v>
      </c>
      <c r="G26" s="32">
        <f t="shared" si="2"/>
        <v>234.74779288013576</v>
      </c>
      <c r="H26" s="32">
        <f>IFERROR(VLOOKUP(B26,parameters!$A$18:$D$21,$H$5+1,FALSE),0)</f>
        <v>0</v>
      </c>
      <c r="I26" s="32">
        <f t="shared" si="3"/>
        <v>380.57915005622687</v>
      </c>
      <c r="J26" s="31">
        <f t="shared" si="4"/>
        <v>0</v>
      </c>
      <c r="K26" s="31">
        <f t="shared" si="5"/>
        <v>14081.278678399978</v>
      </c>
      <c r="M26" s="15">
        <f t="shared" si="6"/>
        <v>20</v>
      </c>
      <c r="N26" s="35">
        <f t="shared" si="7"/>
        <v>249.33461662925038</v>
      </c>
    </row>
    <row r="27" spans="1:14">
      <c r="A27" s="29">
        <f t="shared" si="8"/>
        <v>45547</v>
      </c>
      <c r="B27" s="30">
        <f>IF(A27="","NA",COUNTIF($A$7:A27,"&gt;0"))</f>
        <v>21</v>
      </c>
      <c r="C27" s="31">
        <f t="shared" si="9"/>
        <v>14081.278678399978</v>
      </c>
      <c r="D27" s="31">
        <f t="shared" si="10"/>
        <v>0</v>
      </c>
      <c r="E27" s="31">
        <f t="shared" si="0"/>
        <v>128.96104389634647</v>
      </c>
      <c r="F27" s="32">
        <f t="shared" si="1"/>
        <v>143.68145863963051</v>
      </c>
      <c r="G27" s="32">
        <f t="shared" si="2"/>
        <v>236.8976914165963</v>
      </c>
      <c r="H27" s="32">
        <f>IFERROR(VLOOKUP(B27,parameters!$A$18:$D$21,$H$5+1,FALSE),0)</f>
        <v>0</v>
      </c>
      <c r="I27" s="32">
        <f t="shared" si="3"/>
        <v>380.57915005622681</v>
      </c>
      <c r="J27" s="31">
        <f t="shared" si="4"/>
        <v>0</v>
      </c>
      <c r="K27" s="31">
        <f t="shared" si="5"/>
        <v>13829.660572240098</v>
      </c>
      <c r="M27" s="15">
        <f t="shared" si="6"/>
        <v>21</v>
      </c>
      <c r="N27" s="35">
        <f t="shared" si="7"/>
        <v>251.61810615987997</v>
      </c>
    </row>
    <row r="28" spans="1:14">
      <c r="A28" s="29">
        <f t="shared" si="8"/>
        <v>45577</v>
      </c>
      <c r="B28" s="30">
        <f>IF(A28="","NA",COUNTIF($A$7:A28,"&gt;0"))</f>
        <v>22</v>
      </c>
      <c r="C28" s="31">
        <f t="shared" si="9"/>
        <v>13829.660572240098</v>
      </c>
      <c r="D28" s="31">
        <f t="shared" si="10"/>
        <v>0</v>
      </c>
      <c r="E28" s="31">
        <f t="shared" si="0"/>
        <v>126.65664140743222</v>
      </c>
      <c r="F28" s="32">
        <f t="shared" si="1"/>
        <v>141.51187061574018</v>
      </c>
      <c r="G28" s="32">
        <f t="shared" si="2"/>
        <v>239.06727944048663</v>
      </c>
      <c r="H28" s="32">
        <f>IFERROR(VLOOKUP(B28,parameters!$A$18:$D$21,$H$5+1,FALSE),0)</f>
        <v>0</v>
      </c>
      <c r="I28" s="32">
        <f t="shared" si="3"/>
        <v>380.57915005622681</v>
      </c>
      <c r="J28" s="31">
        <f t="shared" si="4"/>
        <v>0</v>
      </c>
      <c r="K28" s="31">
        <f t="shared" si="5"/>
        <v>13575.738063591303</v>
      </c>
      <c r="M28" s="15">
        <f t="shared" si="6"/>
        <v>22</v>
      </c>
      <c r="N28" s="35">
        <f t="shared" si="7"/>
        <v>253.92250864879497</v>
      </c>
    </row>
    <row r="29" spans="1:14">
      <c r="A29" s="29">
        <f t="shared" si="8"/>
        <v>45608</v>
      </c>
      <c r="B29" s="30">
        <f>IF(A29="","NA",COUNTIF($A$7:A29,"&gt;0"))</f>
        <v>23</v>
      </c>
      <c r="C29" s="31">
        <f t="shared" si="9"/>
        <v>13575.738063591303</v>
      </c>
      <c r="D29" s="31">
        <f t="shared" si="10"/>
        <v>0</v>
      </c>
      <c r="E29" s="31">
        <f t="shared" si="0"/>
        <v>124.33113443239034</v>
      </c>
      <c r="F29" s="32">
        <f t="shared" si="1"/>
        <v>139.32241278153106</v>
      </c>
      <c r="G29" s="32">
        <f t="shared" si="2"/>
        <v>241.25673727469575</v>
      </c>
      <c r="H29" s="32">
        <f>IFERROR(VLOOKUP(B29,parameters!$A$18:$D$21,$H$5+1,FALSE),0)</f>
        <v>0</v>
      </c>
      <c r="I29" s="32">
        <f t="shared" si="3"/>
        <v>380.57915005622681</v>
      </c>
      <c r="J29" s="31">
        <f t="shared" si="4"/>
        <v>0</v>
      </c>
      <c r="K29" s="31">
        <f t="shared" si="5"/>
        <v>13319.490047967467</v>
      </c>
      <c r="M29" s="15">
        <f t="shared" si="6"/>
        <v>23</v>
      </c>
      <c r="N29" s="35">
        <f t="shared" si="7"/>
        <v>256.24801562383618</v>
      </c>
    </row>
    <row r="30" spans="1:14">
      <c r="A30" s="29">
        <f t="shared" si="8"/>
        <v>45638</v>
      </c>
      <c r="B30" s="30">
        <f>IF(A30="","NA",COUNTIF($A$7:A30,"&gt;0"))</f>
        <v>24</v>
      </c>
      <c r="C30" s="31">
        <f t="shared" si="9"/>
        <v>13319.490047967467</v>
      </c>
      <c r="D30" s="31">
        <f t="shared" si="10"/>
        <v>0</v>
      </c>
      <c r="E30" s="31">
        <f t="shared" si="0"/>
        <v>121.98432968930204</v>
      </c>
      <c r="F30" s="32">
        <f t="shared" si="1"/>
        <v>137.11290316265698</v>
      </c>
      <c r="G30" s="32">
        <f t="shared" si="2"/>
        <v>243.46624689356983</v>
      </c>
      <c r="H30" s="32">
        <f>IFERROR(VLOOKUP(B30,parameters!$A$18:$D$21,$H$5+1,FALSE),0)</f>
        <v>0</v>
      </c>
      <c r="I30" s="32">
        <f t="shared" si="3"/>
        <v>380.57915005622681</v>
      </c>
      <c r="J30" s="31">
        <f t="shared" si="4"/>
        <v>0</v>
      </c>
      <c r="K30" s="31">
        <f t="shared" si="5"/>
        <v>13060.895227600542</v>
      </c>
      <c r="M30" s="15">
        <f t="shared" si="6"/>
        <v>24</v>
      </c>
      <c r="N30" s="35">
        <f t="shared" si="7"/>
        <v>258.59482036692498</v>
      </c>
    </row>
    <row r="31" spans="1:14">
      <c r="A31" s="29">
        <f t="shared" si="8"/>
        <v>45669</v>
      </c>
      <c r="B31" s="30">
        <f>IF(A31="","NA",COUNTIF($A$7:A31,"&gt;0"))</f>
        <v>25</v>
      </c>
      <c r="C31" s="31">
        <f t="shared" si="9"/>
        <v>13060.895227600542</v>
      </c>
      <c r="D31" s="31">
        <f t="shared" si="10"/>
        <v>0</v>
      </c>
      <c r="E31" s="31">
        <f t="shared" si="0"/>
        <v>119.61603212610829</v>
      </c>
      <c r="F31" s="32">
        <f t="shared" si="1"/>
        <v>134.88315811819004</v>
      </c>
      <c r="G31" s="32">
        <f t="shared" si="2"/>
        <v>245.69599193803677</v>
      </c>
      <c r="H31" s="32">
        <f>IFERROR(VLOOKUP(B31,parameters!$A$18:$D$21,$H$5+1,FALSE),0)</f>
        <v>0</v>
      </c>
      <c r="I31" s="32">
        <f t="shared" si="3"/>
        <v>380.57915005622681</v>
      </c>
      <c r="J31" s="31">
        <f t="shared" si="4"/>
        <v>0</v>
      </c>
      <c r="K31" s="31">
        <f t="shared" si="5"/>
        <v>12799.932109670424</v>
      </c>
      <c r="M31" s="15">
        <f t="shared" si="6"/>
        <v>25</v>
      </c>
      <c r="N31" s="35">
        <f t="shared" si="7"/>
        <v>260.96311793011773</v>
      </c>
    </row>
    <row r="32" spans="1:14">
      <c r="A32" s="29">
        <f t="shared" si="8"/>
        <v>45700</v>
      </c>
      <c r="B32" s="30">
        <f>IF(A32="","NA",COUNTIF($A$7:A32,"&gt;0"))</f>
        <v>26</v>
      </c>
      <c r="C32" s="31">
        <f t="shared" si="9"/>
        <v>12799.932109670424</v>
      </c>
      <c r="D32" s="31">
        <f t="shared" si="10"/>
        <v>0</v>
      </c>
      <c r="E32" s="31">
        <f t="shared" si="0"/>
        <v>117.22604490439829</v>
      </c>
      <c r="F32" s="32">
        <f t="shared" si="1"/>
        <v>132.63299232535752</v>
      </c>
      <c r="G32" s="32">
        <f t="shared" si="2"/>
        <v>247.94615773086934</v>
      </c>
      <c r="H32" s="32">
        <f>IFERROR(VLOOKUP(B32,parameters!$A$18:$D$21,$H$5+1,FALSE),0)</f>
        <v>0</v>
      </c>
      <c r="I32" s="32">
        <f t="shared" si="3"/>
        <v>380.57915005622687</v>
      </c>
      <c r="J32" s="31">
        <f t="shared" si="4"/>
        <v>0</v>
      </c>
      <c r="K32" s="31">
        <f t="shared" si="5"/>
        <v>12536.579004518597</v>
      </c>
      <c r="M32" s="15">
        <f t="shared" si="6"/>
        <v>26</v>
      </c>
      <c r="N32" s="35">
        <f t="shared" si="7"/>
        <v>263.35310515182755</v>
      </c>
    </row>
    <row r="33" spans="1:14">
      <c r="A33" s="29">
        <f t="shared" si="8"/>
        <v>45728</v>
      </c>
      <c r="B33" s="30">
        <f>IF(A33="","NA",COUNTIF($A$7:A33,"&gt;0"))</f>
        <v>27</v>
      </c>
      <c r="C33" s="31">
        <f t="shared" si="9"/>
        <v>12536.579004518597</v>
      </c>
      <c r="D33" s="31">
        <f t="shared" si="10"/>
        <v>0</v>
      </c>
      <c r="E33" s="31">
        <f t="shared" si="0"/>
        <v>114.81416938304947</v>
      </c>
      <c r="F33" s="32">
        <f t="shared" si="1"/>
        <v>130.36221876413896</v>
      </c>
      <c r="G33" s="32">
        <f t="shared" si="2"/>
        <v>250.21693129208788</v>
      </c>
      <c r="H33" s="32">
        <f>IFERROR(VLOOKUP(B33,parameters!$A$18:$D$21,$H$5+1,FALSE),0)</f>
        <v>0</v>
      </c>
      <c r="I33" s="32">
        <f t="shared" si="3"/>
        <v>380.57915005622681</v>
      </c>
      <c r="J33" s="31">
        <f t="shared" si="4"/>
        <v>0</v>
      </c>
      <c r="K33" s="31">
        <f t="shared" si="5"/>
        <v>12270.81402384542</v>
      </c>
      <c r="M33" s="15">
        <f t="shared" si="6"/>
        <v>27</v>
      </c>
      <c r="N33" s="35">
        <f t="shared" si="7"/>
        <v>265.76498067317698</v>
      </c>
    </row>
    <row r="34" spans="1:14">
      <c r="A34" s="29">
        <f t="shared" si="8"/>
        <v>45759</v>
      </c>
      <c r="B34" s="30">
        <f>IF(A34="","NA",COUNTIF($A$7:A34,"&gt;0"))</f>
        <v>28</v>
      </c>
      <c r="C34" s="31">
        <f t="shared" si="9"/>
        <v>12270.81402384542</v>
      </c>
      <c r="D34" s="31">
        <f t="shared" si="10"/>
        <v>0</v>
      </c>
      <c r="E34" s="31">
        <f t="shared" si="0"/>
        <v>112.38020510171762</v>
      </c>
      <c r="F34" s="32">
        <f t="shared" si="1"/>
        <v>128.07064870172226</v>
      </c>
      <c r="G34" s="32">
        <f t="shared" si="2"/>
        <v>252.50850135450457</v>
      </c>
      <c r="H34" s="32">
        <f>IFERROR(VLOOKUP(B34,parameters!$A$18:$D$21,$H$5+1,FALSE),0)</f>
        <v>0</v>
      </c>
      <c r="I34" s="32">
        <f t="shared" si="3"/>
        <v>380.57915005622681</v>
      </c>
      <c r="J34" s="31">
        <f t="shared" si="4"/>
        <v>0</v>
      </c>
      <c r="K34" s="31">
        <f t="shared" si="5"/>
        <v>12002.615078890911</v>
      </c>
      <c r="M34" s="15">
        <f t="shared" si="6"/>
        <v>28</v>
      </c>
      <c r="N34" s="35">
        <f t="shared" si="7"/>
        <v>268.19894495450899</v>
      </c>
    </row>
    <row r="35" spans="1:14">
      <c r="A35" s="29">
        <f t="shared" si="8"/>
        <v>45789</v>
      </c>
      <c r="B35" s="30">
        <f>IF(A35="","NA",COUNTIF($A$7:A35,"&gt;0"))</f>
        <v>29</v>
      </c>
      <c r="C35" s="31">
        <f t="shared" si="9"/>
        <v>12002.615078890911</v>
      </c>
      <c r="D35" s="31">
        <f t="shared" si="10"/>
        <v>0</v>
      </c>
      <c r="E35" s="31">
        <f t="shared" si="0"/>
        <v>109.92394976417592</v>
      </c>
      <c r="F35" s="32">
        <f t="shared" si="1"/>
        <v>125.75809167681726</v>
      </c>
      <c r="G35" s="32">
        <f t="shared" si="2"/>
        <v>254.82105837940958</v>
      </c>
      <c r="H35" s="32">
        <f>IFERROR(VLOOKUP(B35,parameters!$A$18:$D$21,$H$5+1,FALSE),0)</f>
        <v>0</v>
      </c>
      <c r="I35" s="32">
        <f t="shared" si="3"/>
        <v>380.57915005622681</v>
      </c>
      <c r="J35" s="31">
        <f t="shared" si="4"/>
        <v>0</v>
      </c>
      <c r="K35" s="31">
        <f t="shared" si="5"/>
        <v>11731.95987859886</v>
      </c>
      <c r="M35" s="15">
        <f t="shared" si="6"/>
        <v>29</v>
      </c>
      <c r="N35" s="35">
        <f t="shared" si="7"/>
        <v>270.65520029205072</v>
      </c>
    </row>
    <row r="36" spans="1:14">
      <c r="A36" s="29">
        <f t="shared" si="8"/>
        <v>45820</v>
      </c>
      <c r="B36" s="30">
        <f>IF(A36="","NA",COUNTIF($A$7:A36,"&gt;0"))</f>
        <v>30</v>
      </c>
      <c r="C36" s="31">
        <f t="shared" si="9"/>
        <v>11731.95987859886</v>
      </c>
      <c r="D36" s="31">
        <f t="shared" si="10"/>
        <v>0</v>
      </c>
      <c r="E36" s="31">
        <f t="shared" si="0"/>
        <v>107.44519922150121</v>
      </c>
      <c r="F36" s="32">
        <f t="shared" si="1"/>
        <v>123.42435548382582</v>
      </c>
      <c r="G36" s="32">
        <f t="shared" si="2"/>
        <v>257.15479457240099</v>
      </c>
      <c r="H36" s="32">
        <f>IFERROR(VLOOKUP(B36,parameters!$A$18:$D$21,$H$5+1,FALSE),0)</f>
        <v>0</v>
      </c>
      <c r="I36" s="32">
        <f t="shared" si="3"/>
        <v>380.57915005622681</v>
      </c>
      <c r="J36" s="31">
        <f t="shared" si="4"/>
        <v>0</v>
      </c>
      <c r="K36" s="31">
        <f t="shared" si="5"/>
        <v>11458.825927764135</v>
      </c>
      <c r="M36" s="15">
        <f t="shared" si="6"/>
        <v>30</v>
      </c>
      <c r="N36" s="35">
        <f t="shared" si="7"/>
        <v>273.1339508347246</v>
      </c>
    </row>
    <row r="37" spans="1:14">
      <c r="A37" s="29">
        <f t="shared" si="8"/>
        <v>45850</v>
      </c>
      <c r="B37" s="30">
        <f>IF(A37="","NA",COUNTIF($A$7:A37,"&gt;0"))</f>
        <v>31</v>
      </c>
      <c r="C37" s="31">
        <f t="shared" si="9"/>
        <v>11458.825927764135</v>
      </c>
      <c r="D37" s="31">
        <f t="shared" si="10"/>
        <v>0</v>
      </c>
      <c r="E37" s="31">
        <f t="shared" si="0"/>
        <v>104.94374745510653</v>
      </c>
      <c r="F37" s="32">
        <f t="shared" si="1"/>
        <v>121.06924615686694</v>
      </c>
      <c r="G37" s="32">
        <f t="shared" si="2"/>
        <v>259.50990389935993</v>
      </c>
      <c r="H37" s="32">
        <f>IFERROR(VLOOKUP(B37,parameters!$A$18:$D$21,$H$5+1,FALSE),0)</f>
        <v>0</v>
      </c>
      <c r="I37" s="32">
        <f t="shared" si="3"/>
        <v>380.57915005622687</v>
      </c>
      <c r="J37" s="31">
        <f t="shared" si="4"/>
        <v>0</v>
      </c>
      <c r="K37" s="31">
        <f t="shared" si="5"/>
        <v>11183.190525163016</v>
      </c>
      <c r="M37" s="15">
        <f t="shared" si="6"/>
        <v>31</v>
      </c>
      <c r="N37" s="35">
        <f t="shared" si="7"/>
        <v>275.63540260111949</v>
      </c>
    </row>
    <row r="38" spans="1:14">
      <c r="A38" s="29">
        <f t="shared" si="8"/>
        <v>45881</v>
      </c>
      <c r="B38" s="30">
        <f>IF(A38="","NA",COUNTIF($A$7:A38,"&gt;0"))</f>
        <v>32</v>
      </c>
      <c r="C38" s="31">
        <f t="shared" si="9"/>
        <v>11183.190525163016</v>
      </c>
      <c r="D38" s="31">
        <f t="shared" si="10"/>
        <v>0</v>
      </c>
      <c r="E38" s="31">
        <f t="shared" si="0"/>
        <v>102.41938655961795</v>
      </c>
      <c r="F38" s="32">
        <f t="shared" si="1"/>
        <v>118.69256795365528</v>
      </c>
      <c r="G38" s="32">
        <f t="shared" si="2"/>
        <v>261.88658210257154</v>
      </c>
      <c r="H38" s="32">
        <f>IFERROR(VLOOKUP(B38,parameters!$A$18:$D$21,$H$5+1,FALSE),0)</f>
        <v>0</v>
      </c>
      <c r="I38" s="32">
        <f t="shared" si="3"/>
        <v>380.57915005622681</v>
      </c>
      <c r="J38" s="31">
        <f t="shared" si="4"/>
        <v>0</v>
      </c>
      <c r="K38" s="31">
        <f t="shared" si="5"/>
        <v>10905.030761666407</v>
      </c>
      <c r="M38" s="15">
        <f t="shared" si="6"/>
        <v>32</v>
      </c>
      <c r="N38" s="35">
        <f t="shared" si="7"/>
        <v>278.15976349660923</v>
      </c>
    </row>
    <row r="39" spans="1:14">
      <c r="A39" s="29">
        <f t="shared" si="8"/>
        <v>45912</v>
      </c>
      <c r="B39" s="30">
        <f>IF(A39="","NA",COUNTIF($A$7:A39,"&gt;0"))</f>
        <v>33</v>
      </c>
      <c r="C39" s="31">
        <f t="shared" si="9"/>
        <v>10905.030761666407</v>
      </c>
      <c r="D39" s="31">
        <f t="shared" si="10"/>
        <v>0</v>
      </c>
      <c r="E39" s="31">
        <f t="shared" si="0"/>
        <v>99.87190672559484</v>
      </c>
      <c r="F39" s="32">
        <f t="shared" si="1"/>
        <v>116.29412333923256</v>
      </c>
      <c r="G39" s="32">
        <f t="shared" si="2"/>
        <v>264.28502671699425</v>
      </c>
      <c r="H39" s="32">
        <f>IFERROR(VLOOKUP(B39,parameters!$A$18:$D$21,$H$5+1,FALSE),0)</f>
        <v>0</v>
      </c>
      <c r="I39" s="32">
        <f t="shared" si="3"/>
        <v>380.57915005622681</v>
      </c>
      <c r="J39" s="31">
        <f t="shared" si="4"/>
        <v>0</v>
      </c>
      <c r="K39" s="31">
        <f t="shared" si="5"/>
        <v>10624.323518335776</v>
      </c>
      <c r="M39" s="15">
        <f t="shared" si="6"/>
        <v>33</v>
      </c>
      <c r="N39" s="35">
        <f t="shared" si="7"/>
        <v>280.70724333063117</v>
      </c>
    </row>
    <row r="40" spans="1:14">
      <c r="A40" s="29">
        <f t="shared" si="8"/>
        <v>45942</v>
      </c>
      <c r="B40" s="30">
        <f>IF(A40="","NA",COUNTIF($A$7:A40,"&gt;0"))</f>
        <v>34</v>
      </c>
      <c r="C40" s="31">
        <f t="shared" si="9"/>
        <v>10624.323518335776</v>
      </c>
      <c r="D40" s="31">
        <f t="shared" si="10"/>
        <v>0</v>
      </c>
      <c r="E40" s="31">
        <f t="shared" si="0"/>
        <v>97.3010962220918</v>
      </c>
      <c r="F40" s="32">
        <f t="shared" si="1"/>
        <v>113.87371296954944</v>
      </c>
      <c r="G40" s="32">
        <f t="shared" si="2"/>
        <v>266.70543708667742</v>
      </c>
      <c r="H40" s="32">
        <f>IFERROR(VLOOKUP(B40,parameters!$A$18:$D$21,$H$5+1,FALSE),0)</f>
        <v>0</v>
      </c>
      <c r="I40" s="32">
        <f t="shared" si="3"/>
        <v>380.57915005622687</v>
      </c>
      <c r="J40" s="31">
        <f t="shared" si="4"/>
        <v>0</v>
      </c>
      <c r="K40" s="31">
        <f t="shared" si="5"/>
        <v>10341.045464501642</v>
      </c>
      <c r="M40" s="15">
        <f t="shared" si="6"/>
        <v>34</v>
      </c>
      <c r="N40" s="35">
        <f t="shared" si="7"/>
        <v>283.27805383413397</v>
      </c>
    </row>
    <row r="41" spans="1:14">
      <c r="A41" s="29">
        <f t="shared" si="8"/>
        <v>45973</v>
      </c>
      <c r="B41" s="30">
        <f>IF(A41="","NA",COUNTIF($A$7:A41,"&gt;0"))</f>
        <v>35</v>
      </c>
      <c r="C41" s="31">
        <f t="shared" si="9"/>
        <v>10341.045464501642</v>
      </c>
      <c r="D41" s="31">
        <f t="shared" si="10"/>
        <v>0</v>
      </c>
      <c r="E41" s="31">
        <f t="shared" si="0"/>
        <v>94.706741379060858</v>
      </c>
      <c r="F41" s="32">
        <f t="shared" si="1"/>
        <v>111.43113567489728</v>
      </c>
      <c r="G41" s="32">
        <f t="shared" si="2"/>
        <v>269.14801438132957</v>
      </c>
      <c r="H41" s="32">
        <f>IFERROR(VLOOKUP(B41,parameters!$A$18:$D$21,$H$5+1,FALSE),0)</f>
        <v>0</v>
      </c>
      <c r="I41" s="32">
        <f t="shared" si="3"/>
        <v>380.57915005622687</v>
      </c>
      <c r="J41" s="31">
        <f t="shared" si="4"/>
        <v>0</v>
      </c>
      <c r="K41" s="31">
        <f t="shared" si="5"/>
        <v>10055.173055824476</v>
      </c>
      <c r="M41" s="15">
        <f t="shared" si="6"/>
        <v>35</v>
      </c>
      <c r="N41" s="35">
        <f t="shared" si="7"/>
        <v>285.87240867716537</v>
      </c>
    </row>
    <row r="42" spans="1:14">
      <c r="A42" s="29">
        <f t="shared" si="8"/>
        <v>46003</v>
      </c>
      <c r="B42" s="30">
        <f>IF(A42="","NA",COUNTIF($A$7:A42,"&gt;0"))</f>
        <v>36</v>
      </c>
      <c r="C42" s="31">
        <f t="shared" si="9"/>
        <v>10055.173055824476</v>
      </c>
      <c r="D42" s="31">
        <f t="shared" si="10"/>
        <v>0</v>
      </c>
      <c r="E42" s="31">
        <f t="shared" si="0"/>
        <v>92.088626569592492</v>
      </c>
      <c r="F42" s="32">
        <f t="shared" si="1"/>
        <v>108.96618844318827</v>
      </c>
      <c r="G42" s="32">
        <f t="shared" si="2"/>
        <v>271.61296161303858</v>
      </c>
      <c r="H42" s="32">
        <f>IFERROR(VLOOKUP(B42,parameters!$A$18:$D$21,$H$5+1,FALSE),0)</f>
        <v>0</v>
      </c>
      <c r="I42" s="32">
        <f t="shared" si="3"/>
        <v>380.57915005622687</v>
      </c>
      <c r="J42" s="31">
        <f t="shared" si="4"/>
        <v>0</v>
      </c>
      <c r="K42" s="31">
        <f t="shared" si="5"/>
        <v>9766.6825323378416</v>
      </c>
      <c r="M42" s="15">
        <f t="shared" si="6"/>
        <v>36</v>
      </c>
      <c r="N42" s="35">
        <f t="shared" si="7"/>
        <v>288.49052348663463</v>
      </c>
    </row>
    <row r="43" spans="1:14">
      <c r="A43" s="29">
        <f t="shared" si="8"/>
        <v>46034</v>
      </c>
      <c r="B43" s="30">
        <f>IF(A43="","NA",COUNTIF($A$7:A43,"&gt;0"))</f>
        <v>37</v>
      </c>
      <c r="C43" s="31">
        <f t="shared" si="9"/>
        <v>9766.6825323378416</v>
      </c>
      <c r="D43" s="31">
        <f t="shared" si="10"/>
        <v>0</v>
      </c>
      <c r="E43" s="31">
        <f t="shared" si="0"/>
        <v>89.446534191994061</v>
      </c>
      <c r="F43" s="32">
        <f t="shared" si="1"/>
        <v>106.47866640308219</v>
      </c>
      <c r="G43" s="32">
        <f t="shared" si="2"/>
        <v>274.10048365314464</v>
      </c>
      <c r="H43" s="32">
        <f>IFERROR(VLOOKUP(B43,parameters!$A$18:$D$21,$H$5+1,FALSE),0)</f>
        <v>0</v>
      </c>
      <c r="I43" s="32">
        <f t="shared" si="3"/>
        <v>380.57915005622681</v>
      </c>
      <c r="J43" s="31">
        <f t="shared" si="4"/>
        <v>0</v>
      </c>
      <c r="K43" s="31">
        <f t="shared" si="5"/>
        <v>9475.5499164736102</v>
      </c>
      <c r="M43" s="15">
        <f t="shared" si="6"/>
        <v>37</v>
      </c>
      <c r="N43" s="35">
        <f t="shared" si="7"/>
        <v>291.13261586423141</v>
      </c>
    </row>
    <row r="44" spans="1:14">
      <c r="A44" s="29">
        <f t="shared" si="8"/>
        <v>46065</v>
      </c>
      <c r="B44" s="30">
        <f>IF(A44="","NA",COUNTIF($A$7:A44,"&gt;0"))</f>
        <v>38</v>
      </c>
      <c r="C44" s="31">
        <f t="shared" si="9"/>
        <v>9475.5499164736102</v>
      </c>
      <c r="D44" s="31">
        <f t="shared" si="10"/>
        <v>0</v>
      </c>
      <c r="E44" s="31">
        <f t="shared" si="0"/>
        <v>86.780244651704137</v>
      </c>
      <c r="F44" s="32">
        <f t="shared" si="1"/>
        <v>103.96836280695882</v>
      </c>
      <c r="G44" s="32">
        <f t="shared" si="2"/>
        <v>276.61078724926801</v>
      </c>
      <c r="H44" s="32">
        <f>IFERROR(VLOOKUP(B44,parameters!$A$18:$D$21,$H$5+1,FALSE),0)</f>
        <v>0</v>
      </c>
      <c r="I44" s="32">
        <f t="shared" si="3"/>
        <v>380.57915005622681</v>
      </c>
      <c r="J44" s="31">
        <f t="shared" si="4"/>
        <v>0</v>
      </c>
      <c r="K44" s="31">
        <f t="shared" si="5"/>
        <v>9181.7510110690873</v>
      </c>
      <c r="M44" s="15">
        <f t="shared" si="6"/>
        <v>38</v>
      </c>
      <c r="N44" s="35">
        <f t="shared" si="7"/>
        <v>293.79890540452288</v>
      </c>
    </row>
    <row r="45" spans="1:14">
      <c r="A45" s="29">
        <f t="shared" si="8"/>
        <v>46093</v>
      </c>
      <c r="B45" s="30">
        <f>IF(A45="","NA",COUNTIF($A$7:A45,"&gt;0"))</f>
        <v>39</v>
      </c>
      <c r="C45" s="31">
        <f t="shared" si="9"/>
        <v>9181.7510110690873</v>
      </c>
      <c r="D45" s="31">
        <f t="shared" si="10"/>
        <v>0</v>
      </c>
      <c r="E45" s="31">
        <f t="shared" si="0"/>
        <v>84.089536343041047</v>
      </c>
      <c r="F45" s="32">
        <f t="shared" si="1"/>
        <v>101.43506901373425</v>
      </c>
      <c r="G45" s="32">
        <f t="shared" si="2"/>
        <v>279.14408104249259</v>
      </c>
      <c r="H45" s="32">
        <f>IFERROR(VLOOKUP(B45,parameters!$A$18:$D$21,$H$5+1,FALSE),0)</f>
        <v>0</v>
      </c>
      <c r="I45" s="32">
        <f t="shared" si="3"/>
        <v>380.57915005622681</v>
      </c>
      <c r="J45" s="31">
        <f t="shared" si="4"/>
        <v>0</v>
      </c>
      <c r="K45" s="31">
        <f t="shared" si="5"/>
        <v>8885.2613973559019</v>
      </c>
      <c r="M45" s="15">
        <f t="shared" si="6"/>
        <v>39</v>
      </c>
      <c r="N45" s="35">
        <f t="shared" si="7"/>
        <v>296.48961371318546</v>
      </c>
    </row>
    <row r="46" spans="1:14">
      <c r="A46" s="29">
        <f t="shared" si="8"/>
        <v>46124</v>
      </c>
      <c r="B46" s="30">
        <f>IF(A46="","NA",COUNTIF($A$7:A46,"&gt;0"))</f>
        <v>40</v>
      </c>
      <c r="C46" s="31">
        <f t="shared" si="9"/>
        <v>8885.2613973559019</v>
      </c>
      <c r="D46" s="31">
        <f t="shared" si="10"/>
        <v>0</v>
      </c>
      <c r="E46" s="31">
        <f t="shared" si="0"/>
        <v>81.374185630784467</v>
      </c>
      <c r="F46" s="32">
        <f t="shared" si="1"/>
        <v>98.87857447152011</v>
      </c>
      <c r="G46" s="32">
        <f t="shared" si="2"/>
        <v>281.70057558470671</v>
      </c>
      <c r="H46" s="32">
        <f>IFERROR(VLOOKUP(B46,parameters!$A$18:$D$21,$H$5+1,FALSE),0)</f>
        <v>0</v>
      </c>
      <c r="I46" s="32">
        <f t="shared" si="3"/>
        <v>380.57915005622681</v>
      </c>
      <c r="J46" s="31">
        <f t="shared" si="4"/>
        <v>0</v>
      </c>
      <c r="K46" s="31">
        <f t="shared" si="5"/>
        <v>8586.0564329304598</v>
      </c>
      <c r="M46" s="15">
        <f t="shared" si="6"/>
        <v>40</v>
      </c>
      <c r="N46" s="35">
        <f t="shared" si="7"/>
        <v>299.20496442544209</v>
      </c>
    </row>
    <row r="47" spans="1:14">
      <c r="A47" s="29">
        <f t="shared" si="8"/>
        <v>46154</v>
      </c>
      <c r="B47" s="30">
        <f>IF(A47="","NA",COUNTIF($A$7:A47,"&gt;0"))</f>
        <v>41</v>
      </c>
      <c r="C47" s="31">
        <f t="shared" si="9"/>
        <v>8586.0564329304598</v>
      </c>
      <c r="D47" s="31">
        <f t="shared" si="10"/>
        <v>0</v>
      </c>
      <c r="E47" s="31">
        <f t="shared" si="0"/>
        <v>78.633966831588126</v>
      </c>
      <c r="F47" s="32">
        <f t="shared" si="1"/>
        <v>96.298666700123476</v>
      </c>
      <c r="G47" s="32">
        <f t="shared" si="2"/>
        <v>284.28048335610333</v>
      </c>
      <c r="H47" s="32">
        <f>IFERROR(VLOOKUP(B47,parameters!$A$18:$D$21,$H$5+1,FALSE),0)</f>
        <v>0</v>
      </c>
      <c r="I47" s="32">
        <f t="shared" si="3"/>
        <v>380.57915005622681</v>
      </c>
      <c r="J47" s="31">
        <f t="shared" si="4"/>
        <v>0</v>
      </c>
      <c r="K47" s="31">
        <f t="shared" si="5"/>
        <v>8284.111249705822</v>
      </c>
      <c r="M47" s="15">
        <f t="shared" si="6"/>
        <v>41</v>
      </c>
      <c r="N47" s="35">
        <f t="shared" si="7"/>
        <v>301.94518322463773</v>
      </c>
    </row>
    <row r="48" spans="1:14">
      <c r="A48" s="29">
        <f t="shared" si="8"/>
        <v>46185</v>
      </c>
      <c r="B48" s="30">
        <f>IF(A48="","NA",COUNTIF($A$7:A48,"&gt;0"))</f>
        <v>42</v>
      </c>
      <c r="C48" s="31">
        <f t="shared" si="9"/>
        <v>8284.111249705822</v>
      </c>
      <c r="D48" s="31">
        <f t="shared" si="10"/>
        <v>0</v>
      </c>
      <c r="E48" s="31">
        <f t="shared" si="0"/>
        <v>75.868652195222481</v>
      </c>
      <c r="F48" s="32">
        <f t="shared" si="1"/>
        <v>93.695131273387162</v>
      </c>
      <c r="G48" s="32">
        <f t="shared" si="2"/>
        <v>286.88401878283969</v>
      </c>
      <c r="H48" s="32">
        <f>IFERROR(VLOOKUP(B48,parameters!$A$18:$D$21,$H$5+1,FALSE),0)</f>
        <v>0</v>
      </c>
      <c r="I48" s="32">
        <f t="shared" si="3"/>
        <v>380.57915005622687</v>
      </c>
      <c r="J48" s="31">
        <f t="shared" si="4"/>
        <v>0</v>
      </c>
      <c r="K48" s="31">
        <f t="shared" si="5"/>
        <v>7979.400751844817</v>
      </c>
      <c r="M48" s="15">
        <f t="shared" si="6"/>
        <v>42</v>
      </c>
      <c r="N48" s="35">
        <f t="shared" si="7"/>
        <v>304.71049786100502</v>
      </c>
    </row>
    <row r="49" spans="1:14">
      <c r="A49" s="29">
        <f t="shared" si="8"/>
        <v>46215</v>
      </c>
      <c r="B49" s="30">
        <f>IF(A49="","NA",COUNTIF($A$7:A49,"&gt;0"))</f>
        <v>43</v>
      </c>
      <c r="C49" s="31">
        <f t="shared" si="9"/>
        <v>7979.400751844817</v>
      </c>
      <c r="D49" s="31">
        <f t="shared" si="10"/>
        <v>0</v>
      </c>
      <c r="E49" s="31">
        <f t="shared" si="0"/>
        <v>73.078011885645438</v>
      </c>
      <c r="F49" s="32">
        <f t="shared" si="1"/>
        <v>91.067751801367677</v>
      </c>
      <c r="G49" s="32">
        <f t="shared" si="2"/>
        <v>289.51139825485916</v>
      </c>
      <c r="H49" s="32">
        <f>IFERROR(VLOOKUP(B49,parameters!$A$18:$D$21,$H$5+1,FALSE),0)</f>
        <v>0</v>
      </c>
      <c r="I49" s="32">
        <f t="shared" si="3"/>
        <v>380.57915005622681</v>
      </c>
      <c r="J49" s="31">
        <f t="shared" si="4"/>
        <v>0</v>
      </c>
      <c r="K49" s="31">
        <f t="shared" si="5"/>
        <v>7671.8996136742353</v>
      </c>
      <c r="M49" s="15">
        <f t="shared" si="6"/>
        <v>43</v>
      </c>
      <c r="N49" s="35">
        <f t="shared" si="7"/>
        <v>307.50113817058173</v>
      </c>
    </row>
    <row r="50" spans="1:14">
      <c r="A50" s="29">
        <f t="shared" si="8"/>
        <v>46246</v>
      </c>
      <c r="B50" s="30">
        <f>IF(A50="","NA",COUNTIF($A$7:A50,"&gt;0"))</f>
        <v>44</v>
      </c>
      <c r="C50" s="31">
        <f t="shared" si="9"/>
        <v>7671.8996136742353</v>
      </c>
      <c r="D50" s="31">
        <f t="shared" si="10"/>
        <v>0</v>
      </c>
      <c r="E50" s="31">
        <f t="shared" si="0"/>
        <v>70.261813961899861</v>
      </c>
      <c r="F50" s="32">
        <f t="shared" si="1"/>
        <v>88.416309912350243</v>
      </c>
      <c r="G50" s="32">
        <f t="shared" si="2"/>
        <v>292.16284014387656</v>
      </c>
      <c r="H50" s="32">
        <f>IFERROR(VLOOKUP(B50,parameters!$A$18:$D$21,$H$5+1,FALSE),0)</f>
        <v>0</v>
      </c>
      <c r="I50" s="32">
        <f t="shared" si="3"/>
        <v>380.57915005622681</v>
      </c>
      <c r="J50" s="31">
        <f t="shared" si="4"/>
        <v>0</v>
      </c>
      <c r="K50" s="31">
        <f t="shared" si="5"/>
        <v>7361.5822775799079</v>
      </c>
      <c r="M50" s="15">
        <f t="shared" si="6"/>
        <v>44</v>
      </c>
      <c r="N50" s="35">
        <f t="shared" si="7"/>
        <v>310.3173360943274</v>
      </c>
    </row>
    <row r="51" spans="1:14">
      <c r="A51" s="29">
        <f t="shared" si="8"/>
        <v>46277</v>
      </c>
      <c r="B51" s="30">
        <f>IF(A51="","NA",COUNTIF($A$7:A51,"&gt;0"))</f>
        <v>45</v>
      </c>
      <c r="C51" s="31">
        <f t="shared" si="9"/>
        <v>7361.5822775799079</v>
      </c>
      <c r="D51" s="31">
        <f t="shared" si="10"/>
        <v>0</v>
      </c>
      <c r="E51" s="31">
        <f t="shared" si="0"/>
        <v>67.419824358835982</v>
      </c>
      <c r="F51" s="32">
        <f t="shared" si="1"/>
        <v>85.740585234699267</v>
      </c>
      <c r="G51" s="32">
        <f t="shared" si="2"/>
        <v>294.8385648215276</v>
      </c>
      <c r="H51" s="32">
        <f>IFERROR(VLOOKUP(B51,parameters!$A$18:$D$21,$H$5+1,FALSE),0)</f>
        <v>0</v>
      </c>
      <c r="I51" s="32">
        <f t="shared" si="3"/>
        <v>380.57915005622687</v>
      </c>
      <c r="J51" s="31">
        <f t="shared" si="4"/>
        <v>0</v>
      </c>
      <c r="K51" s="31">
        <f t="shared" si="5"/>
        <v>7048.4229518825168</v>
      </c>
      <c r="M51" s="15">
        <f t="shared" si="6"/>
        <v>45</v>
      </c>
      <c r="N51" s="35">
        <f t="shared" si="7"/>
        <v>313.15932569739107</v>
      </c>
    </row>
    <row r="52" spans="1:14">
      <c r="A52" s="29">
        <f t="shared" si="8"/>
        <v>46307</v>
      </c>
      <c r="B52" s="30">
        <f>IF(A52="","NA",COUNTIF($A$7:A52,"&gt;0"))</f>
        <v>46</v>
      </c>
      <c r="C52" s="31">
        <f t="shared" si="9"/>
        <v>7048.4229518825168</v>
      </c>
      <c r="D52" s="31">
        <f t="shared" si="10"/>
        <v>0</v>
      </c>
      <c r="E52" s="31">
        <f t="shared" si="0"/>
        <v>64.551806867657376</v>
      </c>
      <c r="F52" s="32">
        <f t="shared" si="1"/>
        <v>83.040355378542088</v>
      </c>
      <c r="G52" s="32">
        <f t="shared" si="2"/>
        <v>297.53879467768473</v>
      </c>
      <c r="H52" s="32">
        <f>IFERROR(VLOOKUP(B52,parameters!$A$18:$D$21,$H$5+1,FALSE),0)</f>
        <v>0</v>
      </c>
      <c r="I52" s="32">
        <f t="shared" si="3"/>
        <v>380.57915005622681</v>
      </c>
      <c r="J52" s="31">
        <f t="shared" si="4"/>
        <v>0</v>
      </c>
      <c r="K52" s="31">
        <f t="shared" si="5"/>
        <v>6732.395608693947</v>
      </c>
      <c r="M52" s="15">
        <f t="shared" si="6"/>
        <v>46</v>
      </c>
      <c r="N52" s="35">
        <f t="shared" si="7"/>
        <v>316.02734318856983</v>
      </c>
    </row>
    <row r="53" spans="1:14">
      <c r="A53" s="29">
        <f t="shared" si="8"/>
        <v>46338</v>
      </c>
      <c r="B53" s="30">
        <f>IF(A53="","NA",COUNTIF($A$7:A53,"&gt;0"))</f>
        <v>47</v>
      </c>
      <c r="C53" s="31">
        <f t="shared" si="9"/>
        <v>6732.395608693947</v>
      </c>
      <c r="D53" s="31">
        <f t="shared" si="10"/>
        <v>0</v>
      </c>
      <c r="E53" s="31">
        <f t="shared" si="0"/>
        <v>61.657523116288729</v>
      </c>
      <c r="F53" s="32">
        <f t="shared" si="1"/>
        <v>80.315395917285628</v>
      </c>
      <c r="G53" s="32">
        <f t="shared" si="2"/>
        <v>300.26375413894124</v>
      </c>
      <c r="H53" s="32">
        <f>IFERROR(VLOOKUP(B53,parameters!$A$18:$D$21,$H$5+1,FALSE),0)</f>
        <v>0</v>
      </c>
      <c r="I53" s="32">
        <f t="shared" si="3"/>
        <v>380.57915005622687</v>
      </c>
      <c r="J53" s="31">
        <f t="shared" si="4"/>
        <v>0</v>
      </c>
      <c r="K53" s="31">
        <f t="shared" si="5"/>
        <v>6413.4739817540085</v>
      </c>
      <c r="M53" s="15">
        <f t="shared" si="6"/>
        <v>47</v>
      </c>
      <c r="N53" s="35">
        <f t="shared" si="7"/>
        <v>318.92162693993851</v>
      </c>
    </row>
    <row r="54" spans="1:14">
      <c r="A54" s="29">
        <f t="shared" si="8"/>
        <v>46368</v>
      </c>
      <c r="B54" s="30">
        <f>IF(A54="","NA",COUNTIF($A$7:A54,"&gt;0"))</f>
        <v>48</v>
      </c>
      <c r="C54" s="31">
        <f t="shared" si="9"/>
        <v>6413.4739817540085</v>
      </c>
      <c r="D54" s="31">
        <f t="shared" si="10"/>
        <v>0</v>
      </c>
      <c r="E54" s="31">
        <f t="shared" si="0"/>
        <v>58.73673254956379</v>
      </c>
      <c r="F54" s="32">
        <f t="shared" si="1"/>
        <v>77.565480368963151</v>
      </c>
      <c r="G54" s="32">
        <f t="shared" si="2"/>
        <v>303.0136696872637</v>
      </c>
      <c r="H54" s="32">
        <f>IFERROR(VLOOKUP(B54,parameters!$A$18:$D$21,$H$5+1,FALSE),0)</f>
        <v>0</v>
      </c>
      <c r="I54" s="32">
        <f t="shared" si="3"/>
        <v>380.57915005622687</v>
      </c>
      <c r="J54" s="31">
        <f t="shared" si="4"/>
        <v>0</v>
      </c>
      <c r="K54" s="31">
        <f t="shared" si="5"/>
        <v>6091.6315642473446</v>
      </c>
      <c r="M54" s="15">
        <f t="shared" si="6"/>
        <v>48</v>
      </c>
      <c r="N54" s="35">
        <f t="shared" si="7"/>
        <v>321.84241750666388</v>
      </c>
    </row>
    <row r="55" spans="1:14">
      <c r="A55" s="29">
        <f t="shared" si="8"/>
        <v>46399</v>
      </c>
      <c r="B55" s="30">
        <f>IF(A55="","NA",COUNTIF($A$7:A55,"&gt;0"))</f>
        <v>49</v>
      </c>
      <c r="C55" s="31">
        <f t="shared" si="9"/>
        <v>6091.6315642473446</v>
      </c>
      <c r="D55" s="31">
        <f t="shared" si="10"/>
        <v>0</v>
      </c>
      <c r="E55" s="31">
        <f t="shared" si="0"/>
        <v>55.789192409231923</v>
      </c>
      <c r="F55" s="32">
        <f t="shared" si="1"/>
        <v>74.790380177410626</v>
      </c>
      <c r="G55" s="32">
        <f t="shared" si="2"/>
        <v>305.78876987881614</v>
      </c>
      <c r="H55" s="32">
        <f>IFERROR(VLOOKUP(B55,parameters!$A$18:$D$21,$H$5+1,FALSE),0)</f>
        <v>0</v>
      </c>
      <c r="I55" s="32">
        <f t="shared" si="3"/>
        <v>380.57915005622675</v>
      </c>
      <c r="J55" s="31">
        <f t="shared" si="4"/>
        <v>0</v>
      </c>
      <c r="K55" s="31">
        <f t="shared" si="5"/>
        <v>5766.8416066003501</v>
      </c>
      <c r="M55" s="15">
        <f t="shared" si="6"/>
        <v>49</v>
      </c>
      <c r="N55" s="35">
        <f t="shared" si="7"/>
        <v>324.78995764699448</v>
      </c>
    </row>
    <row r="56" spans="1:14">
      <c r="A56" s="29">
        <f t="shared" si="8"/>
        <v>46430</v>
      </c>
      <c r="B56" s="30">
        <f>IF(A56="","NA",COUNTIF($A$7:A56,"&gt;0"))</f>
        <v>50</v>
      </c>
      <c r="C56" s="31">
        <f t="shared" si="9"/>
        <v>5766.8416066003501</v>
      </c>
      <c r="D56" s="31">
        <f t="shared" si="10"/>
        <v>0</v>
      </c>
      <c r="E56" s="31">
        <f t="shared" si="0"/>
        <v>52.814657713781536</v>
      </c>
      <c r="F56" s="32">
        <f t="shared" si="1"/>
        <v>71.989864693270491</v>
      </c>
      <c r="G56" s="32">
        <f t="shared" si="2"/>
        <v>308.58928536295633</v>
      </c>
      <c r="H56" s="32">
        <f>IFERROR(VLOOKUP(B56,parameters!$A$18:$D$21,$H$5+1,FALSE),0)</f>
        <v>0</v>
      </c>
      <c r="I56" s="32">
        <f t="shared" si="3"/>
        <v>380.57915005622681</v>
      </c>
      <c r="J56" s="31">
        <f t="shared" si="4"/>
        <v>0</v>
      </c>
      <c r="K56" s="31">
        <f t="shared" si="5"/>
        <v>5439.0771142579051</v>
      </c>
      <c r="M56" s="15">
        <f t="shared" si="6"/>
        <v>50</v>
      </c>
      <c r="N56" s="35">
        <f t="shared" si="7"/>
        <v>327.76449234244501</v>
      </c>
    </row>
    <row r="57" spans="1:14">
      <c r="A57" s="29">
        <f t="shared" si="8"/>
        <v>46458</v>
      </c>
      <c r="B57" s="30">
        <f>IF(A57="","NA",COUNTIF($A$7:A57,"&gt;0"))</f>
        <v>51</v>
      </c>
      <c r="C57" s="31">
        <f t="shared" si="9"/>
        <v>5439.0771142579051</v>
      </c>
      <c r="D57" s="31">
        <f t="shared" si="10"/>
        <v>0</v>
      </c>
      <c r="E57" s="31">
        <f t="shared" si="0"/>
        <v>49.812881238078646</v>
      </c>
      <c r="F57" s="32">
        <f t="shared" si="1"/>
        <v>69.16370115482141</v>
      </c>
      <c r="G57" s="32">
        <f t="shared" si="2"/>
        <v>311.4154489014054</v>
      </c>
      <c r="H57" s="32">
        <f>IFERROR(VLOOKUP(B57,parameters!$A$18:$D$21,$H$5+1,FALSE),0)</f>
        <v>0</v>
      </c>
      <c r="I57" s="32">
        <f t="shared" si="3"/>
        <v>380.57915005622681</v>
      </c>
      <c r="J57" s="31">
        <f t="shared" si="4"/>
        <v>0</v>
      </c>
      <c r="K57" s="31">
        <f t="shared" si="5"/>
        <v>5108.310845439757</v>
      </c>
      <c r="M57" s="15">
        <f t="shared" si="6"/>
        <v>51</v>
      </c>
      <c r="N57" s="35">
        <f t="shared" si="7"/>
        <v>330.76626881814809</v>
      </c>
    </row>
    <row r="58" spans="1:14">
      <c r="A58" s="29">
        <f t="shared" si="8"/>
        <v>46489</v>
      </c>
      <c r="B58" s="30">
        <f>IF(A58="","NA",COUNTIF($A$7:A58,"&gt;0"))</f>
        <v>52</v>
      </c>
      <c r="C58" s="31">
        <f t="shared" si="9"/>
        <v>5108.310845439757</v>
      </c>
      <c r="D58" s="31">
        <f t="shared" si="10"/>
        <v>0</v>
      </c>
      <c r="E58" s="31">
        <f t="shared" si="0"/>
        <v>46.783613492819107</v>
      </c>
      <c r="F58" s="32">
        <f t="shared" si="1"/>
        <v>66.311654668632713</v>
      </c>
      <c r="G58" s="32">
        <f t="shared" si="2"/>
        <v>314.26749538759407</v>
      </c>
      <c r="H58" s="32">
        <f>IFERROR(VLOOKUP(B58,parameters!$A$18:$D$21,$H$5+1,FALSE),0)</f>
        <v>0</v>
      </c>
      <c r="I58" s="32">
        <f t="shared" si="3"/>
        <v>380.57915005622681</v>
      </c>
      <c r="J58" s="31">
        <f t="shared" si="4"/>
        <v>0</v>
      </c>
      <c r="K58" s="31">
        <f t="shared" si="5"/>
        <v>4774.5153088763491</v>
      </c>
      <c r="M58" s="15">
        <f t="shared" si="6"/>
        <v>52</v>
      </c>
      <c r="N58" s="35">
        <f t="shared" si="7"/>
        <v>333.79553656340795</v>
      </c>
    </row>
    <row r="59" spans="1:14">
      <c r="A59" s="29">
        <f t="shared" si="8"/>
        <v>46519</v>
      </c>
      <c r="B59" s="30">
        <f>IF(A59="","NA",COUNTIF($A$7:A59,"&gt;0"))</f>
        <v>53</v>
      </c>
      <c r="C59" s="31">
        <f t="shared" si="9"/>
        <v>4774.5153088763491</v>
      </c>
      <c r="D59" s="31">
        <f t="shared" si="10"/>
        <v>0</v>
      </c>
      <c r="E59" s="31">
        <f t="shared" si="0"/>
        <v>43.726602703792558</v>
      </c>
      <c r="F59" s="32">
        <f t="shared" si="1"/>
        <v>63.433488190041317</v>
      </c>
      <c r="G59" s="32">
        <f t="shared" si="2"/>
        <v>317.14566186618549</v>
      </c>
      <c r="H59" s="32">
        <f>IFERROR(VLOOKUP(B59,parameters!$A$18:$D$21,$H$5+1,FALSE),0)</f>
        <v>0</v>
      </c>
      <c r="I59" s="32">
        <f t="shared" si="3"/>
        <v>380.57915005622681</v>
      </c>
      <c r="J59" s="31">
        <f t="shared" si="4"/>
        <v>0</v>
      </c>
      <c r="K59" s="31">
        <f t="shared" si="5"/>
        <v>4437.662761523914</v>
      </c>
      <c r="M59" s="15">
        <f t="shared" si="6"/>
        <v>53</v>
      </c>
      <c r="N59" s="35">
        <f t="shared" si="7"/>
        <v>336.85254735243507</v>
      </c>
    </row>
    <row r="60" spans="1:14">
      <c r="A60" s="29">
        <f t="shared" si="8"/>
        <v>46550</v>
      </c>
      <c r="B60" s="30">
        <f>IF(A60="","NA",COUNTIF($A$7:A60,"&gt;0"))</f>
        <v>54</v>
      </c>
      <c r="C60" s="31">
        <f t="shared" si="9"/>
        <v>4437.662761523914</v>
      </c>
      <c r="D60" s="31">
        <f t="shared" si="10"/>
        <v>0</v>
      </c>
      <c r="E60" s="31">
        <f t="shared" si="0"/>
        <v>40.641594790956511</v>
      </c>
      <c r="F60" s="32">
        <f t="shared" si="1"/>
        <v>60.52896250345016</v>
      </c>
      <c r="G60" s="32">
        <f t="shared" si="2"/>
        <v>320.05018755277661</v>
      </c>
      <c r="H60" s="32">
        <f>IFERROR(VLOOKUP(B60,parameters!$A$18:$D$21,$H$5+1,FALSE),0)</f>
        <v>0</v>
      </c>
      <c r="I60" s="32">
        <f t="shared" si="3"/>
        <v>380.57915005622675</v>
      </c>
      <c r="J60" s="31">
        <f t="shared" si="4"/>
        <v>0</v>
      </c>
      <c r="K60" s="31">
        <f t="shared" si="5"/>
        <v>4097.725206258644</v>
      </c>
      <c r="M60" s="15">
        <f t="shared" si="6"/>
        <v>54</v>
      </c>
      <c r="N60" s="35">
        <f t="shared" si="7"/>
        <v>339.93755526527002</v>
      </c>
    </row>
    <row r="61" spans="1:14">
      <c r="A61" s="29">
        <f t="shared" si="8"/>
        <v>46580</v>
      </c>
      <c r="B61" s="30">
        <f>IF(A61="","NA",COUNTIF($A$7:A61,"&gt;0"))</f>
        <v>55</v>
      </c>
      <c r="C61" s="31">
        <f t="shared" si="9"/>
        <v>4097.725206258644</v>
      </c>
      <c r="D61" s="31">
        <f t="shared" si="10"/>
        <v>0</v>
      </c>
      <c r="E61" s="31">
        <f t="shared" si="0"/>
        <v>37.528333347318743</v>
      </c>
      <c r="F61" s="32">
        <f t="shared" si="1"/>
        <v>57.597836202445983</v>
      </c>
      <c r="G61" s="32">
        <f t="shared" si="2"/>
        <v>322.98131385378082</v>
      </c>
      <c r="H61" s="32">
        <f>IFERROR(VLOOKUP(B61,parameters!$A$18:$D$21,$H$5+1,FALSE),0)</f>
        <v>0</v>
      </c>
      <c r="I61" s="32">
        <f t="shared" si="3"/>
        <v>380.57915005622681</v>
      </c>
      <c r="J61" s="31">
        <f t="shared" si="4"/>
        <v>0</v>
      </c>
      <c r="K61" s="31">
        <f t="shared" si="5"/>
        <v>3754.6743895497361</v>
      </c>
      <c r="M61" s="15">
        <f t="shared" si="6"/>
        <v>55</v>
      </c>
      <c r="N61" s="35">
        <f t="shared" si="7"/>
        <v>343.05081670890786</v>
      </c>
    </row>
    <row r="62" spans="1:14">
      <c r="A62" s="29">
        <f t="shared" si="8"/>
        <v>46611</v>
      </c>
      <c r="B62" s="30">
        <f>IF(A62="","NA",COUNTIF($A$7:A62,"&gt;0"))</f>
        <v>56</v>
      </c>
      <c r="C62" s="31">
        <f t="shared" si="9"/>
        <v>3754.6743895497361</v>
      </c>
      <c r="D62" s="31">
        <f t="shared" si="10"/>
        <v>0</v>
      </c>
      <c r="E62" s="31">
        <f t="shared" si="0"/>
        <v>34.386559617626332</v>
      </c>
      <c r="F62" s="32">
        <f t="shared" si="1"/>
        <v>54.639865669735109</v>
      </c>
      <c r="G62" s="32">
        <f t="shared" si="2"/>
        <v>325.93928438649169</v>
      </c>
      <c r="H62" s="32">
        <f>IFERROR(VLOOKUP(B62,parameters!$A$18:$D$21,$H$5+1,FALSE),0)</f>
        <v>0</v>
      </c>
      <c r="I62" s="32">
        <f t="shared" si="3"/>
        <v>380.57915005622681</v>
      </c>
      <c r="J62" s="31">
        <f t="shared" si="4"/>
        <v>0</v>
      </c>
      <c r="K62" s="31">
        <f t="shared" si="5"/>
        <v>3408.4817991111358</v>
      </c>
      <c r="M62" s="15">
        <f t="shared" si="6"/>
        <v>56</v>
      </c>
      <c r="N62" s="35">
        <f t="shared" si="7"/>
        <v>346.19259043860029</v>
      </c>
    </row>
    <row r="63" spans="1:14">
      <c r="A63" s="29">
        <f t="shared" si="8"/>
        <v>46642</v>
      </c>
      <c r="B63" s="30">
        <f>IF(A63="","NA",COUNTIF($A$7:A63,"&gt;0"))</f>
        <v>57</v>
      </c>
      <c r="C63" s="31">
        <f t="shared" si="9"/>
        <v>3408.4817991111358</v>
      </c>
      <c r="D63" s="31">
        <f t="shared" si="10"/>
        <v>0</v>
      </c>
      <c r="E63" s="31">
        <f t="shared" si="0"/>
        <v>31.216012476859483</v>
      </c>
      <c r="F63" s="32">
        <f t="shared" si="1"/>
        <v>51.654805056895491</v>
      </c>
      <c r="G63" s="32">
        <f t="shared" si="2"/>
        <v>328.92434499933131</v>
      </c>
      <c r="H63" s="32">
        <f>IFERROR(VLOOKUP(B63,parameters!$A$18:$D$21,$H$5+1,FALSE),0)</f>
        <v>0</v>
      </c>
      <c r="I63" s="32">
        <f t="shared" si="3"/>
        <v>380.57915005622681</v>
      </c>
      <c r="J63" s="31">
        <f t="shared" si="4"/>
        <v>0</v>
      </c>
      <c r="K63" s="31">
        <f t="shared" si="5"/>
        <v>3059.1186615317683</v>
      </c>
      <c r="M63" s="15">
        <f t="shared" si="6"/>
        <v>57</v>
      </c>
      <c r="N63" s="35">
        <f t="shared" si="7"/>
        <v>349.3631375793675</v>
      </c>
    </row>
    <row r="64" spans="1:14">
      <c r="A64" s="29">
        <f t="shared" si="8"/>
        <v>46672</v>
      </c>
      <c r="B64" s="30">
        <f>IF(A64="","NA",COUNTIF($A$7:A64,"&gt;0"))</f>
        <v>58</v>
      </c>
      <c r="C64" s="31">
        <f t="shared" si="9"/>
        <v>3059.1186615317683</v>
      </c>
      <c r="D64" s="31">
        <f t="shared" si="10"/>
        <v>0</v>
      </c>
      <c r="E64" s="31">
        <f t="shared" si="0"/>
        <v>28.016428408528444</v>
      </c>
      <c r="F64" s="32">
        <f t="shared" si="1"/>
        <v>48.642406263943279</v>
      </c>
      <c r="G64" s="32">
        <f t="shared" si="2"/>
        <v>331.93674379228355</v>
      </c>
      <c r="H64" s="32">
        <f>IFERROR(VLOOKUP(B64,parameters!$A$18:$D$21,$H$5+1,FALSE),0)</f>
        <v>0</v>
      </c>
      <c r="I64" s="32">
        <f t="shared" si="3"/>
        <v>380.57915005622681</v>
      </c>
      <c r="J64" s="31">
        <f t="shared" si="4"/>
        <v>0</v>
      </c>
      <c r="K64" s="31">
        <f t="shared" si="5"/>
        <v>2706.5559398840701</v>
      </c>
      <c r="M64" s="15">
        <f t="shared" si="6"/>
        <v>58</v>
      </c>
      <c r="N64" s="35">
        <f t="shared" si="7"/>
        <v>352.56272164769825</v>
      </c>
    </row>
    <row r="65" spans="1:14">
      <c r="A65" s="29">
        <f t="shared" si="8"/>
        <v>46703</v>
      </c>
      <c r="B65" s="30">
        <f>IF(A65="","NA",COUNTIF($A$7:A65,"&gt;0"))</f>
        <v>59</v>
      </c>
      <c r="C65" s="31">
        <f t="shared" si="9"/>
        <v>2706.5559398840701</v>
      </c>
      <c r="D65" s="31">
        <f t="shared" si="10"/>
        <v>0</v>
      </c>
      <c r="E65" s="31">
        <f t="shared" si="0"/>
        <v>24.787541482771605</v>
      </c>
      <c r="F65" s="32">
        <f t="shared" si="1"/>
        <v>45.602418918712289</v>
      </c>
      <c r="G65" s="32">
        <f t="shared" si="2"/>
        <v>334.97673113751455</v>
      </c>
      <c r="H65" s="32">
        <f>IFERROR(VLOOKUP(B65,parameters!$A$18:$D$21,$H$5+1,FALSE),0)</f>
        <v>0</v>
      </c>
      <c r="I65" s="32">
        <f t="shared" si="3"/>
        <v>380.57915005622681</v>
      </c>
      <c r="J65" s="31">
        <f t="shared" si="4"/>
        <v>0</v>
      </c>
      <c r="K65" s="31">
        <f t="shared" si="5"/>
        <v>2350.764331310615</v>
      </c>
      <c r="M65" s="15">
        <f t="shared" si="6"/>
        <v>59</v>
      </c>
      <c r="N65" s="35">
        <f t="shared" si="7"/>
        <v>355.79160857345505</v>
      </c>
    </row>
    <row r="66" spans="1:14">
      <c r="A66" s="29">
        <f t="shared" si="8"/>
        <v>46733</v>
      </c>
      <c r="B66" s="30">
        <f>IF(A66="","NA",COUNTIF($A$7:A66,"&gt;0"))</f>
        <v>60</v>
      </c>
      <c r="C66" s="31">
        <f t="shared" si="9"/>
        <v>2350.764331310615</v>
      </c>
      <c r="D66" s="31">
        <f t="shared" si="10"/>
        <v>0</v>
      </c>
      <c r="E66" s="31">
        <f t="shared" si="0"/>
        <v>21.529083334253048</v>
      </c>
      <c r="F66" s="32">
        <f t="shared" si="1"/>
        <v>42.534590356044546</v>
      </c>
      <c r="G66" s="32">
        <f t="shared" si="2"/>
        <v>338.04455970018228</v>
      </c>
      <c r="H66" s="32">
        <f>IFERROR(VLOOKUP(B66,parameters!$A$18:$D$21,$H$5+1,FALSE),0)</f>
        <v>0</v>
      </c>
      <c r="I66" s="32">
        <f t="shared" si="3"/>
        <v>380.57915005622681</v>
      </c>
      <c r="J66" s="31">
        <f t="shared" si="4"/>
        <v>0</v>
      </c>
      <c r="K66" s="31">
        <f t="shared" si="5"/>
        <v>1991.7142645886411</v>
      </c>
      <c r="M66" s="15">
        <f t="shared" si="6"/>
        <v>60</v>
      </c>
      <c r="N66" s="35">
        <f t="shared" si="7"/>
        <v>359.05006672197396</v>
      </c>
    </row>
    <row r="67" spans="1:14">
      <c r="A67" s="29">
        <f t="shared" si="8"/>
        <v>46764</v>
      </c>
      <c r="B67" s="30">
        <f>IF(A67="","NA",COUNTIF($A$7:A67,"&gt;0"))</f>
        <v>61</v>
      </c>
      <c r="C67" s="31">
        <f t="shared" si="9"/>
        <v>1991.7142645886411</v>
      </c>
      <c r="D67" s="31">
        <f t="shared" si="10"/>
        <v>0</v>
      </c>
      <c r="E67" s="31">
        <f t="shared" si="0"/>
        <v>18.240783139857637</v>
      </c>
      <c r="F67" s="32">
        <f t="shared" si="1"/>
        <v>39.438665596790379</v>
      </c>
      <c r="G67" s="32">
        <f t="shared" si="2"/>
        <v>341.14048445943644</v>
      </c>
      <c r="H67" s="32">
        <f>IFERROR(VLOOKUP(B67,parameters!$A$18:$D$21,$H$5+1,FALSE),0)</f>
        <v>0</v>
      </c>
      <c r="I67" s="32">
        <f t="shared" si="3"/>
        <v>380.57915005622681</v>
      </c>
      <c r="J67" s="31">
        <f t="shared" si="4"/>
        <v>0</v>
      </c>
      <c r="K67" s="31">
        <f t="shared" si="5"/>
        <v>1629.375897672272</v>
      </c>
      <c r="M67" s="15">
        <f t="shared" si="6"/>
        <v>61</v>
      </c>
      <c r="N67" s="35">
        <f t="shared" si="7"/>
        <v>362.33836691636907</v>
      </c>
    </row>
    <row r="68" spans="1:14">
      <c r="A68" s="29">
        <f t="shared" si="8"/>
        <v>46795</v>
      </c>
      <c r="B68" s="30">
        <f>IF(A68="","NA",COUNTIF($A$7:A68,"&gt;0"))</f>
        <v>62</v>
      </c>
      <c r="C68" s="31">
        <f t="shared" si="9"/>
        <v>1629.375897672272</v>
      </c>
      <c r="D68" s="31">
        <f t="shared" si="10"/>
        <v>0</v>
      </c>
      <c r="E68" s="31">
        <f t="shared" si="0"/>
        <v>14.922367596181889</v>
      </c>
      <c r="F68" s="32">
        <f t="shared" si="1"/>
        <v>36.314387326616043</v>
      </c>
      <c r="G68" s="32">
        <f t="shared" si="2"/>
        <v>344.26476272961077</v>
      </c>
      <c r="H68" s="32">
        <f>IFERROR(VLOOKUP(B68,parameters!$A$18:$D$21,$H$5+1,FALSE),0)</f>
        <v>0</v>
      </c>
      <c r="I68" s="32">
        <f t="shared" si="3"/>
        <v>380.57915005622681</v>
      </c>
      <c r="J68" s="31">
        <f t="shared" si="4"/>
        <v>0</v>
      </c>
      <c r="K68" s="31">
        <f t="shared" si="5"/>
        <v>1263.7191152122271</v>
      </c>
      <c r="M68" s="15">
        <f t="shared" si="6"/>
        <v>62</v>
      </c>
      <c r="N68" s="35">
        <f t="shared" si="7"/>
        <v>365.65678246004495</v>
      </c>
    </row>
    <row r="69" spans="1:14">
      <c r="A69" s="29">
        <f t="shared" si="8"/>
        <v>46824</v>
      </c>
      <c r="B69" s="30">
        <f>IF(A69="","NA",COUNTIF($A$7:A69,"&gt;0"))</f>
        <v>63</v>
      </c>
      <c r="C69" s="31">
        <f t="shared" si="9"/>
        <v>1263.7191152122271</v>
      </c>
      <c r="D69" s="31">
        <f t="shared" si="10"/>
        <v>0</v>
      </c>
      <c r="E69" s="31">
        <f t="shared" si="0"/>
        <v>11.573560896818645</v>
      </c>
      <c r="F69" s="32">
        <f t="shared" si="1"/>
        <v>33.161495874617351</v>
      </c>
      <c r="G69" s="32">
        <f t="shared" si="2"/>
        <v>347.41765418160952</v>
      </c>
      <c r="H69" s="32">
        <f>IFERROR(VLOOKUP(B69,parameters!$A$18:$D$21,$H$5+1,FALSE),0)</f>
        <v>0</v>
      </c>
      <c r="I69" s="32">
        <f t="shared" si="3"/>
        <v>380.57915005622687</v>
      </c>
      <c r="J69" s="31">
        <f t="shared" si="4"/>
        <v>0</v>
      </c>
      <c r="K69" s="31">
        <f t="shared" si="5"/>
        <v>894.71352605281891</v>
      </c>
      <c r="M69" s="15">
        <f t="shared" si="6"/>
        <v>63</v>
      </c>
      <c r="N69" s="35">
        <f t="shared" si="7"/>
        <v>369.00558915940815</v>
      </c>
    </row>
    <row r="70" spans="1:14">
      <c r="A70" s="29">
        <f t="shared" si="8"/>
        <v>46855</v>
      </c>
      <c r="B70" s="30">
        <f>IF(A70="","NA",COUNTIF($A$7:A70,"&gt;0"))</f>
        <v>64</v>
      </c>
      <c r="C70" s="31">
        <f t="shared" si="9"/>
        <v>894.71352605281891</v>
      </c>
      <c r="D70" s="31">
        <f t="shared" si="10"/>
        <v>0</v>
      </c>
      <c r="E70" s="31">
        <f t="shared" si="0"/>
        <v>8.1940847094337332</v>
      </c>
      <c r="F70" s="32">
        <f t="shared" si="1"/>
        <v>29.979729191737444</v>
      </c>
      <c r="G70" s="32">
        <f t="shared" si="2"/>
        <v>350.59942086448939</v>
      </c>
      <c r="H70" s="32">
        <f>IFERROR(VLOOKUP(B70,parameters!$A$18:$D$21,$H$5+1,FALSE),0)</f>
        <v>0</v>
      </c>
      <c r="I70" s="32">
        <f t="shared" si="3"/>
        <v>380.57915005622681</v>
      </c>
      <c r="J70" s="31">
        <f t="shared" si="4"/>
        <v>0</v>
      </c>
      <c r="K70" s="31">
        <f t="shared" si="5"/>
        <v>522.32846070602579</v>
      </c>
      <c r="M70" s="15">
        <f t="shared" si="6"/>
        <v>64</v>
      </c>
      <c r="N70" s="35">
        <f t="shared" si="7"/>
        <v>372.38506534679311</v>
      </c>
    </row>
    <row r="71" spans="1:14">
      <c r="A71" s="29">
        <f t="shared" si="8"/>
        <v>46885</v>
      </c>
      <c r="B71" s="30">
        <f>IF(A71="","NA",COUNTIF($A$7:A71,"&gt;0"))</f>
        <v>65</v>
      </c>
      <c r="C71" s="31">
        <f t="shared" si="9"/>
        <v>522.32846070602579</v>
      </c>
      <c r="D71" s="31">
        <f t="shared" si="10"/>
        <v>0</v>
      </c>
      <c r="E71" s="31">
        <f t="shared" si="0"/>
        <v>4.783658152632686</v>
      </c>
      <c r="F71" s="32">
        <f t="shared" si="1"/>
        <v>26.768822828986835</v>
      </c>
      <c r="G71" s="32">
        <f t="shared" si="2"/>
        <v>353.81032722724001</v>
      </c>
      <c r="H71" s="32">
        <f>IFERROR(VLOOKUP(B71,parameters!$A$18:$D$21,$H$5+1,FALSE),0)</f>
        <v>0</v>
      </c>
      <c r="I71" s="32">
        <f t="shared" si="3"/>
        <v>380.57915005622687</v>
      </c>
      <c r="J71" s="31">
        <f t="shared" si="4"/>
        <v>0</v>
      </c>
      <c r="K71" s="31">
        <f t="shared" si="5"/>
        <v>146.53296880243164</v>
      </c>
      <c r="M71" s="15">
        <f t="shared" si="6"/>
        <v>65</v>
      </c>
      <c r="N71" s="35">
        <f t="shared" si="7"/>
        <v>375.79549190359415</v>
      </c>
    </row>
    <row r="72" spans="1:14">
      <c r="A72" s="29">
        <f t="shared" si="8"/>
        <v>46916</v>
      </c>
      <c r="B72" s="30">
        <f>IF(A72="","NA",COUNTIF($A$7:A72,"&gt;0"))</f>
        <v>66</v>
      </c>
      <c r="C72" s="31">
        <f t="shared" si="9"/>
        <v>146.53296880243164</v>
      </c>
      <c r="D72" s="31">
        <f t="shared" si="10"/>
        <v>0</v>
      </c>
      <c r="E72" s="31">
        <f t="shared" ref="E72:E135" si="11">C72*$B$5</f>
        <v>1.3419977726156029</v>
      </c>
      <c r="F72" s="32">
        <f t="shared" ref="F72:F135" si="12">IF(B72&lt;=$B$3,IPMT($B$5,B72,$B$3,-$B$4),0)</f>
        <v>23.528509915464024</v>
      </c>
      <c r="G72" s="32">
        <f t="shared" ref="G72:G135" si="13">IF(B72&lt;=$B$3,PPMT($B$5,B72,$B$3,-$B$4),0)</f>
        <v>357.05064014076277</v>
      </c>
      <c r="H72" s="32">
        <f>IFERROR(VLOOKUP(B72,parameters!$A$18:$D$21,$H$5+1,FALSE),0)</f>
        <v>0</v>
      </c>
      <c r="I72" s="32">
        <f t="shared" ref="I72:I135" si="14">MIN(C72+D72+E72,F72+G72+H72)</f>
        <v>147.87496657504724</v>
      </c>
      <c r="J72" s="31">
        <f t="shared" ref="J72:J135" si="15">MAX(0,D72+E72-I72)</f>
        <v>0</v>
      </c>
      <c r="K72" s="31">
        <f t="shared" ref="K72:K135" si="16">MAX(0, C72+D72+E72-I72)</f>
        <v>0</v>
      </c>
      <c r="M72" s="15">
        <f t="shared" ref="M72:M135" si="17">IF(C72&lt;=0.00000001,"NA",B72)</f>
        <v>66</v>
      </c>
      <c r="N72" s="35">
        <f t="shared" ref="N72:N135" si="18">C72-K72</f>
        <v>146.53296880243164</v>
      </c>
    </row>
    <row r="73" spans="1:14">
      <c r="A73" s="29">
        <f t="shared" ref="A73:A136" si="19">IF(B72&lt;$B$3,DATE(YEAR(A72)+$E$5,MONTH(A72)+$E$4,DAY(A72)+$E$3),"")</f>
        <v>46946</v>
      </c>
      <c r="B73" s="30">
        <f>IF(A73="","NA",COUNTIF($A$7:A73,"&gt;0"))</f>
        <v>67</v>
      </c>
      <c r="C73" s="31">
        <f t="shared" ref="C73:C136" si="20">K72</f>
        <v>0</v>
      </c>
      <c r="D73" s="31">
        <f t="shared" ref="D73:D136" si="21">J72</f>
        <v>0</v>
      </c>
      <c r="E73" s="31">
        <f t="shared" si="11"/>
        <v>0</v>
      </c>
      <c r="F73" s="32">
        <f t="shared" si="12"/>
        <v>20.25852113617487</v>
      </c>
      <c r="G73" s="32">
        <f t="shared" si="13"/>
        <v>360.320628920052</v>
      </c>
      <c r="H73" s="32">
        <f>IFERROR(VLOOKUP(B73,parameters!$A$18:$D$21,$H$5+1,FALSE),0)</f>
        <v>0</v>
      </c>
      <c r="I73" s="32">
        <f t="shared" si="14"/>
        <v>0</v>
      </c>
      <c r="J73" s="31">
        <f t="shared" si="15"/>
        <v>0</v>
      </c>
      <c r="K73" s="31">
        <f t="shared" si="16"/>
        <v>0</v>
      </c>
      <c r="M73" s="15" t="str">
        <f t="shared" si="17"/>
        <v>NA</v>
      </c>
      <c r="N73" s="35">
        <f t="shared" si="18"/>
        <v>0</v>
      </c>
    </row>
    <row r="74" spans="1:14">
      <c r="A74" s="29">
        <f t="shared" si="19"/>
        <v>46977</v>
      </c>
      <c r="B74" s="30">
        <f>IF(A74="","NA",COUNTIF($A$7:A74,"&gt;0"))</f>
        <v>68</v>
      </c>
      <c r="C74" s="31">
        <f t="shared" si="20"/>
        <v>0</v>
      </c>
      <c r="D74" s="31">
        <f t="shared" si="21"/>
        <v>0</v>
      </c>
      <c r="E74" s="31">
        <f t="shared" si="11"/>
        <v>0</v>
      </c>
      <c r="F74" s="32">
        <f t="shared" si="12"/>
        <v>16.958584709648729</v>
      </c>
      <c r="G74" s="32">
        <f t="shared" si="13"/>
        <v>363.62056534657813</v>
      </c>
      <c r="H74" s="32">
        <f>IFERROR(VLOOKUP(B74,parameters!$A$18:$D$21,$H$5+1,FALSE),0)</f>
        <v>0</v>
      </c>
      <c r="I74" s="32">
        <f t="shared" si="14"/>
        <v>0</v>
      </c>
      <c r="J74" s="31">
        <f t="shared" si="15"/>
        <v>0</v>
      </c>
      <c r="K74" s="31">
        <f t="shared" si="16"/>
        <v>0</v>
      </c>
      <c r="M74" s="15" t="str">
        <f t="shared" si="17"/>
        <v>NA</v>
      </c>
      <c r="N74" s="35">
        <f t="shared" si="18"/>
        <v>0</v>
      </c>
    </row>
    <row r="75" spans="1:14">
      <c r="A75" s="29">
        <f t="shared" si="19"/>
        <v>47008</v>
      </c>
      <c r="B75" s="30">
        <f>IF(A75="","NA",COUNTIF($A$7:A75,"&gt;0"))</f>
        <v>69</v>
      </c>
      <c r="C75" s="31">
        <f t="shared" si="20"/>
        <v>0</v>
      </c>
      <c r="D75" s="31">
        <f t="shared" si="21"/>
        <v>0</v>
      </c>
      <c r="E75" s="31">
        <f t="shared" si="11"/>
        <v>0</v>
      </c>
      <c r="F75" s="32">
        <f t="shared" si="12"/>
        <v>13.628426365349652</v>
      </c>
      <c r="G75" s="32">
        <f t="shared" si="13"/>
        <v>366.95072369087717</v>
      </c>
      <c r="H75" s="32">
        <f>IFERROR(VLOOKUP(B75,parameters!$A$18:$D$21,$H$5+1,FALSE),0)</f>
        <v>0</v>
      </c>
      <c r="I75" s="32">
        <f t="shared" si="14"/>
        <v>0</v>
      </c>
      <c r="J75" s="31">
        <f t="shared" si="15"/>
        <v>0</v>
      </c>
      <c r="K75" s="31">
        <f t="shared" si="16"/>
        <v>0</v>
      </c>
      <c r="M75" s="15" t="str">
        <f t="shared" si="17"/>
        <v>NA</v>
      </c>
      <c r="N75" s="35">
        <f t="shared" si="18"/>
        <v>0</v>
      </c>
    </row>
    <row r="76" spans="1:14">
      <c r="A76" s="29">
        <f t="shared" si="19"/>
        <v>47038</v>
      </c>
      <c r="B76" s="30">
        <f>IF(A76="","NA",COUNTIF($A$7:A76,"&gt;0"))</f>
        <v>70</v>
      </c>
      <c r="C76" s="31">
        <f t="shared" si="20"/>
        <v>0</v>
      </c>
      <c r="D76" s="31">
        <f t="shared" si="21"/>
        <v>0</v>
      </c>
      <c r="E76" s="31">
        <f t="shared" si="11"/>
        <v>0</v>
      </c>
      <c r="F76" s="32">
        <f t="shared" si="12"/>
        <v>10.267769320880703</v>
      </c>
      <c r="G76" s="32">
        <f t="shared" si="13"/>
        <v>370.31138073534612</v>
      </c>
      <c r="H76" s="32">
        <f>IFERROR(VLOOKUP(B76,parameters!$A$18:$D$21,$H$5+1,FALSE),0)</f>
        <v>0</v>
      </c>
      <c r="I76" s="32">
        <f t="shared" si="14"/>
        <v>0</v>
      </c>
      <c r="J76" s="31">
        <f t="shared" si="15"/>
        <v>0</v>
      </c>
      <c r="K76" s="31">
        <f t="shared" si="16"/>
        <v>0</v>
      </c>
      <c r="M76" s="15" t="str">
        <f t="shared" si="17"/>
        <v>NA</v>
      </c>
      <c r="N76" s="35">
        <f t="shared" si="18"/>
        <v>0</v>
      </c>
    </row>
    <row r="77" spans="1:14">
      <c r="A77" s="29">
        <f t="shared" si="19"/>
        <v>47069</v>
      </c>
      <c r="B77" s="30">
        <f>IF(A77="","NA",COUNTIF($A$7:A77,"&gt;0"))</f>
        <v>71</v>
      </c>
      <c r="C77" s="31">
        <f t="shared" si="20"/>
        <v>0</v>
      </c>
      <c r="D77" s="31">
        <f t="shared" si="21"/>
        <v>0</v>
      </c>
      <c r="E77" s="31">
        <f t="shared" si="11"/>
        <v>0</v>
      </c>
      <c r="F77" s="32">
        <f t="shared" si="12"/>
        <v>6.876334258979492</v>
      </c>
      <c r="G77" s="32">
        <f t="shared" si="13"/>
        <v>373.7028157972473</v>
      </c>
      <c r="H77" s="32">
        <f>IFERROR(VLOOKUP(B77,parameters!$A$18:$D$21,$H$5+1,FALSE),0)</f>
        <v>0</v>
      </c>
      <c r="I77" s="32">
        <f t="shared" si="14"/>
        <v>0</v>
      </c>
      <c r="J77" s="31">
        <f t="shared" si="15"/>
        <v>0</v>
      </c>
      <c r="K77" s="31">
        <f t="shared" si="16"/>
        <v>0</v>
      </c>
      <c r="M77" s="15" t="str">
        <f t="shared" si="17"/>
        <v>NA</v>
      </c>
      <c r="N77" s="35">
        <f t="shared" si="18"/>
        <v>0</v>
      </c>
    </row>
    <row r="78" spans="1:14">
      <c r="A78" s="29">
        <f t="shared" si="19"/>
        <v>47099</v>
      </c>
      <c r="B78" s="30">
        <f>IF(A78="","NA",COUNTIF($A$7:A78,"&gt;0"))</f>
        <v>72</v>
      </c>
      <c r="C78" s="31">
        <f t="shared" si="20"/>
        <v>0</v>
      </c>
      <c r="D78" s="31">
        <f t="shared" si="21"/>
        <v>0</v>
      </c>
      <c r="E78" s="31">
        <f t="shared" si="11"/>
        <v>0</v>
      </c>
      <c r="F78" s="32">
        <f t="shared" si="12"/>
        <v>3.4538393043030351</v>
      </c>
      <c r="G78" s="32">
        <f t="shared" si="13"/>
        <v>377.12531075192379</v>
      </c>
      <c r="H78" s="32">
        <f>IFERROR(VLOOKUP(B78,parameters!$A$18:$D$21,$H$5+1,FALSE),0)</f>
        <v>0</v>
      </c>
      <c r="I78" s="32">
        <f t="shared" si="14"/>
        <v>0</v>
      </c>
      <c r="J78" s="31">
        <f t="shared" si="15"/>
        <v>0</v>
      </c>
      <c r="K78" s="31">
        <f t="shared" si="16"/>
        <v>0</v>
      </c>
      <c r="M78" s="15" t="str">
        <f t="shared" si="17"/>
        <v>NA</v>
      </c>
      <c r="N78" s="35">
        <f t="shared" si="18"/>
        <v>0</v>
      </c>
    </row>
    <row r="79" spans="1:14">
      <c r="A79" s="29" t="str">
        <f t="shared" si="19"/>
        <v/>
      </c>
      <c r="B79" s="30" t="str">
        <f>IF(A79="","NA",COUNTIF($A$7:A79,"&gt;0"))</f>
        <v>NA</v>
      </c>
      <c r="C79" s="31">
        <f t="shared" si="20"/>
        <v>0</v>
      </c>
      <c r="D79" s="31">
        <f t="shared" si="21"/>
        <v>0</v>
      </c>
      <c r="E79" s="31">
        <f t="shared" si="11"/>
        <v>0</v>
      </c>
      <c r="F79" s="32">
        <f t="shared" si="12"/>
        <v>0</v>
      </c>
      <c r="G79" s="32">
        <f t="shared" si="13"/>
        <v>0</v>
      </c>
      <c r="H79" s="32">
        <f>IFERROR(VLOOKUP(B79,parameters!$A$18:$D$21,$H$5+1,FALSE),0)</f>
        <v>0</v>
      </c>
      <c r="I79" s="32">
        <f t="shared" si="14"/>
        <v>0</v>
      </c>
      <c r="J79" s="31">
        <f t="shared" si="15"/>
        <v>0</v>
      </c>
      <c r="K79" s="31">
        <f t="shared" si="16"/>
        <v>0</v>
      </c>
      <c r="M79" s="15" t="str">
        <f t="shared" si="17"/>
        <v>NA</v>
      </c>
      <c r="N79" s="35">
        <f t="shared" si="18"/>
        <v>0</v>
      </c>
    </row>
    <row r="80" spans="1:14">
      <c r="A80" s="29" t="str">
        <f t="shared" si="19"/>
        <v/>
      </c>
      <c r="B80" s="30" t="str">
        <f>IF(A80="","NA",COUNTIF($A$7:A80,"&gt;0"))</f>
        <v>NA</v>
      </c>
      <c r="C80" s="31">
        <f t="shared" si="20"/>
        <v>0</v>
      </c>
      <c r="D80" s="31">
        <f t="shared" si="21"/>
        <v>0</v>
      </c>
      <c r="E80" s="31">
        <f t="shared" si="11"/>
        <v>0</v>
      </c>
      <c r="F80" s="32">
        <f t="shared" si="12"/>
        <v>0</v>
      </c>
      <c r="G80" s="32">
        <f t="shared" si="13"/>
        <v>0</v>
      </c>
      <c r="H80" s="32">
        <f>IFERROR(VLOOKUP(B80,parameters!$A$18:$D$21,$H$5+1,FALSE),0)</f>
        <v>0</v>
      </c>
      <c r="I80" s="32">
        <f t="shared" si="14"/>
        <v>0</v>
      </c>
      <c r="J80" s="31">
        <f t="shared" si="15"/>
        <v>0</v>
      </c>
      <c r="K80" s="31">
        <f t="shared" si="16"/>
        <v>0</v>
      </c>
      <c r="M80" s="15" t="str">
        <f t="shared" si="17"/>
        <v>NA</v>
      </c>
      <c r="N80" s="35">
        <f t="shared" si="18"/>
        <v>0</v>
      </c>
    </row>
    <row r="81" spans="1:14">
      <c r="A81" s="29" t="str">
        <f t="shared" si="19"/>
        <v/>
      </c>
      <c r="B81" s="30" t="str">
        <f>IF(A81="","NA",COUNTIF($A$7:A81,"&gt;0"))</f>
        <v>NA</v>
      </c>
      <c r="C81" s="31">
        <f t="shared" si="20"/>
        <v>0</v>
      </c>
      <c r="D81" s="31">
        <f t="shared" si="21"/>
        <v>0</v>
      </c>
      <c r="E81" s="31">
        <f t="shared" si="11"/>
        <v>0</v>
      </c>
      <c r="F81" s="32">
        <f t="shared" si="12"/>
        <v>0</v>
      </c>
      <c r="G81" s="32">
        <f t="shared" si="13"/>
        <v>0</v>
      </c>
      <c r="H81" s="32">
        <f>IFERROR(VLOOKUP(B81,parameters!$A$18:$D$21,$H$5+1,FALSE),0)</f>
        <v>0</v>
      </c>
      <c r="I81" s="32">
        <f t="shared" si="14"/>
        <v>0</v>
      </c>
      <c r="J81" s="31">
        <f t="shared" si="15"/>
        <v>0</v>
      </c>
      <c r="K81" s="31">
        <f t="shared" si="16"/>
        <v>0</v>
      </c>
      <c r="M81" s="15" t="str">
        <f t="shared" si="17"/>
        <v>NA</v>
      </c>
      <c r="N81" s="35">
        <f t="shared" si="18"/>
        <v>0</v>
      </c>
    </row>
    <row r="82" spans="1:14">
      <c r="A82" s="29" t="str">
        <f t="shared" si="19"/>
        <v/>
      </c>
      <c r="B82" s="30" t="str">
        <f>IF(A82="","NA",COUNTIF($A$7:A82,"&gt;0"))</f>
        <v>NA</v>
      </c>
      <c r="C82" s="31">
        <f t="shared" si="20"/>
        <v>0</v>
      </c>
      <c r="D82" s="31">
        <f t="shared" si="21"/>
        <v>0</v>
      </c>
      <c r="E82" s="31">
        <f t="shared" si="11"/>
        <v>0</v>
      </c>
      <c r="F82" s="32">
        <f t="shared" si="12"/>
        <v>0</v>
      </c>
      <c r="G82" s="32">
        <f t="shared" si="13"/>
        <v>0</v>
      </c>
      <c r="H82" s="32">
        <f>IFERROR(VLOOKUP(B82,parameters!$A$18:$D$21,$H$5+1,FALSE),0)</f>
        <v>0</v>
      </c>
      <c r="I82" s="32">
        <f t="shared" si="14"/>
        <v>0</v>
      </c>
      <c r="J82" s="31">
        <f t="shared" si="15"/>
        <v>0</v>
      </c>
      <c r="K82" s="31">
        <f t="shared" si="16"/>
        <v>0</v>
      </c>
      <c r="M82" s="15" t="str">
        <f t="shared" si="17"/>
        <v>NA</v>
      </c>
      <c r="N82" s="35">
        <f t="shared" si="18"/>
        <v>0</v>
      </c>
    </row>
    <row r="83" spans="1:14">
      <c r="A83" s="29" t="str">
        <f t="shared" si="19"/>
        <v/>
      </c>
      <c r="B83" s="30" t="str">
        <f>IF(A83="","NA",COUNTIF($A$7:A83,"&gt;0"))</f>
        <v>NA</v>
      </c>
      <c r="C83" s="31">
        <f t="shared" si="20"/>
        <v>0</v>
      </c>
      <c r="D83" s="31">
        <f t="shared" si="21"/>
        <v>0</v>
      </c>
      <c r="E83" s="31">
        <f t="shared" si="11"/>
        <v>0</v>
      </c>
      <c r="F83" s="32">
        <f t="shared" si="12"/>
        <v>0</v>
      </c>
      <c r="G83" s="32">
        <f t="shared" si="13"/>
        <v>0</v>
      </c>
      <c r="H83" s="32">
        <f>IFERROR(VLOOKUP(B83,parameters!$A$18:$D$21,$H$5+1,FALSE),0)</f>
        <v>0</v>
      </c>
      <c r="I83" s="32">
        <f t="shared" si="14"/>
        <v>0</v>
      </c>
      <c r="J83" s="31">
        <f t="shared" si="15"/>
        <v>0</v>
      </c>
      <c r="K83" s="31">
        <f t="shared" si="16"/>
        <v>0</v>
      </c>
      <c r="M83" s="15" t="str">
        <f t="shared" si="17"/>
        <v>NA</v>
      </c>
      <c r="N83" s="35">
        <f t="shared" si="18"/>
        <v>0</v>
      </c>
    </row>
    <row r="84" spans="1:14">
      <c r="A84" s="29" t="str">
        <f t="shared" si="19"/>
        <v/>
      </c>
      <c r="B84" s="30" t="str">
        <f>IF(A84="","NA",COUNTIF($A$7:A84,"&gt;0"))</f>
        <v>NA</v>
      </c>
      <c r="C84" s="31">
        <f t="shared" si="20"/>
        <v>0</v>
      </c>
      <c r="D84" s="31">
        <f t="shared" si="21"/>
        <v>0</v>
      </c>
      <c r="E84" s="31">
        <f t="shared" si="11"/>
        <v>0</v>
      </c>
      <c r="F84" s="32">
        <f t="shared" si="12"/>
        <v>0</v>
      </c>
      <c r="G84" s="32">
        <f t="shared" si="13"/>
        <v>0</v>
      </c>
      <c r="H84" s="32">
        <f>IFERROR(VLOOKUP(B84,parameters!$A$18:$D$21,$H$5+1,FALSE),0)</f>
        <v>0</v>
      </c>
      <c r="I84" s="32">
        <f t="shared" si="14"/>
        <v>0</v>
      </c>
      <c r="J84" s="31">
        <f t="shared" si="15"/>
        <v>0</v>
      </c>
      <c r="K84" s="31">
        <f t="shared" si="16"/>
        <v>0</v>
      </c>
      <c r="M84" s="15" t="str">
        <f t="shared" si="17"/>
        <v>NA</v>
      </c>
      <c r="N84" s="35">
        <f t="shared" si="18"/>
        <v>0</v>
      </c>
    </row>
    <row r="85" spans="1:14">
      <c r="A85" s="29" t="str">
        <f t="shared" si="19"/>
        <v/>
      </c>
      <c r="B85" s="30" t="str">
        <f>IF(A85="","NA",COUNTIF($A$7:A85,"&gt;0"))</f>
        <v>NA</v>
      </c>
      <c r="C85" s="31">
        <f t="shared" si="20"/>
        <v>0</v>
      </c>
      <c r="D85" s="31">
        <f t="shared" si="21"/>
        <v>0</v>
      </c>
      <c r="E85" s="31">
        <f t="shared" si="11"/>
        <v>0</v>
      </c>
      <c r="F85" s="32">
        <f t="shared" si="12"/>
        <v>0</v>
      </c>
      <c r="G85" s="32">
        <f t="shared" si="13"/>
        <v>0</v>
      </c>
      <c r="H85" s="32">
        <f>IFERROR(VLOOKUP(B85,parameters!$A$18:$D$21,$H$5+1,FALSE),0)</f>
        <v>0</v>
      </c>
      <c r="I85" s="32">
        <f t="shared" si="14"/>
        <v>0</v>
      </c>
      <c r="J85" s="31">
        <f t="shared" si="15"/>
        <v>0</v>
      </c>
      <c r="K85" s="31">
        <f t="shared" si="16"/>
        <v>0</v>
      </c>
      <c r="M85" s="15" t="str">
        <f t="shared" si="17"/>
        <v>NA</v>
      </c>
      <c r="N85" s="35">
        <f t="shared" si="18"/>
        <v>0</v>
      </c>
    </row>
    <row r="86" spans="1:14">
      <c r="A86" s="29" t="str">
        <f t="shared" si="19"/>
        <v/>
      </c>
      <c r="B86" s="30" t="str">
        <f>IF(A86="","NA",COUNTIF($A$7:A86,"&gt;0"))</f>
        <v>NA</v>
      </c>
      <c r="C86" s="31">
        <f t="shared" si="20"/>
        <v>0</v>
      </c>
      <c r="D86" s="31">
        <f t="shared" si="21"/>
        <v>0</v>
      </c>
      <c r="E86" s="31">
        <f t="shared" si="11"/>
        <v>0</v>
      </c>
      <c r="F86" s="32">
        <f t="shared" si="12"/>
        <v>0</v>
      </c>
      <c r="G86" s="32">
        <f t="shared" si="13"/>
        <v>0</v>
      </c>
      <c r="H86" s="32">
        <f>IFERROR(VLOOKUP(B86,parameters!$A$18:$D$21,$H$5+1,FALSE),0)</f>
        <v>0</v>
      </c>
      <c r="I86" s="32">
        <f t="shared" si="14"/>
        <v>0</v>
      </c>
      <c r="J86" s="31">
        <f t="shared" si="15"/>
        <v>0</v>
      </c>
      <c r="K86" s="31">
        <f t="shared" si="16"/>
        <v>0</v>
      </c>
      <c r="M86" s="15" t="str">
        <f t="shared" si="17"/>
        <v>NA</v>
      </c>
      <c r="N86" s="35">
        <f t="shared" si="18"/>
        <v>0</v>
      </c>
    </row>
    <row r="87" spans="1:14">
      <c r="A87" s="29" t="str">
        <f t="shared" si="19"/>
        <v/>
      </c>
      <c r="B87" s="30" t="str">
        <f>IF(A87="","NA",COUNTIF($A$7:A87,"&gt;0"))</f>
        <v>NA</v>
      </c>
      <c r="C87" s="31">
        <f t="shared" si="20"/>
        <v>0</v>
      </c>
      <c r="D87" s="31">
        <f t="shared" si="21"/>
        <v>0</v>
      </c>
      <c r="E87" s="31">
        <f t="shared" si="11"/>
        <v>0</v>
      </c>
      <c r="F87" s="32">
        <f t="shared" si="12"/>
        <v>0</v>
      </c>
      <c r="G87" s="32">
        <f t="shared" si="13"/>
        <v>0</v>
      </c>
      <c r="H87" s="32">
        <f>IFERROR(VLOOKUP(B87,parameters!$A$18:$D$21,$H$5+1,FALSE),0)</f>
        <v>0</v>
      </c>
      <c r="I87" s="32">
        <f t="shared" si="14"/>
        <v>0</v>
      </c>
      <c r="J87" s="31">
        <f t="shared" si="15"/>
        <v>0</v>
      </c>
      <c r="K87" s="31">
        <f t="shared" si="16"/>
        <v>0</v>
      </c>
      <c r="M87" s="15" t="str">
        <f t="shared" si="17"/>
        <v>NA</v>
      </c>
      <c r="N87" s="35">
        <f t="shared" si="18"/>
        <v>0</v>
      </c>
    </row>
    <row r="88" spans="1:14">
      <c r="A88" s="29" t="str">
        <f t="shared" si="19"/>
        <v/>
      </c>
      <c r="B88" s="30" t="str">
        <f>IF(A88="","NA",COUNTIF($A$7:A88,"&gt;0"))</f>
        <v>NA</v>
      </c>
      <c r="C88" s="31">
        <f t="shared" si="20"/>
        <v>0</v>
      </c>
      <c r="D88" s="31">
        <f t="shared" si="21"/>
        <v>0</v>
      </c>
      <c r="E88" s="31">
        <f t="shared" si="11"/>
        <v>0</v>
      </c>
      <c r="F88" s="32">
        <f t="shared" si="12"/>
        <v>0</v>
      </c>
      <c r="G88" s="32">
        <f t="shared" si="13"/>
        <v>0</v>
      </c>
      <c r="H88" s="32">
        <f>IFERROR(VLOOKUP(B88,parameters!$A$18:$D$21,$H$5+1,FALSE),0)</f>
        <v>0</v>
      </c>
      <c r="I88" s="32">
        <f t="shared" si="14"/>
        <v>0</v>
      </c>
      <c r="J88" s="31">
        <f t="shared" si="15"/>
        <v>0</v>
      </c>
      <c r="K88" s="31">
        <f t="shared" si="16"/>
        <v>0</v>
      </c>
      <c r="M88" s="15" t="str">
        <f t="shared" si="17"/>
        <v>NA</v>
      </c>
      <c r="N88" s="35">
        <f t="shared" si="18"/>
        <v>0</v>
      </c>
    </row>
    <row r="89" spans="1:14">
      <c r="A89" s="29" t="str">
        <f t="shared" si="19"/>
        <v/>
      </c>
      <c r="B89" s="30" t="str">
        <f>IF(A89="","NA",COUNTIF($A$7:A89,"&gt;0"))</f>
        <v>NA</v>
      </c>
      <c r="C89" s="31">
        <f t="shared" si="20"/>
        <v>0</v>
      </c>
      <c r="D89" s="31">
        <f t="shared" si="21"/>
        <v>0</v>
      </c>
      <c r="E89" s="31">
        <f t="shared" si="11"/>
        <v>0</v>
      </c>
      <c r="F89" s="32">
        <f t="shared" si="12"/>
        <v>0</v>
      </c>
      <c r="G89" s="32">
        <f t="shared" si="13"/>
        <v>0</v>
      </c>
      <c r="H89" s="32">
        <f>IFERROR(VLOOKUP(B89,parameters!$A$18:$D$21,$H$5+1,FALSE),0)</f>
        <v>0</v>
      </c>
      <c r="I89" s="32">
        <f t="shared" si="14"/>
        <v>0</v>
      </c>
      <c r="J89" s="31">
        <f t="shared" si="15"/>
        <v>0</v>
      </c>
      <c r="K89" s="31">
        <f t="shared" si="16"/>
        <v>0</v>
      </c>
      <c r="M89" s="15" t="str">
        <f t="shared" si="17"/>
        <v>NA</v>
      </c>
      <c r="N89" s="35">
        <f t="shared" si="18"/>
        <v>0</v>
      </c>
    </row>
    <row r="90" spans="1:14">
      <c r="A90" s="29" t="str">
        <f t="shared" si="19"/>
        <v/>
      </c>
      <c r="B90" s="30" t="str">
        <f>IF(A90="","NA",COUNTIF($A$7:A90,"&gt;0"))</f>
        <v>NA</v>
      </c>
      <c r="C90" s="31">
        <f t="shared" si="20"/>
        <v>0</v>
      </c>
      <c r="D90" s="31">
        <f t="shared" si="21"/>
        <v>0</v>
      </c>
      <c r="E90" s="31">
        <f t="shared" si="11"/>
        <v>0</v>
      </c>
      <c r="F90" s="32">
        <f t="shared" si="12"/>
        <v>0</v>
      </c>
      <c r="G90" s="32">
        <f t="shared" si="13"/>
        <v>0</v>
      </c>
      <c r="H90" s="32">
        <f>IFERROR(VLOOKUP(B90,parameters!$A$18:$D$21,$H$5+1,FALSE),0)</f>
        <v>0</v>
      </c>
      <c r="I90" s="32">
        <f t="shared" si="14"/>
        <v>0</v>
      </c>
      <c r="J90" s="31">
        <f t="shared" si="15"/>
        <v>0</v>
      </c>
      <c r="K90" s="31">
        <f t="shared" si="16"/>
        <v>0</v>
      </c>
      <c r="M90" s="15" t="str">
        <f t="shared" si="17"/>
        <v>NA</v>
      </c>
      <c r="N90" s="35">
        <f t="shared" si="18"/>
        <v>0</v>
      </c>
    </row>
    <row r="91" spans="1:14">
      <c r="A91" s="29" t="str">
        <f t="shared" si="19"/>
        <v/>
      </c>
      <c r="B91" s="30" t="str">
        <f>IF(A91="","NA",COUNTIF($A$7:A91,"&gt;0"))</f>
        <v>NA</v>
      </c>
      <c r="C91" s="31">
        <f t="shared" si="20"/>
        <v>0</v>
      </c>
      <c r="D91" s="31">
        <f t="shared" si="21"/>
        <v>0</v>
      </c>
      <c r="E91" s="31">
        <f t="shared" si="11"/>
        <v>0</v>
      </c>
      <c r="F91" s="32">
        <f t="shared" si="12"/>
        <v>0</v>
      </c>
      <c r="G91" s="32">
        <f t="shared" si="13"/>
        <v>0</v>
      </c>
      <c r="H91" s="32">
        <f>IFERROR(VLOOKUP(B91,parameters!$A$18:$D$21,$H$5+1,FALSE),0)</f>
        <v>0</v>
      </c>
      <c r="I91" s="32">
        <f t="shared" si="14"/>
        <v>0</v>
      </c>
      <c r="J91" s="31">
        <f t="shared" si="15"/>
        <v>0</v>
      </c>
      <c r="K91" s="31">
        <f t="shared" si="16"/>
        <v>0</v>
      </c>
      <c r="M91" s="15" t="str">
        <f t="shared" si="17"/>
        <v>NA</v>
      </c>
      <c r="N91" s="35">
        <f t="shared" si="18"/>
        <v>0</v>
      </c>
    </row>
    <row r="92" spans="1:14">
      <c r="A92" s="29" t="str">
        <f t="shared" si="19"/>
        <v/>
      </c>
      <c r="B92" s="30" t="str">
        <f>IF(A92="","NA",COUNTIF($A$7:A92,"&gt;0"))</f>
        <v>NA</v>
      </c>
      <c r="C92" s="31">
        <f t="shared" si="20"/>
        <v>0</v>
      </c>
      <c r="D92" s="31">
        <f t="shared" si="21"/>
        <v>0</v>
      </c>
      <c r="E92" s="31">
        <f t="shared" si="11"/>
        <v>0</v>
      </c>
      <c r="F92" s="32">
        <f t="shared" si="12"/>
        <v>0</v>
      </c>
      <c r="G92" s="32">
        <f t="shared" si="13"/>
        <v>0</v>
      </c>
      <c r="H92" s="32">
        <f>IFERROR(VLOOKUP(B92,parameters!$A$18:$D$21,$H$5+1,FALSE),0)</f>
        <v>0</v>
      </c>
      <c r="I92" s="32">
        <f t="shared" si="14"/>
        <v>0</v>
      </c>
      <c r="J92" s="31">
        <f t="shared" si="15"/>
        <v>0</v>
      </c>
      <c r="K92" s="31">
        <f t="shared" si="16"/>
        <v>0</v>
      </c>
      <c r="M92" s="15" t="str">
        <f t="shared" si="17"/>
        <v>NA</v>
      </c>
      <c r="N92" s="35">
        <f t="shared" si="18"/>
        <v>0</v>
      </c>
    </row>
    <row r="93" spans="1:14">
      <c r="A93" s="29" t="str">
        <f t="shared" si="19"/>
        <v/>
      </c>
      <c r="B93" s="30" t="str">
        <f>IF(A93="","NA",COUNTIF($A$7:A93,"&gt;0"))</f>
        <v>NA</v>
      </c>
      <c r="C93" s="31">
        <f t="shared" si="20"/>
        <v>0</v>
      </c>
      <c r="D93" s="31">
        <f t="shared" si="21"/>
        <v>0</v>
      </c>
      <c r="E93" s="31">
        <f t="shared" si="11"/>
        <v>0</v>
      </c>
      <c r="F93" s="32">
        <f t="shared" si="12"/>
        <v>0</v>
      </c>
      <c r="G93" s="32">
        <f t="shared" si="13"/>
        <v>0</v>
      </c>
      <c r="H93" s="32">
        <f>IFERROR(VLOOKUP(B93,parameters!$A$18:$D$21,$H$5+1,FALSE),0)</f>
        <v>0</v>
      </c>
      <c r="I93" s="32">
        <f t="shared" si="14"/>
        <v>0</v>
      </c>
      <c r="J93" s="31">
        <f t="shared" si="15"/>
        <v>0</v>
      </c>
      <c r="K93" s="31">
        <f t="shared" si="16"/>
        <v>0</v>
      </c>
      <c r="M93" s="15" t="str">
        <f t="shared" si="17"/>
        <v>NA</v>
      </c>
      <c r="N93" s="35">
        <f t="shared" si="18"/>
        <v>0</v>
      </c>
    </row>
    <row r="94" spans="1:14">
      <c r="A94" s="29" t="str">
        <f t="shared" si="19"/>
        <v/>
      </c>
      <c r="B94" s="30" t="str">
        <f>IF(A94="","NA",COUNTIF($A$7:A94,"&gt;0"))</f>
        <v>NA</v>
      </c>
      <c r="C94" s="31">
        <f t="shared" si="20"/>
        <v>0</v>
      </c>
      <c r="D94" s="31">
        <f t="shared" si="21"/>
        <v>0</v>
      </c>
      <c r="E94" s="31">
        <f t="shared" si="11"/>
        <v>0</v>
      </c>
      <c r="F94" s="32">
        <f t="shared" si="12"/>
        <v>0</v>
      </c>
      <c r="G94" s="32">
        <f t="shared" si="13"/>
        <v>0</v>
      </c>
      <c r="H94" s="32">
        <f>IFERROR(VLOOKUP(B94,parameters!$A$18:$D$21,$H$5+1,FALSE),0)</f>
        <v>0</v>
      </c>
      <c r="I94" s="32">
        <f t="shared" si="14"/>
        <v>0</v>
      </c>
      <c r="J94" s="31">
        <f t="shared" si="15"/>
        <v>0</v>
      </c>
      <c r="K94" s="31">
        <f t="shared" si="16"/>
        <v>0</v>
      </c>
      <c r="M94" s="15" t="str">
        <f t="shared" si="17"/>
        <v>NA</v>
      </c>
      <c r="N94" s="35">
        <f t="shared" si="18"/>
        <v>0</v>
      </c>
    </row>
    <row r="95" spans="1:14">
      <c r="A95" s="29" t="str">
        <f t="shared" si="19"/>
        <v/>
      </c>
      <c r="B95" s="30" t="str">
        <f>IF(A95="","NA",COUNTIF($A$7:A95,"&gt;0"))</f>
        <v>NA</v>
      </c>
      <c r="C95" s="31">
        <f t="shared" si="20"/>
        <v>0</v>
      </c>
      <c r="D95" s="31">
        <f t="shared" si="21"/>
        <v>0</v>
      </c>
      <c r="E95" s="31">
        <f t="shared" si="11"/>
        <v>0</v>
      </c>
      <c r="F95" s="32">
        <f t="shared" si="12"/>
        <v>0</v>
      </c>
      <c r="G95" s="32">
        <f t="shared" si="13"/>
        <v>0</v>
      </c>
      <c r="H95" s="32">
        <f>IFERROR(VLOOKUP(B95,parameters!$A$18:$D$21,$H$5+1,FALSE),0)</f>
        <v>0</v>
      </c>
      <c r="I95" s="32">
        <f t="shared" si="14"/>
        <v>0</v>
      </c>
      <c r="J95" s="31">
        <f t="shared" si="15"/>
        <v>0</v>
      </c>
      <c r="K95" s="31">
        <f t="shared" si="16"/>
        <v>0</v>
      </c>
      <c r="M95" s="15" t="str">
        <f t="shared" si="17"/>
        <v>NA</v>
      </c>
      <c r="N95" s="35">
        <f t="shared" si="18"/>
        <v>0</v>
      </c>
    </row>
    <row r="96" spans="1:14">
      <c r="A96" s="29" t="str">
        <f t="shared" si="19"/>
        <v/>
      </c>
      <c r="B96" s="30" t="str">
        <f>IF(A96="","NA",COUNTIF($A$7:A96,"&gt;0"))</f>
        <v>NA</v>
      </c>
      <c r="C96" s="31">
        <f t="shared" si="20"/>
        <v>0</v>
      </c>
      <c r="D96" s="31">
        <f t="shared" si="21"/>
        <v>0</v>
      </c>
      <c r="E96" s="31">
        <f t="shared" si="11"/>
        <v>0</v>
      </c>
      <c r="F96" s="32">
        <f t="shared" si="12"/>
        <v>0</v>
      </c>
      <c r="G96" s="32">
        <f t="shared" si="13"/>
        <v>0</v>
      </c>
      <c r="H96" s="32">
        <f>IFERROR(VLOOKUP(B96,parameters!$A$18:$D$21,$H$5+1,FALSE),0)</f>
        <v>0</v>
      </c>
      <c r="I96" s="32">
        <f t="shared" si="14"/>
        <v>0</v>
      </c>
      <c r="J96" s="31">
        <f t="shared" si="15"/>
        <v>0</v>
      </c>
      <c r="K96" s="31">
        <f t="shared" si="16"/>
        <v>0</v>
      </c>
      <c r="M96" s="15" t="str">
        <f t="shared" si="17"/>
        <v>NA</v>
      </c>
      <c r="N96" s="35">
        <f t="shared" si="18"/>
        <v>0</v>
      </c>
    </row>
    <row r="97" spans="1:14">
      <c r="A97" s="29" t="str">
        <f t="shared" si="19"/>
        <v/>
      </c>
      <c r="B97" s="30" t="str">
        <f>IF(A97="","NA",COUNTIF($A$7:A97,"&gt;0"))</f>
        <v>NA</v>
      </c>
      <c r="C97" s="31">
        <f t="shared" si="20"/>
        <v>0</v>
      </c>
      <c r="D97" s="31">
        <f t="shared" si="21"/>
        <v>0</v>
      </c>
      <c r="E97" s="31">
        <f t="shared" si="11"/>
        <v>0</v>
      </c>
      <c r="F97" s="32">
        <f t="shared" si="12"/>
        <v>0</v>
      </c>
      <c r="G97" s="32">
        <f t="shared" si="13"/>
        <v>0</v>
      </c>
      <c r="H97" s="32">
        <f>IFERROR(VLOOKUP(B97,parameters!$A$18:$D$21,$H$5+1,FALSE),0)</f>
        <v>0</v>
      </c>
      <c r="I97" s="32">
        <f t="shared" si="14"/>
        <v>0</v>
      </c>
      <c r="J97" s="31">
        <f t="shared" si="15"/>
        <v>0</v>
      </c>
      <c r="K97" s="31">
        <f t="shared" si="16"/>
        <v>0</v>
      </c>
      <c r="M97" s="15" t="str">
        <f t="shared" si="17"/>
        <v>NA</v>
      </c>
      <c r="N97" s="35">
        <f t="shared" si="18"/>
        <v>0</v>
      </c>
    </row>
    <row r="98" spans="1:14">
      <c r="A98" s="29" t="str">
        <f t="shared" si="19"/>
        <v/>
      </c>
      <c r="B98" s="30" t="str">
        <f>IF(A98="","NA",COUNTIF($A$7:A98,"&gt;0"))</f>
        <v>NA</v>
      </c>
      <c r="C98" s="31">
        <f t="shared" si="20"/>
        <v>0</v>
      </c>
      <c r="D98" s="31">
        <f t="shared" si="21"/>
        <v>0</v>
      </c>
      <c r="E98" s="31">
        <f t="shared" si="11"/>
        <v>0</v>
      </c>
      <c r="F98" s="32">
        <f t="shared" si="12"/>
        <v>0</v>
      </c>
      <c r="G98" s="32">
        <f t="shared" si="13"/>
        <v>0</v>
      </c>
      <c r="H98" s="32">
        <f>IFERROR(VLOOKUP(B98,parameters!$A$18:$D$21,$H$5+1,FALSE),0)</f>
        <v>0</v>
      </c>
      <c r="I98" s="32">
        <f t="shared" si="14"/>
        <v>0</v>
      </c>
      <c r="J98" s="31">
        <f t="shared" si="15"/>
        <v>0</v>
      </c>
      <c r="K98" s="31">
        <f t="shared" si="16"/>
        <v>0</v>
      </c>
      <c r="M98" s="15" t="str">
        <f t="shared" si="17"/>
        <v>NA</v>
      </c>
      <c r="N98" s="35">
        <f t="shared" si="18"/>
        <v>0</v>
      </c>
    </row>
    <row r="99" spans="1:14">
      <c r="A99" s="29" t="str">
        <f t="shared" si="19"/>
        <v/>
      </c>
      <c r="B99" s="30" t="str">
        <f>IF(A99="","NA",COUNTIF($A$7:A99,"&gt;0"))</f>
        <v>NA</v>
      </c>
      <c r="C99" s="31">
        <f t="shared" si="20"/>
        <v>0</v>
      </c>
      <c r="D99" s="31">
        <f t="shared" si="21"/>
        <v>0</v>
      </c>
      <c r="E99" s="31">
        <f t="shared" si="11"/>
        <v>0</v>
      </c>
      <c r="F99" s="32">
        <f t="shared" si="12"/>
        <v>0</v>
      </c>
      <c r="G99" s="32">
        <f t="shared" si="13"/>
        <v>0</v>
      </c>
      <c r="H99" s="32">
        <f>IFERROR(VLOOKUP(B99,parameters!$A$18:$D$21,$H$5+1,FALSE),0)</f>
        <v>0</v>
      </c>
      <c r="I99" s="32">
        <f t="shared" si="14"/>
        <v>0</v>
      </c>
      <c r="J99" s="31">
        <f t="shared" si="15"/>
        <v>0</v>
      </c>
      <c r="K99" s="31">
        <f t="shared" si="16"/>
        <v>0</v>
      </c>
      <c r="M99" s="15" t="str">
        <f t="shared" si="17"/>
        <v>NA</v>
      </c>
      <c r="N99" s="35">
        <f t="shared" si="18"/>
        <v>0</v>
      </c>
    </row>
    <row r="100" spans="1:14">
      <c r="A100" s="29" t="str">
        <f t="shared" si="19"/>
        <v/>
      </c>
      <c r="B100" s="30" t="str">
        <f>IF(A100="","NA",COUNTIF($A$7:A100,"&gt;0"))</f>
        <v>NA</v>
      </c>
      <c r="C100" s="31">
        <f t="shared" si="20"/>
        <v>0</v>
      </c>
      <c r="D100" s="31">
        <f t="shared" si="21"/>
        <v>0</v>
      </c>
      <c r="E100" s="31">
        <f t="shared" si="11"/>
        <v>0</v>
      </c>
      <c r="F100" s="32">
        <f t="shared" si="12"/>
        <v>0</v>
      </c>
      <c r="G100" s="32">
        <f t="shared" si="13"/>
        <v>0</v>
      </c>
      <c r="H100" s="32">
        <f>IFERROR(VLOOKUP(B100,parameters!$A$18:$D$21,$H$5+1,FALSE),0)</f>
        <v>0</v>
      </c>
      <c r="I100" s="32">
        <f t="shared" si="14"/>
        <v>0</v>
      </c>
      <c r="J100" s="31">
        <f t="shared" si="15"/>
        <v>0</v>
      </c>
      <c r="K100" s="31">
        <f t="shared" si="16"/>
        <v>0</v>
      </c>
      <c r="M100" s="15" t="str">
        <f t="shared" si="17"/>
        <v>NA</v>
      </c>
      <c r="N100" s="35">
        <f t="shared" si="18"/>
        <v>0</v>
      </c>
    </row>
    <row r="101" spans="1:14">
      <c r="A101" s="29" t="str">
        <f t="shared" si="19"/>
        <v/>
      </c>
      <c r="B101" s="30" t="str">
        <f>IF(A101="","NA",COUNTIF($A$7:A101,"&gt;0"))</f>
        <v>NA</v>
      </c>
      <c r="C101" s="31">
        <f t="shared" si="20"/>
        <v>0</v>
      </c>
      <c r="D101" s="31">
        <f t="shared" si="21"/>
        <v>0</v>
      </c>
      <c r="E101" s="31">
        <f t="shared" si="11"/>
        <v>0</v>
      </c>
      <c r="F101" s="32">
        <f t="shared" si="12"/>
        <v>0</v>
      </c>
      <c r="G101" s="32">
        <f t="shared" si="13"/>
        <v>0</v>
      </c>
      <c r="H101" s="32">
        <f>IFERROR(VLOOKUP(B101,parameters!$A$18:$D$21,$H$5+1,FALSE),0)</f>
        <v>0</v>
      </c>
      <c r="I101" s="32">
        <f t="shared" si="14"/>
        <v>0</v>
      </c>
      <c r="J101" s="31">
        <f t="shared" si="15"/>
        <v>0</v>
      </c>
      <c r="K101" s="31">
        <f t="shared" si="16"/>
        <v>0</v>
      </c>
      <c r="M101" s="15" t="str">
        <f t="shared" si="17"/>
        <v>NA</v>
      </c>
      <c r="N101" s="35">
        <f t="shared" si="18"/>
        <v>0</v>
      </c>
    </row>
    <row r="102" spans="1:14">
      <c r="A102" s="29" t="str">
        <f t="shared" si="19"/>
        <v/>
      </c>
      <c r="B102" s="30" t="str">
        <f>IF(A102="","NA",COUNTIF($A$7:A102,"&gt;0"))</f>
        <v>NA</v>
      </c>
      <c r="C102" s="31">
        <f t="shared" si="20"/>
        <v>0</v>
      </c>
      <c r="D102" s="31">
        <f t="shared" si="21"/>
        <v>0</v>
      </c>
      <c r="E102" s="31">
        <f t="shared" si="11"/>
        <v>0</v>
      </c>
      <c r="F102" s="32">
        <f t="shared" si="12"/>
        <v>0</v>
      </c>
      <c r="G102" s="32">
        <f t="shared" si="13"/>
        <v>0</v>
      </c>
      <c r="H102" s="32">
        <f>IFERROR(VLOOKUP(B102,parameters!$A$18:$D$21,$H$5+1,FALSE),0)</f>
        <v>0</v>
      </c>
      <c r="I102" s="32">
        <f t="shared" si="14"/>
        <v>0</v>
      </c>
      <c r="J102" s="31">
        <f t="shared" si="15"/>
        <v>0</v>
      </c>
      <c r="K102" s="31">
        <f t="shared" si="16"/>
        <v>0</v>
      </c>
      <c r="M102" s="15" t="str">
        <f t="shared" si="17"/>
        <v>NA</v>
      </c>
      <c r="N102" s="35">
        <f t="shared" si="18"/>
        <v>0</v>
      </c>
    </row>
    <row r="103" spans="1:14">
      <c r="A103" s="29" t="str">
        <f t="shared" si="19"/>
        <v/>
      </c>
      <c r="B103" s="30" t="str">
        <f>IF(A103="","NA",COUNTIF($A$7:A103,"&gt;0"))</f>
        <v>NA</v>
      </c>
      <c r="C103" s="31">
        <f t="shared" si="20"/>
        <v>0</v>
      </c>
      <c r="D103" s="31">
        <f t="shared" si="21"/>
        <v>0</v>
      </c>
      <c r="E103" s="31">
        <f t="shared" si="11"/>
        <v>0</v>
      </c>
      <c r="F103" s="32">
        <f t="shared" si="12"/>
        <v>0</v>
      </c>
      <c r="G103" s="32">
        <f t="shared" si="13"/>
        <v>0</v>
      </c>
      <c r="H103" s="32">
        <f>IFERROR(VLOOKUP(B103,parameters!$A$18:$D$21,$H$5+1,FALSE),0)</f>
        <v>0</v>
      </c>
      <c r="I103" s="32">
        <f t="shared" si="14"/>
        <v>0</v>
      </c>
      <c r="J103" s="31">
        <f t="shared" si="15"/>
        <v>0</v>
      </c>
      <c r="K103" s="31">
        <f t="shared" si="16"/>
        <v>0</v>
      </c>
      <c r="M103" s="15" t="str">
        <f t="shared" si="17"/>
        <v>NA</v>
      </c>
      <c r="N103" s="35">
        <f t="shared" si="18"/>
        <v>0</v>
      </c>
    </row>
    <row r="104" spans="1:14">
      <c r="A104" s="29" t="str">
        <f t="shared" si="19"/>
        <v/>
      </c>
      <c r="B104" s="30" t="str">
        <f>IF(A104="","NA",COUNTIF($A$7:A104,"&gt;0"))</f>
        <v>NA</v>
      </c>
      <c r="C104" s="31">
        <f t="shared" si="20"/>
        <v>0</v>
      </c>
      <c r="D104" s="31">
        <f t="shared" si="21"/>
        <v>0</v>
      </c>
      <c r="E104" s="31">
        <f t="shared" si="11"/>
        <v>0</v>
      </c>
      <c r="F104" s="32">
        <f t="shared" si="12"/>
        <v>0</v>
      </c>
      <c r="G104" s="32">
        <f t="shared" si="13"/>
        <v>0</v>
      </c>
      <c r="H104" s="32">
        <f>IFERROR(VLOOKUP(B104,parameters!$A$18:$D$21,$H$5+1,FALSE),0)</f>
        <v>0</v>
      </c>
      <c r="I104" s="32">
        <f t="shared" si="14"/>
        <v>0</v>
      </c>
      <c r="J104" s="31">
        <f t="shared" si="15"/>
        <v>0</v>
      </c>
      <c r="K104" s="31">
        <f t="shared" si="16"/>
        <v>0</v>
      </c>
      <c r="M104" s="15" t="str">
        <f t="shared" si="17"/>
        <v>NA</v>
      </c>
      <c r="N104" s="35">
        <f t="shared" si="18"/>
        <v>0</v>
      </c>
    </row>
    <row r="105" spans="1:14">
      <c r="A105" s="29" t="str">
        <f t="shared" si="19"/>
        <v/>
      </c>
      <c r="B105" s="30" t="str">
        <f>IF(A105="","NA",COUNTIF($A$7:A105,"&gt;0"))</f>
        <v>NA</v>
      </c>
      <c r="C105" s="31">
        <f t="shared" si="20"/>
        <v>0</v>
      </c>
      <c r="D105" s="31">
        <f t="shared" si="21"/>
        <v>0</v>
      </c>
      <c r="E105" s="31">
        <f t="shared" si="11"/>
        <v>0</v>
      </c>
      <c r="F105" s="32">
        <f t="shared" si="12"/>
        <v>0</v>
      </c>
      <c r="G105" s="32">
        <f t="shared" si="13"/>
        <v>0</v>
      </c>
      <c r="H105" s="32">
        <f>IFERROR(VLOOKUP(B105,parameters!$A$18:$D$21,$H$5+1,FALSE),0)</f>
        <v>0</v>
      </c>
      <c r="I105" s="32">
        <f t="shared" si="14"/>
        <v>0</v>
      </c>
      <c r="J105" s="31">
        <f t="shared" si="15"/>
        <v>0</v>
      </c>
      <c r="K105" s="31">
        <f t="shared" si="16"/>
        <v>0</v>
      </c>
      <c r="M105" s="15" t="str">
        <f t="shared" si="17"/>
        <v>NA</v>
      </c>
      <c r="N105" s="35">
        <f t="shared" si="18"/>
        <v>0</v>
      </c>
    </row>
    <row r="106" spans="1:14">
      <c r="A106" s="29" t="str">
        <f t="shared" si="19"/>
        <v/>
      </c>
      <c r="B106" s="30" t="str">
        <f>IF(A106="","NA",COUNTIF($A$7:A106,"&gt;0"))</f>
        <v>NA</v>
      </c>
      <c r="C106" s="31">
        <f t="shared" si="20"/>
        <v>0</v>
      </c>
      <c r="D106" s="31">
        <f t="shared" si="21"/>
        <v>0</v>
      </c>
      <c r="E106" s="31">
        <f t="shared" si="11"/>
        <v>0</v>
      </c>
      <c r="F106" s="32">
        <f t="shared" si="12"/>
        <v>0</v>
      </c>
      <c r="G106" s="32">
        <f t="shared" si="13"/>
        <v>0</v>
      </c>
      <c r="H106" s="32">
        <f>IFERROR(VLOOKUP(B106,parameters!$A$18:$D$21,$H$5+1,FALSE),0)</f>
        <v>0</v>
      </c>
      <c r="I106" s="32">
        <f t="shared" si="14"/>
        <v>0</v>
      </c>
      <c r="J106" s="31">
        <f t="shared" si="15"/>
        <v>0</v>
      </c>
      <c r="K106" s="31">
        <f t="shared" si="16"/>
        <v>0</v>
      </c>
      <c r="M106" s="15" t="str">
        <f t="shared" si="17"/>
        <v>NA</v>
      </c>
      <c r="N106" s="35">
        <f t="shared" si="18"/>
        <v>0</v>
      </c>
    </row>
    <row r="107" spans="1:14">
      <c r="A107" s="29" t="str">
        <f t="shared" si="19"/>
        <v/>
      </c>
      <c r="B107" s="30" t="str">
        <f>IF(A107="","NA",COUNTIF($A$7:A107,"&gt;0"))</f>
        <v>NA</v>
      </c>
      <c r="C107" s="31">
        <f t="shared" si="20"/>
        <v>0</v>
      </c>
      <c r="D107" s="31">
        <f t="shared" si="21"/>
        <v>0</v>
      </c>
      <c r="E107" s="31">
        <f t="shared" si="11"/>
        <v>0</v>
      </c>
      <c r="F107" s="32">
        <f t="shared" si="12"/>
        <v>0</v>
      </c>
      <c r="G107" s="32">
        <f t="shared" si="13"/>
        <v>0</v>
      </c>
      <c r="H107" s="32">
        <f>IFERROR(VLOOKUP(B107,parameters!$A$18:$D$21,$H$5+1,FALSE),0)</f>
        <v>0</v>
      </c>
      <c r="I107" s="32">
        <f t="shared" si="14"/>
        <v>0</v>
      </c>
      <c r="J107" s="31">
        <f t="shared" si="15"/>
        <v>0</v>
      </c>
      <c r="K107" s="31">
        <f t="shared" si="16"/>
        <v>0</v>
      </c>
      <c r="M107" s="15" t="str">
        <f t="shared" si="17"/>
        <v>NA</v>
      </c>
      <c r="N107" s="35">
        <f t="shared" si="18"/>
        <v>0</v>
      </c>
    </row>
    <row r="108" spans="1:14">
      <c r="A108" s="29" t="str">
        <f t="shared" si="19"/>
        <v/>
      </c>
      <c r="B108" s="30" t="str">
        <f>IF(A108="","NA",COUNTIF($A$7:A108,"&gt;0"))</f>
        <v>NA</v>
      </c>
      <c r="C108" s="31">
        <f t="shared" si="20"/>
        <v>0</v>
      </c>
      <c r="D108" s="31">
        <f t="shared" si="21"/>
        <v>0</v>
      </c>
      <c r="E108" s="31">
        <f t="shared" si="11"/>
        <v>0</v>
      </c>
      <c r="F108" s="32">
        <f t="shared" si="12"/>
        <v>0</v>
      </c>
      <c r="G108" s="32">
        <f t="shared" si="13"/>
        <v>0</v>
      </c>
      <c r="H108" s="32">
        <f>IFERROR(VLOOKUP(B108,parameters!$A$18:$D$21,$H$5+1,FALSE),0)</f>
        <v>0</v>
      </c>
      <c r="I108" s="32">
        <f t="shared" si="14"/>
        <v>0</v>
      </c>
      <c r="J108" s="31">
        <f t="shared" si="15"/>
        <v>0</v>
      </c>
      <c r="K108" s="31">
        <f t="shared" si="16"/>
        <v>0</v>
      </c>
      <c r="M108" s="15" t="str">
        <f t="shared" si="17"/>
        <v>NA</v>
      </c>
      <c r="N108" s="35">
        <f t="shared" si="18"/>
        <v>0</v>
      </c>
    </row>
    <row r="109" spans="1:14">
      <c r="A109" s="29" t="str">
        <f t="shared" si="19"/>
        <v/>
      </c>
      <c r="B109" s="30" t="str">
        <f>IF(A109="","NA",COUNTIF($A$7:A109,"&gt;0"))</f>
        <v>NA</v>
      </c>
      <c r="C109" s="31">
        <f t="shared" si="20"/>
        <v>0</v>
      </c>
      <c r="D109" s="31">
        <f t="shared" si="21"/>
        <v>0</v>
      </c>
      <c r="E109" s="31">
        <f t="shared" si="11"/>
        <v>0</v>
      </c>
      <c r="F109" s="32">
        <f t="shared" si="12"/>
        <v>0</v>
      </c>
      <c r="G109" s="32">
        <f t="shared" si="13"/>
        <v>0</v>
      </c>
      <c r="H109" s="32">
        <f>IFERROR(VLOOKUP(B109,parameters!$A$18:$D$21,$H$5+1,FALSE),0)</f>
        <v>0</v>
      </c>
      <c r="I109" s="32">
        <f t="shared" si="14"/>
        <v>0</v>
      </c>
      <c r="J109" s="31">
        <f t="shared" si="15"/>
        <v>0</v>
      </c>
      <c r="K109" s="31">
        <f t="shared" si="16"/>
        <v>0</v>
      </c>
      <c r="M109" s="15" t="str">
        <f t="shared" si="17"/>
        <v>NA</v>
      </c>
      <c r="N109" s="35">
        <f t="shared" si="18"/>
        <v>0</v>
      </c>
    </row>
    <row r="110" spans="1:14">
      <c r="A110" s="29" t="str">
        <f t="shared" si="19"/>
        <v/>
      </c>
      <c r="B110" s="30" t="str">
        <f>IF(A110="","NA",COUNTIF($A$7:A110,"&gt;0"))</f>
        <v>NA</v>
      </c>
      <c r="C110" s="31">
        <f t="shared" si="20"/>
        <v>0</v>
      </c>
      <c r="D110" s="31">
        <f t="shared" si="21"/>
        <v>0</v>
      </c>
      <c r="E110" s="31">
        <f t="shared" si="11"/>
        <v>0</v>
      </c>
      <c r="F110" s="32">
        <f t="shared" si="12"/>
        <v>0</v>
      </c>
      <c r="G110" s="32">
        <f t="shared" si="13"/>
        <v>0</v>
      </c>
      <c r="H110" s="32">
        <f>IFERROR(VLOOKUP(B110,parameters!$A$18:$D$21,$H$5+1,FALSE),0)</f>
        <v>0</v>
      </c>
      <c r="I110" s="32">
        <f t="shared" si="14"/>
        <v>0</v>
      </c>
      <c r="J110" s="31">
        <f t="shared" si="15"/>
        <v>0</v>
      </c>
      <c r="K110" s="31">
        <f t="shared" si="16"/>
        <v>0</v>
      </c>
      <c r="M110" s="15" t="str">
        <f t="shared" si="17"/>
        <v>NA</v>
      </c>
      <c r="N110" s="35">
        <f t="shared" si="18"/>
        <v>0</v>
      </c>
    </row>
    <row r="111" spans="1:14">
      <c r="A111" s="29" t="str">
        <f t="shared" si="19"/>
        <v/>
      </c>
      <c r="B111" s="30" t="str">
        <f>IF(A111="","NA",COUNTIF($A$7:A111,"&gt;0"))</f>
        <v>NA</v>
      </c>
      <c r="C111" s="31">
        <f t="shared" si="20"/>
        <v>0</v>
      </c>
      <c r="D111" s="31">
        <f t="shared" si="21"/>
        <v>0</v>
      </c>
      <c r="E111" s="31">
        <f t="shared" si="11"/>
        <v>0</v>
      </c>
      <c r="F111" s="32">
        <f t="shared" si="12"/>
        <v>0</v>
      </c>
      <c r="G111" s="32">
        <f t="shared" si="13"/>
        <v>0</v>
      </c>
      <c r="H111" s="32">
        <f>IFERROR(VLOOKUP(B111,parameters!$A$18:$D$21,$H$5+1,FALSE),0)</f>
        <v>0</v>
      </c>
      <c r="I111" s="32">
        <f t="shared" si="14"/>
        <v>0</v>
      </c>
      <c r="J111" s="31">
        <f t="shared" si="15"/>
        <v>0</v>
      </c>
      <c r="K111" s="31">
        <f t="shared" si="16"/>
        <v>0</v>
      </c>
      <c r="M111" s="15" t="str">
        <f t="shared" si="17"/>
        <v>NA</v>
      </c>
      <c r="N111" s="35">
        <f t="shared" si="18"/>
        <v>0</v>
      </c>
    </row>
    <row r="112" spans="1:14">
      <c r="A112" s="29" t="str">
        <f t="shared" si="19"/>
        <v/>
      </c>
      <c r="B112" s="30" t="str">
        <f>IF(A112="","NA",COUNTIF($A$7:A112,"&gt;0"))</f>
        <v>NA</v>
      </c>
      <c r="C112" s="31">
        <f t="shared" si="20"/>
        <v>0</v>
      </c>
      <c r="D112" s="31">
        <f t="shared" si="21"/>
        <v>0</v>
      </c>
      <c r="E112" s="31">
        <f t="shared" si="11"/>
        <v>0</v>
      </c>
      <c r="F112" s="32">
        <f t="shared" si="12"/>
        <v>0</v>
      </c>
      <c r="G112" s="32">
        <f t="shared" si="13"/>
        <v>0</v>
      </c>
      <c r="H112" s="32">
        <f>IFERROR(VLOOKUP(B112,parameters!$A$18:$D$21,$H$5+1,FALSE),0)</f>
        <v>0</v>
      </c>
      <c r="I112" s="32">
        <f t="shared" si="14"/>
        <v>0</v>
      </c>
      <c r="J112" s="31">
        <f t="shared" si="15"/>
        <v>0</v>
      </c>
      <c r="K112" s="31">
        <f t="shared" si="16"/>
        <v>0</v>
      </c>
      <c r="M112" s="15" t="str">
        <f t="shared" si="17"/>
        <v>NA</v>
      </c>
      <c r="N112" s="35">
        <f t="shared" si="18"/>
        <v>0</v>
      </c>
    </row>
    <row r="113" spans="1:14">
      <c r="A113" s="29" t="str">
        <f t="shared" si="19"/>
        <v/>
      </c>
      <c r="B113" s="30" t="str">
        <f>IF(A113="","NA",COUNTIF($A$7:A113,"&gt;0"))</f>
        <v>NA</v>
      </c>
      <c r="C113" s="31">
        <f t="shared" si="20"/>
        <v>0</v>
      </c>
      <c r="D113" s="31">
        <f t="shared" si="21"/>
        <v>0</v>
      </c>
      <c r="E113" s="31">
        <f t="shared" si="11"/>
        <v>0</v>
      </c>
      <c r="F113" s="32">
        <f t="shared" si="12"/>
        <v>0</v>
      </c>
      <c r="G113" s="32">
        <f t="shared" si="13"/>
        <v>0</v>
      </c>
      <c r="H113" s="32">
        <f>IFERROR(VLOOKUP(B113,parameters!$A$18:$D$21,$H$5+1,FALSE),0)</f>
        <v>0</v>
      </c>
      <c r="I113" s="32">
        <f t="shared" si="14"/>
        <v>0</v>
      </c>
      <c r="J113" s="31">
        <f t="shared" si="15"/>
        <v>0</v>
      </c>
      <c r="K113" s="31">
        <f t="shared" si="16"/>
        <v>0</v>
      </c>
      <c r="M113" s="15" t="str">
        <f t="shared" si="17"/>
        <v>NA</v>
      </c>
      <c r="N113" s="35">
        <f t="shared" si="18"/>
        <v>0</v>
      </c>
    </row>
    <row r="114" spans="1:14">
      <c r="A114" s="29" t="str">
        <f t="shared" si="19"/>
        <v/>
      </c>
      <c r="B114" s="30" t="str">
        <f>IF(A114="","NA",COUNTIF($A$7:A114,"&gt;0"))</f>
        <v>NA</v>
      </c>
      <c r="C114" s="31">
        <f t="shared" si="20"/>
        <v>0</v>
      </c>
      <c r="D114" s="31">
        <f t="shared" si="21"/>
        <v>0</v>
      </c>
      <c r="E114" s="31">
        <f t="shared" si="11"/>
        <v>0</v>
      </c>
      <c r="F114" s="32">
        <f t="shared" si="12"/>
        <v>0</v>
      </c>
      <c r="G114" s="32">
        <f t="shared" si="13"/>
        <v>0</v>
      </c>
      <c r="H114" s="32">
        <f>IFERROR(VLOOKUP(B114,parameters!$A$18:$D$21,$H$5+1,FALSE),0)</f>
        <v>0</v>
      </c>
      <c r="I114" s="32">
        <f t="shared" si="14"/>
        <v>0</v>
      </c>
      <c r="J114" s="31">
        <f t="shared" si="15"/>
        <v>0</v>
      </c>
      <c r="K114" s="31">
        <f t="shared" si="16"/>
        <v>0</v>
      </c>
      <c r="M114" s="15" t="str">
        <f t="shared" si="17"/>
        <v>NA</v>
      </c>
      <c r="N114" s="35">
        <f t="shared" si="18"/>
        <v>0</v>
      </c>
    </row>
    <row r="115" spans="1:14">
      <c r="A115" s="29" t="str">
        <f t="shared" si="19"/>
        <v/>
      </c>
      <c r="B115" s="30" t="str">
        <f>IF(A115="","NA",COUNTIF($A$7:A115,"&gt;0"))</f>
        <v>NA</v>
      </c>
      <c r="C115" s="31">
        <f t="shared" si="20"/>
        <v>0</v>
      </c>
      <c r="D115" s="31">
        <f t="shared" si="21"/>
        <v>0</v>
      </c>
      <c r="E115" s="31">
        <f t="shared" si="11"/>
        <v>0</v>
      </c>
      <c r="F115" s="32">
        <f t="shared" si="12"/>
        <v>0</v>
      </c>
      <c r="G115" s="32">
        <f t="shared" si="13"/>
        <v>0</v>
      </c>
      <c r="H115" s="32">
        <f>IFERROR(VLOOKUP(B115,parameters!$A$18:$D$21,$H$5+1,FALSE),0)</f>
        <v>0</v>
      </c>
      <c r="I115" s="32">
        <f t="shared" si="14"/>
        <v>0</v>
      </c>
      <c r="J115" s="31">
        <f t="shared" si="15"/>
        <v>0</v>
      </c>
      <c r="K115" s="31">
        <f t="shared" si="16"/>
        <v>0</v>
      </c>
      <c r="M115" s="15" t="str">
        <f t="shared" si="17"/>
        <v>NA</v>
      </c>
      <c r="N115" s="35">
        <f t="shared" si="18"/>
        <v>0</v>
      </c>
    </row>
    <row r="116" spans="1:14">
      <c r="A116" s="29" t="str">
        <f t="shared" si="19"/>
        <v/>
      </c>
      <c r="B116" s="30" t="str">
        <f>IF(A116="","NA",COUNTIF($A$7:A116,"&gt;0"))</f>
        <v>NA</v>
      </c>
      <c r="C116" s="31">
        <f t="shared" si="20"/>
        <v>0</v>
      </c>
      <c r="D116" s="31">
        <f t="shared" si="21"/>
        <v>0</v>
      </c>
      <c r="E116" s="31">
        <f t="shared" si="11"/>
        <v>0</v>
      </c>
      <c r="F116" s="32">
        <f t="shared" si="12"/>
        <v>0</v>
      </c>
      <c r="G116" s="32">
        <f t="shared" si="13"/>
        <v>0</v>
      </c>
      <c r="H116" s="32">
        <f>IFERROR(VLOOKUP(B116,parameters!$A$18:$D$21,$H$5+1,FALSE),0)</f>
        <v>0</v>
      </c>
      <c r="I116" s="32">
        <f t="shared" si="14"/>
        <v>0</v>
      </c>
      <c r="J116" s="31">
        <f t="shared" si="15"/>
        <v>0</v>
      </c>
      <c r="K116" s="31">
        <f t="shared" si="16"/>
        <v>0</v>
      </c>
      <c r="M116" s="15" t="str">
        <f t="shared" si="17"/>
        <v>NA</v>
      </c>
      <c r="N116" s="35">
        <f t="shared" si="18"/>
        <v>0</v>
      </c>
    </row>
    <row r="117" spans="1:14">
      <c r="A117" s="29" t="str">
        <f t="shared" si="19"/>
        <v/>
      </c>
      <c r="B117" s="30" t="str">
        <f>IF(A117="","NA",COUNTIF($A$7:A117,"&gt;0"))</f>
        <v>NA</v>
      </c>
      <c r="C117" s="31">
        <f t="shared" si="20"/>
        <v>0</v>
      </c>
      <c r="D117" s="31">
        <f t="shared" si="21"/>
        <v>0</v>
      </c>
      <c r="E117" s="31">
        <f t="shared" si="11"/>
        <v>0</v>
      </c>
      <c r="F117" s="32">
        <f t="shared" si="12"/>
        <v>0</v>
      </c>
      <c r="G117" s="32">
        <f t="shared" si="13"/>
        <v>0</v>
      </c>
      <c r="H117" s="32">
        <f>IFERROR(VLOOKUP(B117,parameters!$A$18:$D$21,$H$5+1,FALSE),0)</f>
        <v>0</v>
      </c>
      <c r="I117" s="32">
        <f t="shared" si="14"/>
        <v>0</v>
      </c>
      <c r="J117" s="31">
        <f t="shared" si="15"/>
        <v>0</v>
      </c>
      <c r="K117" s="31">
        <f t="shared" si="16"/>
        <v>0</v>
      </c>
      <c r="M117" s="15" t="str">
        <f t="shared" si="17"/>
        <v>NA</v>
      </c>
      <c r="N117" s="35">
        <f t="shared" si="18"/>
        <v>0</v>
      </c>
    </row>
    <row r="118" spans="1:14">
      <c r="A118" s="29" t="str">
        <f t="shared" si="19"/>
        <v/>
      </c>
      <c r="B118" s="30" t="str">
        <f>IF(A118="","NA",COUNTIF($A$7:A118,"&gt;0"))</f>
        <v>NA</v>
      </c>
      <c r="C118" s="31">
        <f t="shared" si="20"/>
        <v>0</v>
      </c>
      <c r="D118" s="31">
        <f t="shared" si="21"/>
        <v>0</v>
      </c>
      <c r="E118" s="31">
        <f t="shared" si="11"/>
        <v>0</v>
      </c>
      <c r="F118" s="32">
        <f t="shared" si="12"/>
        <v>0</v>
      </c>
      <c r="G118" s="32">
        <f t="shared" si="13"/>
        <v>0</v>
      </c>
      <c r="H118" s="32">
        <f>IFERROR(VLOOKUP(B118,parameters!$A$18:$D$21,$H$5+1,FALSE),0)</f>
        <v>0</v>
      </c>
      <c r="I118" s="32">
        <f t="shared" si="14"/>
        <v>0</v>
      </c>
      <c r="J118" s="31">
        <f t="shared" si="15"/>
        <v>0</v>
      </c>
      <c r="K118" s="31">
        <f t="shared" si="16"/>
        <v>0</v>
      </c>
      <c r="M118" s="15" t="str">
        <f t="shared" si="17"/>
        <v>NA</v>
      </c>
      <c r="N118" s="35">
        <f t="shared" si="18"/>
        <v>0</v>
      </c>
    </row>
    <row r="119" spans="1:14">
      <c r="A119" s="29" t="str">
        <f t="shared" si="19"/>
        <v/>
      </c>
      <c r="B119" s="30" t="str">
        <f>IF(A119="","NA",COUNTIF($A$7:A119,"&gt;0"))</f>
        <v>NA</v>
      </c>
      <c r="C119" s="31">
        <f t="shared" si="20"/>
        <v>0</v>
      </c>
      <c r="D119" s="31">
        <f t="shared" si="21"/>
        <v>0</v>
      </c>
      <c r="E119" s="31">
        <f t="shared" si="11"/>
        <v>0</v>
      </c>
      <c r="F119" s="32">
        <f t="shared" si="12"/>
        <v>0</v>
      </c>
      <c r="G119" s="32">
        <f t="shared" si="13"/>
        <v>0</v>
      </c>
      <c r="H119" s="32">
        <f>IFERROR(VLOOKUP(B119,parameters!$A$18:$D$21,$H$5+1,FALSE),0)</f>
        <v>0</v>
      </c>
      <c r="I119" s="32">
        <f t="shared" si="14"/>
        <v>0</v>
      </c>
      <c r="J119" s="31">
        <f t="shared" si="15"/>
        <v>0</v>
      </c>
      <c r="K119" s="31">
        <f t="shared" si="16"/>
        <v>0</v>
      </c>
      <c r="M119" s="15" t="str">
        <f t="shared" si="17"/>
        <v>NA</v>
      </c>
      <c r="N119" s="35">
        <f t="shared" si="18"/>
        <v>0</v>
      </c>
    </row>
    <row r="120" spans="1:14">
      <c r="A120" s="29" t="str">
        <f t="shared" si="19"/>
        <v/>
      </c>
      <c r="B120" s="30" t="str">
        <f>IF(A120="","NA",COUNTIF($A$7:A120,"&gt;0"))</f>
        <v>NA</v>
      </c>
      <c r="C120" s="31">
        <f t="shared" si="20"/>
        <v>0</v>
      </c>
      <c r="D120" s="31">
        <f t="shared" si="21"/>
        <v>0</v>
      </c>
      <c r="E120" s="31">
        <f t="shared" si="11"/>
        <v>0</v>
      </c>
      <c r="F120" s="32">
        <f t="shared" si="12"/>
        <v>0</v>
      </c>
      <c r="G120" s="32">
        <f t="shared" si="13"/>
        <v>0</v>
      </c>
      <c r="H120" s="32">
        <f>IFERROR(VLOOKUP(B120,parameters!$A$18:$D$21,$H$5+1,FALSE),0)</f>
        <v>0</v>
      </c>
      <c r="I120" s="32">
        <f t="shared" si="14"/>
        <v>0</v>
      </c>
      <c r="J120" s="31">
        <f t="shared" si="15"/>
        <v>0</v>
      </c>
      <c r="K120" s="31">
        <f t="shared" si="16"/>
        <v>0</v>
      </c>
      <c r="M120" s="15" t="str">
        <f t="shared" si="17"/>
        <v>NA</v>
      </c>
      <c r="N120" s="35">
        <f t="shared" si="18"/>
        <v>0</v>
      </c>
    </row>
    <row r="121" spans="1:14">
      <c r="A121" s="29" t="str">
        <f t="shared" si="19"/>
        <v/>
      </c>
      <c r="B121" s="30" t="str">
        <f>IF(A121="","NA",COUNTIF($A$7:A121,"&gt;0"))</f>
        <v>NA</v>
      </c>
      <c r="C121" s="31">
        <f t="shared" si="20"/>
        <v>0</v>
      </c>
      <c r="D121" s="31">
        <f t="shared" si="21"/>
        <v>0</v>
      </c>
      <c r="E121" s="31">
        <f t="shared" si="11"/>
        <v>0</v>
      </c>
      <c r="F121" s="32">
        <f t="shared" si="12"/>
        <v>0</v>
      </c>
      <c r="G121" s="32">
        <f t="shared" si="13"/>
        <v>0</v>
      </c>
      <c r="H121" s="32">
        <f>IFERROR(VLOOKUP(B121,parameters!$A$18:$D$21,$H$5+1,FALSE),0)</f>
        <v>0</v>
      </c>
      <c r="I121" s="32">
        <f t="shared" si="14"/>
        <v>0</v>
      </c>
      <c r="J121" s="31">
        <f t="shared" si="15"/>
        <v>0</v>
      </c>
      <c r="K121" s="31">
        <f t="shared" si="16"/>
        <v>0</v>
      </c>
      <c r="M121" s="15" t="str">
        <f t="shared" si="17"/>
        <v>NA</v>
      </c>
      <c r="N121" s="35">
        <f t="shared" si="18"/>
        <v>0</v>
      </c>
    </row>
    <row r="122" spans="1:14">
      <c r="A122" s="29" t="str">
        <f t="shared" si="19"/>
        <v/>
      </c>
      <c r="B122" s="30" t="str">
        <f>IF(A122="","NA",COUNTIF($A$7:A122,"&gt;0"))</f>
        <v>NA</v>
      </c>
      <c r="C122" s="31">
        <f t="shared" si="20"/>
        <v>0</v>
      </c>
      <c r="D122" s="31">
        <f t="shared" si="21"/>
        <v>0</v>
      </c>
      <c r="E122" s="31">
        <f t="shared" si="11"/>
        <v>0</v>
      </c>
      <c r="F122" s="32">
        <f t="shared" si="12"/>
        <v>0</v>
      </c>
      <c r="G122" s="32">
        <f t="shared" si="13"/>
        <v>0</v>
      </c>
      <c r="H122" s="32">
        <f>IFERROR(VLOOKUP(B122,parameters!$A$18:$D$21,$H$5+1,FALSE),0)</f>
        <v>0</v>
      </c>
      <c r="I122" s="32">
        <f t="shared" si="14"/>
        <v>0</v>
      </c>
      <c r="J122" s="31">
        <f t="shared" si="15"/>
        <v>0</v>
      </c>
      <c r="K122" s="31">
        <f t="shared" si="16"/>
        <v>0</v>
      </c>
      <c r="M122" s="15" t="str">
        <f t="shared" si="17"/>
        <v>NA</v>
      </c>
      <c r="N122" s="35">
        <f t="shared" si="18"/>
        <v>0</v>
      </c>
    </row>
    <row r="123" spans="1:14">
      <c r="A123" s="29" t="str">
        <f t="shared" si="19"/>
        <v/>
      </c>
      <c r="B123" s="30" t="str">
        <f>IF(A123="","NA",COUNTIF($A$7:A123,"&gt;0"))</f>
        <v>NA</v>
      </c>
      <c r="C123" s="31">
        <f t="shared" si="20"/>
        <v>0</v>
      </c>
      <c r="D123" s="31">
        <f t="shared" si="21"/>
        <v>0</v>
      </c>
      <c r="E123" s="31">
        <f t="shared" si="11"/>
        <v>0</v>
      </c>
      <c r="F123" s="32">
        <f t="shared" si="12"/>
        <v>0</v>
      </c>
      <c r="G123" s="32">
        <f t="shared" si="13"/>
        <v>0</v>
      </c>
      <c r="H123" s="32">
        <f>IFERROR(VLOOKUP(B123,parameters!$A$18:$D$21,$H$5+1,FALSE),0)</f>
        <v>0</v>
      </c>
      <c r="I123" s="32">
        <f t="shared" si="14"/>
        <v>0</v>
      </c>
      <c r="J123" s="31">
        <f t="shared" si="15"/>
        <v>0</v>
      </c>
      <c r="K123" s="31">
        <f t="shared" si="16"/>
        <v>0</v>
      </c>
      <c r="M123" s="15" t="str">
        <f t="shared" si="17"/>
        <v>NA</v>
      </c>
      <c r="N123" s="35">
        <f t="shared" si="18"/>
        <v>0</v>
      </c>
    </row>
    <row r="124" spans="1:14">
      <c r="A124" s="29" t="str">
        <f t="shared" si="19"/>
        <v/>
      </c>
      <c r="B124" s="30" t="str">
        <f>IF(A124="","NA",COUNTIF($A$7:A124,"&gt;0"))</f>
        <v>NA</v>
      </c>
      <c r="C124" s="31">
        <f t="shared" si="20"/>
        <v>0</v>
      </c>
      <c r="D124" s="31">
        <f t="shared" si="21"/>
        <v>0</v>
      </c>
      <c r="E124" s="31">
        <f t="shared" si="11"/>
        <v>0</v>
      </c>
      <c r="F124" s="32">
        <f t="shared" si="12"/>
        <v>0</v>
      </c>
      <c r="G124" s="32">
        <f t="shared" si="13"/>
        <v>0</v>
      </c>
      <c r="H124" s="32">
        <f>IFERROR(VLOOKUP(B124,parameters!$A$18:$D$21,$H$5+1,FALSE),0)</f>
        <v>0</v>
      </c>
      <c r="I124" s="32">
        <f t="shared" si="14"/>
        <v>0</v>
      </c>
      <c r="J124" s="31">
        <f t="shared" si="15"/>
        <v>0</v>
      </c>
      <c r="K124" s="31">
        <f t="shared" si="16"/>
        <v>0</v>
      </c>
      <c r="M124" s="15" t="str">
        <f t="shared" si="17"/>
        <v>NA</v>
      </c>
      <c r="N124" s="35">
        <f t="shared" si="18"/>
        <v>0</v>
      </c>
    </row>
    <row r="125" spans="1:14">
      <c r="A125" s="29" t="str">
        <f t="shared" si="19"/>
        <v/>
      </c>
      <c r="B125" s="30" t="str">
        <f>IF(A125="","NA",COUNTIF($A$7:A125,"&gt;0"))</f>
        <v>NA</v>
      </c>
      <c r="C125" s="31">
        <f t="shared" si="20"/>
        <v>0</v>
      </c>
      <c r="D125" s="31">
        <f t="shared" si="21"/>
        <v>0</v>
      </c>
      <c r="E125" s="31">
        <f t="shared" si="11"/>
        <v>0</v>
      </c>
      <c r="F125" s="32">
        <f t="shared" si="12"/>
        <v>0</v>
      </c>
      <c r="G125" s="32">
        <f t="shared" si="13"/>
        <v>0</v>
      </c>
      <c r="H125" s="32">
        <f>IFERROR(VLOOKUP(B125,parameters!$A$18:$D$21,$H$5+1,FALSE),0)</f>
        <v>0</v>
      </c>
      <c r="I125" s="32">
        <f t="shared" si="14"/>
        <v>0</v>
      </c>
      <c r="J125" s="31">
        <f t="shared" si="15"/>
        <v>0</v>
      </c>
      <c r="K125" s="31">
        <f t="shared" si="16"/>
        <v>0</v>
      </c>
      <c r="M125" s="15" t="str">
        <f t="shared" si="17"/>
        <v>NA</v>
      </c>
      <c r="N125" s="35">
        <f t="shared" si="18"/>
        <v>0</v>
      </c>
    </row>
    <row r="126" spans="1:14">
      <c r="A126" s="29" t="str">
        <f t="shared" si="19"/>
        <v/>
      </c>
      <c r="B126" s="30" t="str">
        <f>IF(A126="","NA",COUNTIF($A$7:A126,"&gt;0"))</f>
        <v>NA</v>
      </c>
      <c r="C126" s="31">
        <f t="shared" si="20"/>
        <v>0</v>
      </c>
      <c r="D126" s="31">
        <f t="shared" si="21"/>
        <v>0</v>
      </c>
      <c r="E126" s="31">
        <f t="shared" si="11"/>
        <v>0</v>
      </c>
      <c r="F126" s="32">
        <f t="shared" si="12"/>
        <v>0</v>
      </c>
      <c r="G126" s="32">
        <f t="shared" si="13"/>
        <v>0</v>
      </c>
      <c r="H126" s="32">
        <f>IFERROR(VLOOKUP(B126,parameters!$A$18:$D$21,$H$5+1,FALSE),0)</f>
        <v>0</v>
      </c>
      <c r="I126" s="32">
        <f t="shared" si="14"/>
        <v>0</v>
      </c>
      <c r="J126" s="31">
        <f t="shared" si="15"/>
        <v>0</v>
      </c>
      <c r="K126" s="31">
        <f t="shared" si="16"/>
        <v>0</v>
      </c>
      <c r="M126" s="15" t="str">
        <f t="shared" si="17"/>
        <v>NA</v>
      </c>
      <c r="N126" s="35">
        <f t="shared" si="18"/>
        <v>0</v>
      </c>
    </row>
    <row r="127" spans="1:14">
      <c r="A127" s="29" t="str">
        <f t="shared" si="19"/>
        <v/>
      </c>
      <c r="B127" s="30" t="str">
        <f>IF(A127="","NA",COUNTIF($A$7:A127,"&gt;0"))</f>
        <v>NA</v>
      </c>
      <c r="C127" s="31">
        <f t="shared" si="20"/>
        <v>0</v>
      </c>
      <c r="D127" s="31">
        <f t="shared" si="21"/>
        <v>0</v>
      </c>
      <c r="E127" s="31">
        <f t="shared" si="11"/>
        <v>0</v>
      </c>
      <c r="F127" s="32">
        <f t="shared" si="12"/>
        <v>0</v>
      </c>
      <c r="G127" s="32">
        <f t="shared" si="13"/>
        <v>0</v>
      </c>
      <c r="H127" s="32">
        <f>IFERROR(VLOOKUP(B127,parameters!$A$18:$D$21,$H$5+1,FALSE),0)</f>
        <v>0</v>
      </c>
      <c r="I127" s="32">
        <f t="shared" si="14"/>
        <v>0</v>
      </c>
      <c r="J127" s="31">
        <f t="shared" si="15"/>
        <v>0</v>
      </c>
      <c r="K127" s="31">
        <f t="shared" si="16"/>
        <v>0</v>
      </c>
      <c r="M127" s="15" t="str">
        <f t="shared" si="17"/>
        <v>NA</v>
      </c>
      <c r="N127" s="35">
        <f t="shared" si="18"/>
        <v>0</v>
      </c>
    </row>
    <row r="128" spans="1:14">
      <c r="A128" s="29" t="str">
        <f t="shared" si="19"/>
        <v/>
      </c>
      <c r="B128" s="30" t="str">
        <f>IF(A128="","NA",COUNTIF($A$7:A128,"&gt;0"))</f>
        <v>NA</v>
      </c>
      <c r="C128" s="31">
        <f t="shared" si="20"/>
        <v>0</v>
      </c>
      <c r="D128" s="31">
        <f t="shared" si="21"/>
        <v>0</v>
      </c>
      <c r="E128" s="31">
        <f t="shared" si="11"/>
        <v>0</v>
      </c>
      <c r="F128" s="32">
        <f t="shared" si="12"/>
        <v>0</v>
      </c>
      <c r="G128" s="32">
        <f t="shared" si="13"/>
        <v>0</v>
      </c>
      <c r="H128" s="32">
        <f>IFERROR(VLOOKUP(B128,parameters!$A$18:$D$21,$H$5+1,FALSE),0)</f>
        <v>0</v>
      </c>
      <c r="I128" s="32">
        <f t="shared" si="14"/>
        <v>0</v>
      </c>
      <c r="J128" s="31">
        <f t="shared" si="15"/>
        <v>0</v>
      </c>
      <c r="K128" s="31">
        <f t="shared" si="16"/>
        <v>0</v>
      </c>
      <c r="M128" s="15" t="str">
        <f t="shared" si="17"/>
        <v>NA</v>
      </c>
      <c r="N128" s="35">
        <f t="shared" si="18"/>
        <v>0</v>
      </c>
    </row>
    <row r="129" spans="1:14">
      <c r="A129" s="29" t="str">
        <f t="shared" si="19"/>
        <v/>
      </c>
      <c r="B129" s="30" t="str">
        <f>IF(A129="","NA",COUNTIF($A$7:A129,"&gt;0"))</f>
        <v>NA</v>
      </c>
      <c r="C129" s="31">
        <f t="shared" si="20"/>
        <v>0</v>
      </c>
      <c r="D129" s="31">
        <f t="shared" si="21"/>
        <v>0</v>
      </c>
      <c r="E129" s="31">
        <f t="shared" si="11"/>
        <v>0</v>
      </c>
      <c r="F129" s="32">
        <f t="shared" si="12"/>
        <v>0</v>
      </c>
      <c r="G129" s="32">
        <f t="shared" si="13"/>
        <v>0</v>
      </c>
      <c r="H129" s="32">
        <f>IFERROR(VLOOKUP(B129,parameters!$A$18:$D$21,$H$5+1,FALSE),0)</f>
        <v>0</v>
      </c>
      <c r="I129" s="32">
        <f t="shared" si="14"/>
        <v>0</v>
      </c>
      <c r="J129" s="31">
        <f t="shared" si="15"/>
        <v>0</v>
      </c>
      <c r="K129" s="31">
        <f t="shared" si="16"/>
        <v>0</v>
      </c>
      <c r="M129" s="15" t="str">
        <f t="shared" si="17"/>
        <v>NA</v>
      </c>
      <c r="N129" s="35">
        <f t="shared" si="18"/>
        <v>0</v>
      </c>
    </row>
    <row r="130" spans="1:14">
      <c r="A130" s="29" t="str">
        <f t="shared" si="19"/>
        <v/>
      </c>
      <c r="B130" s="30" t="str">
        <f>IF(A130="","NA",COUNTIF($A$7:A130,"&gt;0"))</f>
        <v>NA</v>
      </c>
      <c r="C130" s="31">
        <f t="shared" si="20"/>
        <v>0</v>
      </c>
      <c r="D130" s="31">
        <f t="shared" si="21"/>
        <v>0</v>
      </c>
      <c r="E130" s="31">
        <f t="shared" si="11"/>
        <v>0</v>
      </c>
      <c r="F130" s="32">
        <f t="shared" si="12"/>
        <v>0</v>
      </c>
      <c r="G130" s="32">
        <f t="shared" si="13"/>
        <v>0</v>
      </c>
      <c r="H130" s="32">
        <f>IFERROR(VLOOKUP(B130,parameters!$A$18:$D$21,$H$5+1,FALSE),0)</f>
        <v>0</v>
      </c>
      <c r="I130" s="32">
        <f t="shared" si="14"/>
        <v>0</v>
      </c>
      <c r="J130" s="31">
        <f t="shared" si="15"/>
        <v>0</v>
      </c>
      <c r="K130" s="31">
        <f t="shared" si="16"/>
        <v>0</v>
      </c>
      <c r="M130" s="15" t="str">
        <f t="shared" si="17"/>
        <v>NA</v>
      </c>
      <c r="N130" s="35">
        <f t="shared" si="18"/>
        <v>0</v>
      </c>
    </row>
    <row r="131" spans="1:14">
      <c r="A131" s="29" t="str">
        <f t="shared" si="19"/>
        <v/>
      </c>
      <c r="B131" s="30" t="str">
        <f>IF(A131="","NA",COUNTIF($A$7:A131,"&gt;0"))</f>
        <v>NA</v>
      </c>
      <c r="C131" s="31">
        <f t="shared" si="20"/>
        <v>0</v>
      </c>
      <c r="D131" s="31">
        <f t="shared" si="21"/>
        <v>0</v>
      </c>
      <c r="E131" s="31">
        <f t="shared" si="11"/>
        <v>0</v>
      </c>
      <c r="F131" s="32">
        <f t="shared" si="12"/>
        <v>0</v>
      </c>
      <c r="G131" s="32">
        <f t="shared" si="13"/>
        <v>0</v>
      </c>
      <c r="H131" s="32">
        <f>IFERROR(VLOOKUP(B131,parameters!$A$18:$D$21,$H$5+1,FALSE),0)</f>
        <v>0</v>
      </c>
      <c r="I131" s="32">
        <f t="shared" si="14"/>
        <v>0</v>
      </c>
      <c r="J131" s="31">
        <f t="shared" si="15"/>
        <v>0</v>
      </c>
      <c r="K131" s="31">
        <f t="shared" si="16"/>
        <v>0</v>
      </c>
      <c r="M131" s="15" t="str">
        <f t="shared" si="17"/>
        <v>NA</v>
      </c>
      <c r="N131" s="35">
        <f t="shared" si="18"/>
        <v>0</v>
      </c>
    </row>
    <row r="132" spans="1:14">
      <c r="A132" s="29" t="str">
        <f t="shared" si="19"/>
        <v/>
      </c>
      <c r="B132" s="30" t="str">
        <f>IF(A132="","NA",COUNTIF($A$7:A132,"&gt;0"))</f>
        <v>NA</v>
      </c>
      <c r="C132" s="31">
        <f t="shared" si="20"/>
        <v>0</v>
      </c>
      <c r="D132" s="31">
        <f t="shared" si="21"/>
        <v>0</v>
      </c>
      <c r="E132" s="31">
        <f t="shared" si="11"/>
        <v>0</v>
      </c>
      <c r="F132" s="32">
        <f t="shared" si="12"/>
        <v>0</v>
      </c>
      <c r="G132" s="32">
        <f t="shared" si="13"/>
        <v>0</v>
      </c>
      <c r="H132" s="32">
        <f>IFERROR(VLOOKUP(B132,parameters!$A$18:$D$21,$H$5+1,FALSE),0)</f>
        <v>0</v>
      </c>
      <c r="I132" s="32">
        <f t="shared" si="14"/>
        <v>0</v>
      </c>
      <c r="J132" s="31">
        <f t="shared" si="15"/>
        <v>0</v>
      </c>
      <c r="K132" s="31">
        <f t="shared" si="16"/>
        <v>0</v>
      </c>
      <c r="M132" s="15" t="str">
        <f t="shared" si="17"/>
        <v>NA</v>
      </c>
      <c r="N132" s="35">
        <f t="shared" si="18"/>
        <v>0</v>
      </c>
    </row>
    <row r="133" spans="1:14">
      <c r="A133" s="29" t="str">
        <f t="shared" si="19"/>
        <v/>
      </c>
      <c r="B133" s="30" t="str">
        <f>IF(A133="","NA",COUNTIF($A$7:A133,"&gt;0"))</f>
        <v>NA</v>
      </c>
      <c r="C133" s="31">
        <f t="shared" si="20"/>
        <v>0</v>
      </c>
      <c r="D133" s="31">
        <f t="shared" si="21"/>
        <v>0</v>
      </c>
      <c r="E133" s="31">
        <f t="shared" si="11"/>
        <v>0</v>
      </c>
      <c r="F133" s="32">
        <f t="shared" si="12"/>
        <v>0</v>
      </c>
      <c r="G133" s="32">
        <f t="shared" si="13"/>
        <v>0</v>
      </c>
      <c r="H133" s="32">
        <f>IFERROR(VLOOKUP(B133,parameters!$A$18:$D$21,$H$5+1,FALSE),0)</f>
        <v>0</v>
      </c>
      <c r="I133" s="32">
        <f t="shared" si="14"/>
        <v>0</v>
      </c>
      <c r="J133" s="31">
        <f t="shared" si="15"/>
        <v>0</v>
      </c>
      <c r="K133" s="31">
        <f t="shared" si="16"/>
        <v>0</v>
      </c>
      <c r="M133" s="15" t="str">
        <f t="shared" si="17"/>
        <v>NA</v>
      </c>
      <c r="N133" s="35">
        <f t="shared" si="18"/>
        <v>0</v>
      </c>
    </row>
    <row r="134" spans="1:14">
      <c r="A134" s="29" t="str">
        <f t="shared" si="19"/>
        <v/>
      </c>
      <c r="B134" s="30" t="str">
        <f>IF(A134="","NA",COUNTIF($A$7:A134,"&gt;0"))</f>
        <v>NA</v>
      </c>
      <c r="C134" s="31">
        <f t="shared" si="20"/>
        <v>0</v>
      </c>
      <c r="D134" s="31">
        <f t="shared" si="21"/>
        <v>0</v>
      </c>
      <c r="E134" s="31">
        <f t="shared" si="11"/>
        <v>0</v>
      </c>
      <c r="F134" s="32">
        <f t="shared" si="12"/>
        <v>0</v>
      </c>
      <c r="G134" s="32">
        <f t="shared" si="13"/>
        <v>0</v>
      </c>
      <c r="H134" s="32">
        <f>IFERROR(VLOOKUP(B134,parameters!$A$18:$D$21,$H$5+1,FALSE),0)</f>
        <v>0</v>
      </c>
      <c r="I134" s="32">
        <f t="shared" si="14"/>
        <v>0</v>
      </c>
      <c r="J134" s="31">
        <f t="shared" si="15"/>
        <v>0</v>
      </c>
      <c r="K134" s="31">
        <f t="shared" si="16"/>
        <v>0</v>
      </c>
      <c r="M134" s="15" t="str">
        <f t="shared" si="17"/>
        <v>NA</v>
      </c>
      <c r="N134" s="35">
        <f t="shared" si="18"/>
        <v>0</v>
      </c>
    </row>
    <row r="135" spans="1:14">
      <c r="A135" s="29" t="str">
        <f t="shared" si="19"/>
        <v/>
      </c>
      <c r="B135" s="30" t="str">
        <f>IF(A135="","NA",COUNTIF($A$7:A135,"&gt;0"))</f>
        <v>NA</v>
      </c>
      <c r="C135" s="31">
        <f t="shared" si="20"/>
        <v>0</v>
      </c>
      <c r="D135" s="31">
        <f t="shared" si="21"/>
        <v>0</v>
      </c>
      <c r="E135" s="31">
        <f t="shared" si="11"/>
        <v>0</v>
      </c>
      <c r="F135" s="32">
        <f t="shared" si="12"/>
        <v>0</v>
      </c>
      <c r="G135" s="32">
        <f t="shared" si="13"/>
        <v>0</v>
      </c>
      <c r="H135" s="32">
        <f>IFERROR(VLOOKUP(B135,parameters!$A$18:$D$21,$H$5+1,FALSE),0)</f>
        <v>0</v>
      </c>
      <c r="I135" s="32">
        <f t="shared" si="14"/>
        <v>0</v>
      </c>
      <c r="J135" s="31">
        <f t="shared" si="15"/>
        <v>0</v>
      </c>
      <c r="K135" s="31">
        <f t="shared" si="16"/>
        <v>0</v>
      </c>
      <c r="M135" s="15" t="str">
        <f t="shared" si="17"/>
        <v>NA</v>
      </c>
      <c r="N135" s="35">
        <f t="shared" si="18"/>
        <v>0</v>
      </c>
    </row>
    <row r="136" spans="1:14">
      <c r="A136" s="29" t="str">
        <f t="shared" si="19"/>
        <v/>
      </c>
      <c r="B136" s="30" t="str">
        <f>IF(A136="","NA",COUNTIF($A$7:A136,"&gt;0"))</f>
        <v>NA</v>
      </c>
      <c r="C136" s="31">
        <f t="shared" si="20"/>
        <v>0</v>
      </c>
      <c r="D136" s="31">
        <f t="shared" si="21"/>
        <v>0</v>
      </c>
      <c r="E136" s="31">
        <f t="shared" ref="E136:E199" si="22">C136*$B$5</f>
        <v>0</v>
      </c>
      <c r="F136" s="32">
        <f t="shared" ref="F136:F199" si="23">IF(B136&lt;=$B$3,IPMT($B$5,B136,$B$3,-$B$4),0)</f>
        <v>0</v>
      </c>
      <c r="G136" s="32">
        <f t="shared" ref="G136:G199" si="24">IF(B136&lt;=$B$3,PPMT($B$5,B136,$B$3,-$B$4),0)</f>
        <v>0</v>
      </c>
      <c r="H136" s="32">
        <f>IFERROR(VLOOKUP(B136,parameters!$A$18:$D$21,$H$5+1,FALSE),0)</f>
        <v>0</v>
      </c>
      <c r="I136" s="32">
        <f t="shared" ref="I136:I199" si="25">MIN(C136+D136+E136,F136+G136+H136)</f>
        <v>0</v>
      </c>
      <c r="J136" s="31">
        <f t="shared" ref="J136:J199" si="26">MAX(0,D136+E136-I136)</f>
        <v>0</v>
      </c>
      <c r="K136" s="31">
        <f t="shared" ref="K136:K199" si="27">MAX(0, C136+D136+E136-I136)</f>
        <v>0</v>
      </c>
      <c r="M136" s="15" t="str">
        <f t="shared" ref="M136:M199" si="28">IF(C136&lt;=0.00000001,"NA",B136)</f>
        <v>NA</v>
      </c>
      <c r="N136" s="35">
        <f t="shared" ref="N136:N199" si="29">C136-K136</f>
        <v>0</v>
      </c>
    </row>
    <row r="137" spans="1:14">
      <c r="A137" s="29" t="str">
        <f t="shared" ref="A137:A200" si="30">IF(B136&lt;$B$3,DATE(YEAR(A136)+$E$5,MONTH(A136)+$E$4,DAY(A136)+$E$3),"")</f>
        <v/>
      </c>
      <c r="B137" s="30" t="str">
        <f>IF(A137="","NA",COUNTIF($A$7:A137,"&gt;0"))</f>
        <v>NA</v>
      </c>
      <c r="C137" s="31">
        <f t="shared" ref="C137:C200" si="31">K136</f>
        <v>0</v>
      </c>
      <c r="D137" s="31">
        <f t="shared" ref="D137:D200" si="32">J136</f>
        <v>0</v>
      </c>
      <c r="E137" s="31">
        <f t="shared" si="22"/>
        <v>0</v>
      </c>
      <c r="F137" s="32">
        <f t="shared" si="23"/>
        <v>0</v>
      </c>
      <c r="G137" s="32">
        <f t="shared" si="24"/>
        <v>0</v>
      </c>
      <c r="H137" s="32">
        <f>IFERROR(VLOOKUP(B137,parameters!$A$18:$D$21,$H$5+1,FALSE),0)</f>
        <v>0</v>
      </c>
      <c r="I137" s="32">
        <f t="shared" si="25"/>
        <v>0</v>
      </c>
      <c r="J137" s="31">
        <f t="shared" si="26"/>
        <v>0</v>
      </c>
      <c r="K137" s="31">
        <f t="shared" si="27"/>
        <v>0</v>
      </c>
      <c r="M137" s="15" t="str">
        <f t="shared" si="28"/>
        <v>NA</v>
      </c>
      <c r="N137" s="35">
        <f t="shared" si="29"/>
        <v>0</v>
      </c>
    </row>
    <row r="138" spans="1:14">
      <c r="A138" s="29" t="str">
        <f t="shared" si="30"/>
        <v/>
      </c>
      <c r="B138" s="30" t="str">
        <f>IF(A138="","NA",COUNTIF($A$7:A138,"&gt;0"))</f>
        <v>NA</v>
      </c>
      <c r="C138" s="31">
        <f t="shared" si="31"/>
        <v>0</v>
      </c>
      <c r="D138" s="31">
        <f t="shared" si="32"/>
        <v>0</v>
      </c>
      <c r="E138" s="31">
        <f t="shared" si="22"/>
        <v>0</v>
      </c>
      <c r="F138" s="32">
        <f t="shared" si="23"/>
        <v>0</v>
      </c>
      <c r="G138" s="32">
        <f t="shared" si="24"/>
        <v>0</v>
      </c>
      <c r="H138" s="32">
        <f>IFERROR(VLOOKUP(B138,parameters!$A$18:$D$21,$H$5+1,FALSE),0)</f>
        <v>0</v>
      </c>
      <c r="I138" s="32">
        <f t="shared" si="25"/>
        <v>0</v>
      </c>
      <c r="J138" s="31">
        <f t="shared" si="26"/>
        <v>0</v>
      </c>
      <c r="K138" s="31">
        <f t="shared" si="27"/>
        <v>0</v>
      </c>
      <c r="M138" s="15" t="str">
        <f t="shared" si="28"/>
        <v>NA</v>
      </c>
      <c r="N138" s="35">
        <f t="shared" si="29"/>
        <v>0</v>
      </c>
    </row>
    <row r="139" spans="1:14">
      <c r="A139" s="29" t="str">
        <f t="shared" si="30"/>
        <v/>
      </c>
      <c r="B139" s="30" t="str">
        <f>IF(A139="","NA",COUNTIF($A$7:A139,"&gt;0"))</f>
        <v>NA</v>
      </c>
      <c r="C139" s="31">
        <f t="shared" si="31"/>
        <v>0</v>
      </c>
      <c r="D139" s="31">
        <f t="shared" si="32"/>
        <v>0</v>
      </c>
      <c r="E139" s="31">
        <f t="shared" si="22"/>
        <v>0</v>
      </c>
      <c r="F139" s="32">
        <f t="shared" si="23"/>
        <v>0</v>
      </c>
      <c r="G139" s="32">
        <f t="shared" si="24"/>
        <v>0</v>
      </c>
      <c r="H139" s="32">
        <f>IFERROR(VLOOKUP(B139,parameters!$A$18:$D$21,$H$5+1,FALSE),0)</f>
        <v>0</v>
      </c>
      <c r="I139" s="32">
        <f t="shared" si="25"/>
        <v>0</v>
      </c>
      <c r="J139" s="31">
        <f t="shared" si="26"/>
        <v>0</v>
      </c>
      <c r="K139" s="31">
        <f t="shared" si="27"/>
        <v>0</v>
      </c>
      <c r="M139" s="15" t="str">
        <f t="shared" si="28"/>
        <v>NA</v>
      </c>
      <c r="N139" s="35">
        <f t="shared" si="29"/>
        <v>0</v>
      </c>
    </row>
    <row r="140" spans="1:14">
      <c r="A140" s="29" t="str">
        <f t="shared" si="30"/>
        <v/>
      </c>
      <c r="B140" s="30" t="str">
        <f>IF(A140="","NA",COUNTIF($A$7:A140,"&gt;0"))</f>
        <v>NA</v>
      </c>
      <c r="C140" s="31">
        <f t="shared" si="31"/>
        <v>0</v>
      </c>
      <c r="D140" s="31">
        <f t="shared" si="32"/>
        <v>0</v>
      </c>
      <c r="E140" s="31">
        <f t="shared" si="22"/>
        <v>0</v>
      </c>
      <c r="F140" s="32">
        <f t="shared" si="23"/>
        <v>0</v>
      </c>
      <c r="G140" s="32">
        <f t="shared" si="24"/>
        <v>0</v>
      </c>
      <c r="H140" s="32">
        <f>IFERROR(VLOOKUP(B140,parameters!$A$18:$D$21,$H$5+1,FALSE),0)</f>
        <v>0</v>
      </c>
      <c r="I140" s="32">
        <f t="shared" si="25"/>
        <v>0</v>
      </c>
      <c r="J140" s="31">
        <f t="shared" si="26"/>
        <v>0</v>
      </c>
      <c r="K140" s="31">
        <f t="shared" si="27"/>
        <v>0</v>
      </c>
      <c r="M140" s="15" t="str">
        <f t="shared" si="28"/>
        <v>NA</v>
      </c>
      <c r="N140" s="35">
        <f t="shared" si="29"/>
        <v>0</v>
      </c>
    </row>
    <row r="141" spans="1:14">
      <c r="A141" s="29" t="str">
        <f t="shared" si="30"/>
        <v/>
      </c>
      <c r="B141" s="30" t="str">
        <f>IF(A141="","NA",COUNTIF($A$7:A141,"&gt;0"))</f>
        <v>NA</v>
      </c>
      <c r="C141" s="31">
        <f t="shared" si="31"/>
        <v>0</v>
      </c>
      <c r="D141" s="31">
        <f t="shared" si="32"/>
        <v>0</v>
      </c>
      <c r="E141" s="31">
        <f t="shared" si="22"/>
        <v>0</v>
      </c>
      <c r="F141" s="32">
        <f t="shared" si="23"/>
        <v>0</v>
      </c>
      <c r="G141" s="32">
        <f t="shared" si="24"/>
        <v>0</v>
      </c>
      <c r="H141" s="32">
        <f>IFERROR(VLOOKUP(B141,parameters!$A$18:$D$21,$H$5+1,FALSE),0)</f>
        <v>0</v>
      </c>
      <c r="I141" s="32">
        <f t="shared" si="25"/>
        <v>0</v>
      </c>
      <c r="J141" s="31">
        <f t="shared" si="26"/>
        <v>0</v>
      </c>
      <c r="K141" s="31">
        <f t="shared" si="27"/>
        <v>0</v>
      </c>
      <c r="M141" s="15" t="str">
        <f t="shared" si="28"/>
        <v>NA</v>
      </c>
      <c r="N141" s="35">
        <f t="shared" si="29"/>
        <v>0</v>
      </c>
    </row>
    <row r="142" spans="1:14">
      <c r="A142" s="29" t="str">
        <f t="shared" si="30"/>
        <v/>
      </c>
      <c r="B142" s="30" t="str">
        <f>IF(A142="","NA",COUNTIF($A$7:A142,"&gt;0"))</f>
        <v>NA</v>
      </c>
      <c r="C142" s="31">
        <f t="shared" si="31"/>
        <v>0</v>
      </c>
      <c r="D142" s="31">
        <f t="shared" si="32"/>
        <v>0</v>
      </c>
      <c r="E142" s="31">
        <f t="shared" si="22"/>
        <v>0</v>
      </c>
      <c r="F142" s="32">
        <f t="shared" si="23"/>
        <v>0</v>
      </c>
      <c r="G142" s="32">
        <f t="shared" si="24"/>
        <v>0</v>
      </c>
      <c r="H142" s="32">
        <f>IFERROR(VLOOKUP(B142,parameters!$A$18:$D$21,$H$5+1,FALSE),0)</f>
        <v>0</v>
      </c>
      <c r="I142" s="32">
        <f t="shared" si="25"/>
        <v>0</v>
      </c>
      <c r="J142" s="31">
        <f t="shared" si="26"/>
        <v>0</v>
      </c>
      <c r="K142" s="31">
        <f t="shared" si="27"/>
        <v>0</v>
      </c>
      <c r="M142" s="15" t="str">
        <f t="shared" si="28"/>
        <v>NA</v>
      </c>
      <c r="N142" s="35">
        <f t="shared" si="29"/>
        <v>0</v>
      </c>
    </row>
    <row r="143" spans="1:14">
      <c r="A143" s="29" t="str">
        <f t="shared" si="30"/>
        <v/>
      </c>
      <c r="B143" s="30" t="str">
        <f>IF(A143="","NA",COUNTIF($A$7:A143,"&gt;0"))</f>
        <v>NA</v>
      </c>
      <c r="C143" s="31">
        <f t="shared" si="31"/>
        <v>0</v>
      </c>
      <c r="D143" s="31">
        <f t="shared" si="32"/>
        <v>0</v>
      </c>
      <c r="E143" s="31">
        <f t="shared" si="22"/>
        <v>0</v>
      </c>
      <c r="F143" s="32">
        <f t="shared" si="23"/>
        <v>0</v>
      </c>
      <c r="G143" s="32">
        <f t="shared" si="24"/>
        <v>0</v>
      </c>
      <c r="H143" s="32">
        <f>IFERROR(VLOOKUP(B143,parameters!$A$18:$D$21,$H$5+1,FALSE),0)</f>
        <v>0</v>
      </c>
      <c r="I143" s="32">
        <f t="shared" si="25"/>
        <v>0</v>
      </c>
      <c r="J143" s="31">
        <f t="shared" si="26"/>
        <v>0</v>
      </c>
      <c r="K143" s="31">
        <f t="shared" si="27"/>
        <v>0</v>
      </c>
      <c r="M143" s="15" t="str">
        <f t="shared" si="28"/>
        <v>NA</v>
      </c>
      <c r="N143" s="35">
        <f t="shared" si="29"/>
        <v>0</v>
      </c>
    </row>
    <row r="144" spans="1:14">
      <c r="A144" s="29" t="str">
        <f t="shared" si="30"/>
        <v/>
      </c>
      <c r="B144" s="30" t="str">
        <f>IF(A144="","NA",COUNTIF($A$7:A144,"&gt;0"))</f>
        <v>NA</v>
      </c>
      <c r="C144" s="31">
        <f t="shared" si="31"/>
        <v>0</v>
      </c>
      <c r="D144" s="31">
        <f t="shared" si="32"/>
        <v>0</v>
      </c>
      <c r="E144" s="31">
        <f t="shared" si="22"/>
        <v>0</v>
      </c>
      <c r="F144" s="32">
        <f t="shared" si="23"/>
        <v>0</v>
      </c>
      <c r="G144" s="32">
        <f t="shared" si="24"/>
        <v>0</v>
      </c>
      <c r="H144" s="32">
        <f>IFERROR(VLOOKUP(B144,parameters!$A$18:$D$21,$H$5+1,FALSE),0)</f>
        <v>0</v>
      </c>
      <c r="I144" s="32">
        <f t="shared" si="25"/>
        <v>0</v>
      </c>
      <c r="J144" s="31">
        <f t="shared" si="26"/>
        <v>0</v>
      </c>
      <c r="K144" s="31">
        <f t="shared" si="27"/>
        <v>0</v>
      </c>
      <c r="M144" s="15" t="str">
        <f t="shared" si="28"/>
        <v>NA</v>
      </c>
      <c r="N144" s="35">
        <f t="shared" si="29"/>
        <v>0</v>
      </c>
    </row>
    <row r="145" spans="1:14">
      <c r="A145" s="29" t="str">
        <f t="shared" si="30"/>
        <v/>
      </c>
      <c r="B145" s="30" t="str">
        <f>IF(A145="","NA",COUNTIF($A$7:A145,"&gt;0"))</f>
        <v>NA</v>
      </c>
      <c r="C145" s="31">
        <f t="shared" si="31"/>
        <v>0</v>
      </c>
      <c r="D145" s="31">
        <f t="shared" si="32"/>
        <v>0</v>
      </c>
      <c r="E145" s="31">
        <f t="shared" si="22"/>
        <v>0</v>
      </c>
      <c r="F145" s="32">
        <f t="shared" si="23"/>
        <v>0</v>
      </c>
      <c r="G145" s="32">
        <f t="shared" si="24"/>
        <v>0</v>
      </c>
      <c r="H145" s="32">
        <f>IFERROR(VLOOKUP(B145,parameters!$A$18:$D$21,$H$5+1,FALSE),0)</f>
        <v>0</v>
      </c>
      <c r="I145" s="32">
        <f t="shared" si="25"/>
        <v>0</v>
      </c>
      <c r="J145" s="31">
        <f t="shared" si="26"/>
        <v>0</v>
      </c>
      <c r="K145" s="31">
        <f t="shared" si="27"/>
        <v>0</v>
      </c>
      <c r="M145" s="15" t="str">
        <f t="shared" si="28"/>
        <v>NA</v>
      </c>
      <c r="N145" s="35">
        <f t="shared" si="29"/>
        <v>0</v>
      </c>
    </row>
    <row r="146" spans="1:14">
      <c r="A146" s="29" t="str">
        <f t="shared" si="30"/>
        <v/>
      </c>
      <c r="B146" s="30" t="str">
        <f>IF(A146="","NA",COUNTIF($A$7:A146,"&gt;0"))</f>
        <v>NA</v>
      </c>
      <c r="C146" s="31">
        <f t="shared" si="31"/>
        <v>0</v>
      </c>
      <c r="D146" s="31">
        <f t="shared" si="32"/>
        <v>0</v>
      </c>
      <c r="E146" s="31">
        <f t="shared" si="22"/>
        <v>0</v>
      </c>
      <c r="F146" s="32">
        <f t="shared" si="23"/>
        <v>0</v>
      </c>
      <c r="G146" s="32">
        <f t="shared" si="24"/>
        <v>0</v>
      </c>
      <c r="H146" s="32">
        <f>IFERROR(VLOOKUP(B146,parameters!$A$18:$D$21,$H$5+1,FALSE),0)</f>
        <v>0</v>
      </c>
      <c r="I146" s="32">
        <f t="shared" si="25"/>
        <v>0</v>
      </c>
      <c r="J146" s="31">
        <f t="shared" si="26"/>
        <v>0</v>
      </c>
      <c r="K146" s="31">
        <f t="shared" si="27"/>
        <v>0</v>
      </c>
      <c r="M146" s="15" t="str">
        <f t="shared" si="28"/>
        <v>NA</v>
      </c>
      <c r="N146" s="35">
        <f t="shared" si="29"/>
        <v>0</v>
      </c>
    </row>
    <row r="147" spans="1:14">
      <c r="A147" s="29" t="str">
        <f t="shared" si="30"/>
        <v/>
      </c>
      <c r="B147" s="30" t="str">
        <f>IF(A147="","NA",COUNTIF($A$7:A147,"&gt;0"))</f>
        <v>NA</v>
      </c>
      <c r="C147" s="31">
        <f t="shared" si="31"/>
        <v>0</v>
      </c>
      <c r="D147" s="31">
        <f t="shared" si="32"/>
        <v>0</v>
      </c>
      <c r="E147" s="31">
        <f t="shared" si="22"/>
        <v>0</v>
      </c>
      <c r="F147" s="32">
        <f t="shared" si="23"/>
        <v>0</v>
      </c>
      <c r="G147" s="32">
        <f t="shared" si="24"/>
        <v>0</v>
      </c>
      <c r="H147" s="32">
        <f>IFERROR(VLOOKUP(B147,parameters!$A$18:$D$21,$H$5+1,FALSE),0)</f>
        <v>0</v>
      </c>
      <c r="I147" s="32">
        <f t="shared" si="25"/>
        <v>0</v>
      </c>
      <c r="J147" s="31">
        <f t="shared" si="26"/>
        <v>0</v>
      </c>
      <c r="K147" s="31">
        <f t="shared" si="27"/>
        <v>0</v>
      </c>
      <c r="M147" s="15" t="str">
        <f t="shared" si="28"/>
        <v>NA</v>
      </c>
      <c r="N147" s="35">
        <f t="shared" si="29"/>
        <v>0</v>
      </c>
    </row>
    <row r="148" spans="1:14">
      <c r="A148" s="29" t="str">
        <f t="shared" si="30"/>
        <v/>
      </c>
      <c r="B148" s="30" t="str">
        <f>IF(A148="","NA",COUNTIF($A$7:A148,"&gt;0"))</f>
        <v>NA</v>
      </c>
      <c r="C148" s="31">
        <f t="shared" si="31"/>
        <v>0</v>
      </c>
      <c r="D148" s="31">
        <f t="shared" si="32"/>
        <v>0</v>
      </c>
      <c r="E148" s="31">
        <f t="shared" si="22"/>
        <v>0</v>
      </c>
      <c r="F148" s="32">
        <f t="shared" si="23"/>
        <v>0</v>
      </c>
      <c r="G148" s="32">
        <f t="shared" si="24"/>
        <v>0</v>
      </c>
      <c r="H148" s="32">
        <f>IFERROR(VLOOKUP(B148,parameters!$A$18:$D$21,$H$5+1,FALSE),0)</f>
        <v>0</v>
      </c>
      <c r="I148" s="32">
        <f t="shared" si="25"/>
        <v>0</v>
      </c>
      <c r="J148" s="31">
        <f t="shared" si="26"/>
        <v>0</v>
      </c>
      <c r="K148" s="31">
        <f t="shared" si="27"/>
        <v>0</v>
      </c>
      <c r="M148" s="15" t="str">
        <f t="shared" si="28"/>
        <v>NA</v>
      </c>
      <c r="N148" s="35">
        <f t="shared" si="29"/>
        <v>0</v>
      </c>
    </row>
    <row r="149" spans="1:14">
      <c r="A149" s="29" t="str">
        <f t="shared" si="30"/>
        <v/>
      </c>
      <c r="B149" s="30" t="str">
        <f>IF(A149="","NA",COUNTIF($A$7:A149,"&gt;0"))</f>
        <v>NA</v>
      </c>
      <c r="C149" s="31">
        <f t="shared" si="31"/>
        <v>0</v>
      </c>
      <c r="D149" s="31">
        <f t="shared" si="32"/>
        <v>0</v>
      </c>
      <c r="E149" s="31">
        <f t="shared" si="22"/>
        <v>0</v>
      </c>
      <c r="F149" s="32">
        <f t="shared" si="23"/>
        <v>0</v>
      </c>
      <c r="G149" s="32">
        <f t="shared" si="24"/>
        <v>0</v>
      </c>
      <c r="H149" s="32">
        <f>IFERROR(VLOOKUP(B149,parameters!$A$18:$D$21,$H$5+1,FALSE),0)</f>
        <v>0</v>
      </c>
      <c r="I149" s="32">
        <f t="shared" si="25"/>
        <v>0</v>
      </c>
      <c r="J149" s="31">
        <f t="shared" si="26"/>
        <v>0</v>
      </c>
      <c r="K149" s="31">
        <f t="shared" si="27"/>
        <v>0</v>
      </c>
      <c r="M149" s="15" t="str">
        <f t="shared" si="28"/>
        <v>NA</v>
      </c>
      <c r="N149" s="35">
        <f t="shared" si="29"/>
        <v>0</v>
      </c>
    </row>
    <row r="150" spans="1:14">
      <c r="A150" s="29" t="str">
        <f t="shared" si="30"/>
        <v/>
      </c>
      <c r="B150" s="30" t="str">
        <f>IF(A150="","NA",COUNTIF($A$7:A150,"&gt;0"))</f>
        <v>NA</v>
      </c>
      <c r="C150" s="31">
        <f t="shared" si="31"/>
        <v>0</v>
      </c>
      <c r="D150" s="31">
        <f t="shared" si="32"/>
        <v>0</v>
      </c>
      <c r="E150" s="31">
        <f t="shared" si="22"/>
        <v>0</v>
      </c>
      <c r="F150" s="32">
        <f t="shared" si="23"/>
        <v>0</v>
      </c>
      <c r="G150" s="32">
        <f t="shared" si="24"/>
        <v>0</v>
      </c>
      <c r="H150" s="32">
        <f>IFERROR(VLOOKUP(B150,parameters!$A$18:$D$21,$H$5+1,FALSE),0)</f>
        <v>0</v>
      </c>
      <c r="I150" s="32">
        <f t="shared" si="25"/>
        <v>0</v>
      </c>
      <c r="J150" s="31">
        <f t="shared" si="26"/>
        <v>0</v>
      </c>
      <c r="K150" s="31">
        <f t="shared" si="27"/>
        <v>0</v>
      </c>
      <c r="M150" s="15" t="str">
        <f t="shared" si="28"/>
        <v>NA</v>
      </c>
      <c r="N150" s="35">
        <f t="shared" si="29"/>
        <v>0</v>
      </c>
    </row>
    <row r="151" spans="1:14">
      <c r="A151" s="29" t="str">
        <f t="shared" si="30"/>
        <v/>
      </c>
      <c r="B151" s="30" t="str">
        <f>IF(A151="","NA",COUNTIF($A$7:A151,"&gt;0"))</f>
        <v>NA</v>
      </c>
      <c r="C151" s="31">
        <f t="shared" si="31"/>
        <v>0</v>
      </c>
      <c r="D151" s="31">
        <f t="shared" si="32"/>
        <v>0</v>
      </c>
      <c r="E151" s="31">
        <f t="shared" si="22"/>
        <v>0</v>
      </c>
      <c r="F151" s="32">
        <f t="shared" si="23"/>
        <v>0</v>
      </c>
      <c r="G151" s="32">
        <f t="shared" si="24"/>
        <v>0</v>
      </c>
      <c r="H151" s="32">
        <f>IFERROR(VLOOKUP(B151,parameters!$A$18:$D$21,$H$5+1,FALSE),0)</f>
        <v>0</v>
      </c>
      <c r="I151" s="32">
        <f t="shared" si="25"/>
        <v>0</v>
      </c>
      <c r="J151" s="31">
        <f t="shared" si="26"/>
        <v>0</v>
      </c>
      <c r="K151" s="31">
        <f t="shared" si="27"/>
        <v>0</v>
      </c>
      <c r="M151" s="15" t="str">
        <f t="shared" si="28"/>
        <v>NA</v>
      </c>
      <c r="N151" s="35">
        <f t="shared" si="29"/>
        <v>0</v>
      </c>
    </row>
    <row r="152" spans="1:14">
      <c r="A152" s="29" t="str">
        <f t="shared" si="30"/>
        <v/>
      </c>
      <c r="B152" s="30" t="str">
        <f>IF(A152="","NA",COUNTIF($A$7:A152,"&gt;0"))</f>
        <v>NA</v>
      </c>
      <c r="C152" s="31">
        <f t="shared" si="31"/>
        <v>0</v>
      </c>
      <c r="D152" s="31">
        <f t="shared" si="32"/>
        <v>0</v>
      </c>
      <c r="E152" s="31">
        <f t="shared" si="22"/>
        <v>0</v>
      </c>
      <c r="F152" s="32">
        <f t="shared" si="23"/>
        <v>0</v>
      </c>
      <c r="G152" s="32">
        <f t="shared" si="24"/>
        <v>0</v>
      </c>
      <c r="H152" s="32">
        <f>IFERROR(VLOOKUP(B152,parameters!$A$18:$D$21,$H$5+1,FALSE),0)</f>
        <v>0</v>
      </c>
      <c r="I152" s="32">
        <f t="shared" si="25"/>
        <v>0</v>
      </c>
      <c r="J152" s="31">
        <f t="shared" si="26"/>
        <v>0</v>
      </c>
      <c r="K152" s="31">
        <f t="shared" si="27"/>
        <v>0</v>
      </c>
      <c r="M152" s="15" t="str">
        <f t="shared" si="28"/>
        <v>NA</v>
      </c>
      <c r="N152" s="35">
        <f t="shared" si="29"/>
        <v>0</v>
      </c>
    </row>
    <row r="153" spans="1:14">
      <c r="A153" s="29" t="str">
        <f t="shared" si="30"/>
        <v/>
      </c>
      <c r="B153" s="30" t="str">
        <f>IF(A153="","NA",COUNTIF($A$7:A153,"&gt;0"))</f>
        <v>NA</v>
      </c>
      <c r="C153" s="31">
        <f t="shared" si="31"/>
        <v>0</v>
      </c>
      <c r="D153" s="31">
        <f t="shared" si="32"/>
        <v>0</v>
      </c>
      <c r="E153" s="31">
        <f t="shared" si="22"/>
        <v>0</v>
      </c>
      <c r="F153" s="32">
        <f t="shared" si="23"/>
        <v>0</v>
      </c>
      <c r="G153" s="32">
        <f t="shared" si="24"/>
        <v>0</v>
      </c>
      <c r="H153" s="32">
        <f>IFERROR(VLOOKUP(B153,parameters!$A$18:$D$21,$H$5+1,FALSE),0)</f>
        <v>0</v>
      </c>
      <c r="I153" s="32">
        <f t="shared" si="25"/>
        <v>0</v>
      </c>
      <c r="J153" s="31">
        <f t="shared" si="26"/>
        <v>0</v>
      </c>
      <c r="K153" s="31">
        <f t="shared" si="27"/>
        <v>0</v>
      </c>
      <c r="M153" s="15" t="str">
        <f t="shared" si="28"/>
        <v>NA</v>
      </c>
      <c r="N153" s="35">
        <f t="shared" si="29"/>
        <v>0</v>
      </c>
    </row>
    <row r="154" spans="1:14">
      <c r="A154" s="29" t="str">
        <f t="shared" si="30"/>
        <v/>
      </c>
      <c r="B154" s="30" t="str">
        <f>IF(A154="","NA",COUNTIF($A$7:A154,"&gt;0"))</f>
        <v>NA</v>
      </c>
      <c r="C154" s="31">
        <f t="shared" si="31"/>
        <v>0</v>
      </c>
      <c r="D154" s="31">
        <f t="shared" si="32"/>
        <v>0</v>
      </c>
      <c r="E154" s="31">
        <f t="shared" si="22"/>
        <v>0</v>
      </c>
      <c r="F154" s="32">
        <f t="shared" si="23"/>
        <v>0</v>
      </c>
      <c r="G154" s="32">
        <f t="shared" si="24"/>
        <v>0</v>
      </c>
      <c r="H154" s="32">
        <f>IFERROR(VLOOKUP(B154,parameters!$A$18:$D$21,$H$5+1,FALSE),0)</f>
        <v>0</v>
      </c>
      <c r="I154" s="32">
        <f t="shared" si="25"/>
        <v>0</v>
      </c>
      <c r="J154" s="31">
        <f t="shared" si="26"/>
        <v>0</v>
      </c>
      <c r="K154" s="31">
        <f t="shared" si="27"/>
        <v>0</v>
      </c>
      <c r="M154" s="15" t="str">
        <f t="shared" si="28"/>
        <v>NA</v>
      </c>
      <c r="N154" s="35">
        <f t="shared" si="29"/>
        <v>0</v>
      </c>
    </row>
    <row r="155" spans="1:14">
      <c r="A155" s="29" t="str">
        <f t="shared" si="30"/>
        <v/>
      </c>
      <c r="B155" s="30" t="str">
        <f>IF(A155="","NA",COUNTIF($A$7:A155,"&gt;0"))</f>
        <v>NA</v>
      </c>
      <c r="C155" s="31">
        <f t="shared" si="31"/>
        <v>0</v>
      </c>
      <c r="D155" s="31">
        <f t="shared" si="32"/>
        <v>0</v>
      </c>
      <c r="E155" s="31">
        <f t="shared" si="22"/>
        <v>0</v>
      </c>
      <c r="F155" s="32">
        <f t="shared" si="23"/>
        <v>0</v>
      </c>
      <c r="G155" s="32">
        <f t="shared" si="24"/>
        <v>0</v>
      </c>
      <c r="H155" s="32">
        <f>IFERROR(VLOOKUP(B155,parameters!$A$18:$D$21,$H$5+1,FALSE),0)</f>
        <v>0</v>
      </c>
      <c r="I155" s="32">
        <f t="shared" si="25"/>
        <v>0</v>
      </c>
      <c r="J155" s="31">
        <f t="shared" si="26"/>
        <v>0</v>
      </c>
      <c r="K155" s="31">
        <f t="shared" si="27"/>
        <v>0</v>
      </c>
      <c r="M155" s="15" t="str">
        <f t="shared" si="28"/>
        <v>NA</v>
      </c>
      <c r="N155" s="35">
        <f t="shared" si="29"/>
        <v>0</v>
      </c>
    </row>
    <row r="156" spans="1:14">
      <c r="A156" s="29" t="str">
        <f t="shared" si="30"/>
        <v/>
      </c>
      <c r="B156" s="30" t="str">
        <f>IF(A156="","NA",COUNTIF($A$7:A156,"&gt;0"))</f>
        <v>NA</v>
      </c>
      <c r="C156" s="31">
        <f t="shared" si="31"/>
        <v>0</v>
      </c>
      <c r="D156" s="31">
        <f t="shared" si="32"/>
        <v>0</v>
      </c>
      <c r="E156" s="31">
        <f t="shared" si="22"/>
        <v>0</v>
      </c>
      <c r="F156" s="32">
        <f t="shared" si="23"/>
        <v>0</v>
      </c>
      <c r="G156" s="32">
        <f t="shared" si="24"/>
        <v>0</v>
      </c>
      <c r="H156" s="32">
        <f>IFERROR(VLOOKUP(B156,parameters!$A$18:$D$21,$H$5+1,FALSE),0)</f>
        <v>0</v>
      </c>
      <c r="I156" s="32">
        <f t="shared" si="25"/>
        <v>0</v>
      </c>
      <c r="J156" s="31">
        <f t="shared" si="26"/>
        <v>0</v>
      </c>
      <c r="K156" s="31">
        <f t="shared" si="27"/>
        <v>0</v>
      </c>
      <c r="M156" s="15" t="str">
        <f t="shared" si="28"/>
        <v>NA</v>
      </c>
      <c r="N156" s="35">
        <f t="shared" si="29"/>
        <v>0</v>
      </c>
    </row>
    <row r="157" spans="1:14">
      <c r="A157" s="29" t="str">
        <f t="shared" si="30"/>
        <v/>
      </c>
      <c r="B157" s="30" t="str">
        <f>IF(A157="","NA",COUNTIF($A$7:A157,"&gt;0"))</f>
        <v>NA</v>
      </c>
      <c r="C157" s="31">
        <f t="shared" si="31"/>
        <v>0</v>
      </c>
      <c r="D157" s="31">
        <f t="shared" si="32"/>
        <v>0</v>
      </c>
      <c r="E157" s="31">
        <f t="shared" si="22"/>
        <v>0</v>
      </c>
      <c r="F157" s="32">
        <f t="shared" si="23"/>
        <v>0</v>
      </c>
      <c r="G157" s="32">
        <f t="shared" si="24"/>
        <v>0</v>
      </c>
      <c r="H157" s="32">
        <f>IFERROR(VLOOKUP(B157,parameters!$A$18:$D$21,$H$5+1,FALSE),0)</f>
        <v>0</v>
      </c>
      <c r="I157" s="32">
        <f t="shared" si="25"/>
        <v>0</v>
      </c>
      <c r="J157" s="31">
        <f t="shared" si="26"/>
        <v>0</v>
      </c>
      <c r="K157" s="31">
        <f t="shared" si="27"/>
        <v>0</v>
      </c>
      <c r="M157" s="15" t="str">
        <f t="shared" si="28"/>
        <v>NA</v>
      </c>
      <c r="N157" s="35">
        <f t="shared" si="29"/>
        <v>0</v>
      </c>
    </row>
    <row r="158" spans="1:14">
      <c r="A158" s="29" t="str">
        <f t="shared" si="30"/>
        <v/>
      </c>
      <c r="B158" s="30" t="str">
        <f>IF(A158="","NA",COUNTIF($A$7:A158,"&gt;0"))</f>
        <v>NA</v>
      </c>
      <c r="C158" s="31">
        <f t="shared" si="31"/>
        <v>0</v>
      </c>
      <c r="D158" s="31">
        <f t="shared" si="32"/>
        <v>0</v>
      </c>
      <c r="E158" s="31">
        <f t="shared" si="22"/>
        <v>0</v>
      </c>
      <c r="F158" s="32">
        <f t="shared" si="23"/>
        <v>0</v>
      </c>
      <c r="G158" s="32">
        <f t="shared" si="24"/>
        <v>0</v>
      </c>
      <c r="H158" s="32">
        <f>IFERROR(VLOOKUP(B158,parameters!$A$18:$D$21,$H$5+1,FALSE),0)</f>
        <v>0</v>
      </c>
      <c r="I158" s="32">
        <f t="shared" si="25"/>
        <v>0</v>
      </c>
      <c r="J158" s="31">
        <f t="shared" si="26"/>
        <v>0</v>
      </c>
      <c r="K158" s="31">
        <f t="shared" si="27"/>
        <v>0</v>
      </c>
      <c r="M158" s="15" t="str">
        <f t="shared" si="28"/>
        <v>NA</v>
      </c>
      <c r="N158" s="35">
        <f t="shared" si="29"/>
        <v>0</v>
      </c>
    </row>
    <row r="159" spans="1:14">
      <c r="A159" s="29" t="str">
        <f t="shared" si="30"/>
        <v/>
      </c>
      <c r="B159" s="30" t="str">
        <f>IF(A159="","NA",COUNTIF($A$7:A159,"&gt;0"))</f>
        <v>NA</v>
      </c>
      <c r="C159" s="31">
        <f t="shared" si="31"/>
        <v>0</v>
      </c>
      <c r="D159" s="31">
        <f t="shared" si="32"/>
        <v>0</v>
      </c>
      <c r="E159" s="31">
        <f t="shared" si="22"/>
        <v>0</v>
      </c>
      <c r="F159" s="32">
        <f t="shared" si="23"/>
        <v>0</v>
      </c>
      <c r="G159" s="32">
        <f t="shared" si="24"/>
        <v>0</v>
      </c>
      <c r="H159" s="32">
        <f>IFERROR(VLOOKUP(B159,parameters!$A$18:$D$21,$H$5+1,FALSE),0)</f>
        <v>0</v>
      </c>
      <c r="I159" s="32">
        <f t="shared" si="25"/>
        <v>0</v>
      </c>
      <c r="J159" s="31">
        <f t="shared" si="26"/>
        <v>0</v>
      </c>
      <c r="K159" s="31">
        <f t="shared" si="27"/>
        <v>0</v>
      </c>
      <c r="M159" s="15" t="str">
        <f t="shared" si="28"/>
        <v>NA</v>
      </c>
      <c r="N159" s="35">
        <f t="shared" si="29"/>
        <v>0</v>
      </c>
    </row>
    <row r="160" spans="1:14">
      <c r="A160" s="29" t="str">
        <f t="shared" si="30"/>
        <v/>
      </c>
      <c r="B160" s="30" t="str">
        <f>IF(A160="","NA",COUNTIF($A$7:A160,"&gt;0"))</f>
        <v>NA</v>
      </c>
      <c r="C160" s="31">
        <f t="shared" si="31"/>
        <v>0</v>
      </c>
      <c r="D160" s="31">
        <f t="shared" si="32"/>
        <v>0</v>
      </c>
      <c r="E160" s="31">
        <f t="shared" si="22"/>
        <v>0</v>
      </c>
      <c r="F160" s="32">
        <f t="shared" si="23"/>
        <v>0</v>
      </c>
      <c r="G160" s="32">
        <f t="shared" si="24"/>
        <v>0</v>
      </c>
      <c r="H160" s="32">
        <f>IFERROR(VLOOKUP(B160,parameters!$A$18:$D$21,$H$5+1,FALSE),0)</f>
        <v>0</v>
      </c>
      <c r="I160" s="32">
        <f t="shared" si="25"/>
        <v>0</v>
      </c>
      <c r="J160" s="31">
        <f t="shared" si="26"/>
        <v>0</v>
      </c>
      <c r="K160" s="31">
        <f t="shared" si="27"/>
        <v>0</v>
      </c>
      <c r="M160" s="15" t="str">
        <f t="shared" si="28"/>
        <v>NA</v>
      </c>
      <c r="N160" s="35">
        <f t="shared" si="29"/>
        <v>0</v>
      </c>
    </row>
    <row r="161" spans="1:14">
      <c r="A161" s="29" t="str">
        <f t="shared" si="30"/>
        <v/>
      </c>
      <c r="B161" s="30" t="str">
        <f>IF(A161="","NA",COUNTIF($A$7:A161,"&gt;0"))</f>
        <v>NA</v>
      </c>
      <c r="C161" s="31">
        <f t="shared" si="31"/>
        <v>0</v>
      </c>
      <c r="D161" s="31">
        <f t="shared" si="32"/>
        <v>0</v>
      </c>
      <c r="E161" s="31">
        <f t="shared" si="22"/>
        <v>0</v>
      </c>
      <c r="F161" s="32">
        <f t="shared" si="23"/>
        <v>0</v>
      </c>
      <c r="G161" s="32">
        <f t="shared" si="24"/>
        <v>0</v>
      </c>
      <c r="H161" s="32">
        <f>IFERROR(VLOOKUP(B161,parameters!$A$18:$D$21,$H$5+1,FALSE),0)</f>
        <v>0</v>
      </c>
      <c r="I161" s="32">
        <f t="shared" si="25"/>
        <v>0</v>
      </c>
      <c r="J161" s="31">
        <f t="shared" si="26"/>
        <v>0</v>
      </c>
      <c r="K161" s="31">
        <f t="shared" si="27"/>
        <v>0</v>
      </c>
      <c r="M161" s="15" t="str">
        <f t="shared" si="28"/>
        <v>NA</v>
      </c>
      <c r="N161" s="35">
        <f t="shared" si="29"/>
        <v>0</v>
      </c>
    </row>
    <row r="162" spans="1:14">
      <c r="A162" s="29" t="str">
        <f t="shared" si="30"/>
        <v/>
      </c>
      <c r="B162" s="30" t="str">
        <f>IF(A162="","NA",COUNTIF($A$7:A162,"&gt;0"))</f>
        <v>NA</v>
      </c>
      <c r="C162" s="31">
        <f t="shared" si="31"/>
        <v>0</v>
      </c>
      <c r="D162" s="31">
        <f t="shared" si="32"/>
        <v>0</v>
      </c>
      <c r="E162" s="31">
        <f t="shared" si="22"/>
        <v>0</v>
      </c>
      <c r="F162" s="32">
        <f t="shared" si="23"/>
        <v>0</v>
      </c>
      <c r="G162" s="32">
        <f t="shared" si="24"/>
        <v>0</v>
      </c>
      <c r="H162" s="32">
        <f>IFERROR(VLOOKUP(B162,parameters!$A$18:$D$21,$H$5+1,FALSE),0)</f>
        <v>0</v>
      </c>
      <c r="I162" s="32">
        <f t="shared" si="25"/>
        <v>0</v>
      </c>
      <c r="J162" s="31">
        <f t="shared" si="26"/>
        <v>0</v>
      </c>
      <c r="K162" s="31">
        <f t="shared" si="27"/>
        <v>0</v>
      </c>
      <c r="M162" s="15" t="str">
        <f t="shared" si="28"/>
        <v>NA</v>
      </c>
      <c r="N162" s="35">
        <f t="shared" si="29"/>
        <v>0</v>
      </c>
    </row>
    <row r="163" spans="1:14">
      <c r="A163" s="29" t="str">
        <f t="shared" si="30"/>
        <v/>
      </c>
      <c r="B163" s="30" t="str">
        <f>IF(A163="","NA",COUNTIF($A$7:A163,"&gt;0"))</f>
        <v>NA</v>
      </c>
      <c r="C163" s="31">
        <f t="shared" si="31"/>
        <v>0</v>
      </c>
      <c r="D163" s="31">
        <f t="shared" si="32"/>
        <v>0</v>
      </c>
      <c r="E163" s="31">
        <f t="shared" si="22"/>
        <v>0</v>
      </c>
      <c r="F163" s="32">
        <f t="shared" si="23"/>
        <v>0</v>
      </c>
      <c r="G163" s="32">
        <f t="shared" si="24"/>
        <v>0</v>
      </c>
      <c r="H163" s="32">
        <f>IFERROR(VLOOKUP(B163,parameters!$A$18:$D$21,$H$5+1,FALSE),0)</f>
        <v>0</v>
      </c>
      <c r="I163" s="32">
        <f t="shared" si="25"/>
        <v>0</v>
      </c>
      <c r="J163" s="31">
        <f t="shared" si="26"/>
        <v>0</v>
      </c>
      <c r="K163" s="31">
        <f t="shared" si="27"/>
        <v>0</v>
      </c>
      <c r="M163" s="15" t="str">
        <f t="shared" si="28"/>
        <v>NA</v>
      </c>
      <c r="N163" s="35">
        <f t="shared" si="29"/>
        <v>0</v>
      </c>
    </row>
    <row r="164" spans="1:14">
      <c r="A164" s="29" t="str">
        <f t="shared" si="30"/>
        <v/>
      </c>
      <c r="B164" s="30" t="str">
        <f>IF(A164="","NA",COUNTIF($A$7:A164,"&gt;0"))</f>
        <v>NA</v>
      </c>
      <c r="C164" s="31">
        <f t="shared" si="31"/>
        <v>0</v>
      </c>
      <c r="D164" s="31">
        <f t="shared" si="32"/>
        <v>0</v>
      </c>
      <c r="E164" s="31">
        <f t="shared" si="22"/>
        <v>0</v>
      </c>
      <c r="F164" s="32">
        <f t="shared" si="23"/>
        <v>0</v>
      </c>
      <c r="G164" s="32">
        <f t="shared" si="24"/>
        <v>0</v>
      </c>
      <c r="H164" s="32">
        <f>IFERROR(VLOOKUP(B164,parameters!$A$18:$D$21,$H$5+1,FALSE),0)</f>
        <v>0</v>
      </c>
      <c r="I164" s="32">
        <f t="shared" si="25"/>
        <v>0</v>
      </c>
      <c r="J164" s="31">
        <f t="shared" si="26"/>
        <v>0</v>
      </c>
      <c r="K164" s="31">
        <f t="shared" si="27"/>
        <v>0</v>
      </c>
      <c r="M164" s="15" t="str">
        <f t="shared" si="28"/>
        <v>NA</v>
      </c>
      <c r="N164" s="35">
        <f t="shared" si="29"/>
        <v>0</v>
      </c>
    </row>
    <row r="165" spans="1:14">
      <c r="A165" s="29" t="str">
        <f t="shared" si="30"/>
        <v/>
      </c>
      <c r="B165" s="30" t="str">
        <f>IF(A165="","NA",COUNTIF($A$7:A165,"&gt;0"))</f>
        <v>NA</v>
      </c>
      <c r="C165" s="31">
        <f t="shared" si="31"/>
        <v>0</v>
      </c>
      <c r="D165" s="31">
        <f t="shared" si="32"/>
        <v>0</v>
      </c>
      <c r="E165" s="31">
        <f t="shared" si="22"/>
        <v>0</v>
      </c>
      <c r="F165" s="32">
        <f t="shared" si="23"/>
        <v>0</v>
      </c>
      <c r="G165" s="32">
        <f t="shared" si="24"/>
        <v>0</v>
      </c>
      <c r="H165" s="32">
        <f>IFERROR(VLOOKUP(B165,parameters!$A$18:$D$21,$H$5+1,FALSE),0)</f>
        <v>0</v>
      </c>
      <c r="I165" s="32">
        <f t="shared" si="25"/>
        <v>0</v>
      </c>
      <c r="J165" s="31">
        <f t="shared" si="26"/>
        <v>0</v>
      </c>
      <c r="K165" s="31">
        <f t="shared" si="27"/>
        <v>0</v>
      </c>
      <c r="M165" s="15" t="str">
        <f t="shared" si="28"/>
        <v>NA</v>
      </c>
      <c r="N165" s="35">
        <f t="shared" si="29"/>
        <v>0</v>
      </c>
    </row>
    <row r="166" spans="1:14">
      <c r="A166" s="29" t="str">
        <f t="shared" si="30"/>
        <v/>
      </c>
      <c r="B166" s="30" t="str">
        <f>IF(A166="","NA",COUNTIF($A$7:A166,"&gt;0"))</f>
        <v>NA</v>
      </c>
      <c r="C166" s="31">
        <f t="shared" si="31"/>
        <v>0</v>
      </c>
      <c r="D166" s="31">
        <f t="shared" si="32"/>
        <v>0</v>
      </c>
      <c r="E166" s="31">
        <f t="shared" si="22"/>
        <v>0</v>
      </c>
      <c r="F166" s="32">
        <f t="shared" si="23"/>
        <v>0</v>
      </c>
      <c r="G166" s="32">
        <f t="shared" si="24"/>
        <v>0</v>
      </c>
      <c r="H166" s="32">
        <f>IFERROR(VLOOKUP(B166,parameters!$A$18:$D$21,$H$5+1,FALSE),0)</f>
        <v>0</v>
      </c>
      <c r="I166" s="32">
        <f t="shared" si="25"/>
        <v>0</v>
      </c>
      <c r="J166" s="31">
        <f t="shared" si="26"/>
        <v>0</v>
      </c>
      <c r="K166" s="31">
        <f t="shared" si="27"/>
        <v>0</v>
      </c>
      <c r="M166" s="15" t="str">
        <f t="shared" si="28"/>
        <v>NA</v>
      </c>
      <c r="N166" s="35">
        <f t="shared" si="29"/>
        <v>0</v>
      </c>
    </row>
    <row r="167" spans="1:14">
      <c r="A167" s="29" t="str">
        <f t="shared" si="30"/>
        <v/>
      </c>
      <c r="B167" s="30" t="str">
        <f>IF(A167="","NA",COUNTIF($A$7:A167,"&gt;0"))</f>
        <v>NA</v>
      </c>
      <c r="C167" s="31">
        <f t="shared" si="31"/>
        <v>0</v>
      </c>
      <c r="D167" s="31">
        <f t="shared" si="32"/>
        <v>0</v>
      </c>
      <c r="E167" s="31">
        <f t="shared" si="22"/>
        <v>0</v>
      </c>
      <c r="F167" s="32">
        <f t="shared" si="23"/>
        <v>0</v>
      </c>
      <c r="G167" s="32">
        <f t="shared" si="24"/>
        <v>0</v>
      </c>
      <c r="H167" s="32">
        <f>IFERROR(VLOOKUP(B167,parameters!$A$18:$D$21,$H$5+1,FALSE),0)</f>
        <v>0</v>
      </c>
      <c r="I167" s="32">
        <f t="shared" si="25"/>
        <v>0</v>
      </c>
      <c r="J167" s="31">
        <f t="shared" si="26"/>
        <v>0</v>
      </c>
      <c r="K167" s="31">
        <f t="shared" si="27"/>
        <v>0</v>
      </c>
      <c r="M167" s="15" t="str">
        <f t="shared" si="28"/>
        <v>NA</v>
      </c>
      <c r="N167" s="35">
        <f t="shared" si="29"/>
        <v>0</v>
      </c>
    </row>
    <row r="168" spans="1:14">
      <c r="A168" s="29" t="str">
        <f t="shared" si="30"/>
        <v/>
      </c>
      <c r="B168" s="30" t="str">
        <f>IF(A168="","NA",COUNTIF($A$7:A168,"&gt;0"))</f>
        <v>NA</v>
      </c>
      <c r="C168" s="31">
        <f t="shared" si="31"/>
        <v>0</v>
      </c>
      <c r="D168" s="31">
        <f t="shared" si="32"/>
        <v>0</v>
      </c>
      <c r="E168" s="31">
        <f t="shared" si="22"/>
        <v>0</v>
      </c>
      <c r="F168" s="32">
        <f t="shared" si="23"/>
        <v>0</v>
      </c>
      <c r="G168" s="32">
        <f t="shared" si="24"/>
        <v>0</v>
      </c>
      <c r="H168" s="32">
        <f>IFERROR(VLOOKUP(B168,parameters!$A$18:$D$21,$H$5+1,FALSE),0)</f>
        <v>0</v>
      </c>
      <c r="I168" s="32">
        <f t="shared" si="25"/>
        <v>0</v>
      </c>
      <c r="J168" s="31">
        <f t="shared" si="26"/>
        <v>0</v>
      </c>
      <c r="K168" s="31">
        <f t="shared" si="27"/>
        <v>0</v>
      </c>
      <c r="M168" s="15" t="str">
        <f t="shared" si="28"/>
        <v>NA</v>
      </c>
      <c r="N168" s="35">
        <f t="shared" si="29"/>
        <v>0</v>
      </c>
    </row>
    <row r="169" spans="1:14">
      <c r="A169" s="29" t="str">
        <f t="shared" si="30"/>
        <v/>
      </c>
      <c r="B169" s="30" t="str">
        <f>IF(A169="","NA",COUNTIF($A$7:A169,"&gt;0"))</f>
        <v>NA</v>
      </c>
      <c r="C169" s="31">
        <f t="shared" si="31"/>
        <v>0</v>
      </c>
      <c r="D169" s="31">
        <f t="shared" si="32"/>
        <v>0</v>
      </c>
      <c r="E169" s="31">
        <f t="shared" si="22"/>
        <v>0</v>
      </c>
      <c r="F169" s="32">
        <f t="shared" si="23"/>
        <v>0</v>
      </c>
      <c r="G169" s="32">
        <f t="shared" si="24"/>
        <v>0</v>
      </c>
      <c r="H169" s="32">
        <f>IFERROR(VLOOKUP(B169,parameters!$A$18:$D$21,$H$5+1,FALSE),0)</f>
        <v>0</v>
      </c>
      <c r="I169" s="32">
        <f t="shared" si="25"/>
        <v>0</v>
      </c>
      <c r="J169" s="31">
        <f t="shared" si="26"/>
        <v>0</v>
      </c>
      <c r="K169" s="31">
        <f t="shared" si="27"/>
        <v>0</v>
      </c>
      <c r="M169" s="15" t="str">
        <f t="shared" si="28"/>
        <v>NA</v>
      </c>
      <c r="N169" s="35">
        <f t="shared" si="29"/>
        <v>0</v>
      </c>
    </row>
    <row r="170" spans="1:14">
      <c r="A170" s="29" t="str">
        <f t="shared" si="30"/>
        <v/>
      </c>
      <c r="B170" s="30" t="str">
        <f>IF(A170="","NA",COUNTIF($A$7:A170,"&gt;0"))</f>
        <v>NA</v>
      </c>
      <c r="C170" s="31">
        <f t="shared" si="31"/>
        <v>0</v>
      </c>
      <c r="D170" s="31">
        <f t="shared" si="32"/>
        <v>0</v>
      </c>
      <c r="E170" s="31">
        <f t="shared" si="22"/>
        <v>0</v>
      </c>
      <c r="F170" s="32">
        <f t="shared" si="23"/>
        <v>0</v>
      </c>
      <c r="G170" s="32">
        <f t="shared" si="24"/>
        <v>0</v>
      </c>
      <c r="H170" s="32">
        <f>IFERROR(VLOOKUP(B170,parameters!$A$18:$D$21,$H$5+1,FALSE),0)</f>
        <v>0</v>
      </c>
      <c r="I170" s="32">
        <f t="shared" si="25"/>
        <v>0</v>
      </c>
      <c r="J170" s="31">
        <f t="shared" si="26"/>
        <v>0</v>
      </c>
      <c r="K170" s="31">
        <f t="shared" si="27"/>
        <v>0</v>
      </c>
      <c r="M170" s="15" t="str">
        <f t="shared" si="28"/>
        <v>NA</v>
      </c>
      <c r="N170" s="35">
        <f t="shared" si="29"/>
        <v>0</v>
      </c>
    </row>
    <row r="171" spans="1:14">
      <c r="A171" s="29" t="str">
        <f t="shared" si="30"/>
        <v/>
      </c>
      <c r="B171" s="30" t="str">
        <f>IF(A171="","NA",COUNTIF($A$7:A171,"&gt;0"))</f>
        <v>NA</v>
      </c>
      <c r="C171" s="31">
        <f t="shared" si="31"/>
        <v>0</v>
      </c>
      <c r="D171" s="31">
        <f t="shared" si="32"/>
        <v>0</v>
      </c>
      <c r="E171" s="31">
        <f t="shared" si="22"/>
        <v>0</v>
      </c>
      <c r="F171" s="32">
        <f t="shared" si="23"/>
        <v>0</v>
      </c>
      <c r="G171" s="32">
        <f t="shared" si="24"/>
        <v>0</v>
      </c>
      <c r="H171" s="32">
        <f>IFERROR(VLOOKUP(B171,parameters!$A$18:$D$21,$H$5+1,FALSE),0)</f>
        <v>0</v>
      </c>
      <c r="I171" s="32">
        <f t="shared" si="25"/>
        <v>0</v>
      </c>
      <c r="J171" s="31">
        <f t="shared" si="26"/>
        <v>0</v>
      </c>
      <c r="K171" s="31">
        <f t="shared" si="27"/>
        <v>0</v>
      </c>
      <c r="M171" s="15" t="str">
        <f t="shared" si="28"/>
        <v>NA</v>
      </c>
      <c r="N171" s="35">
        <f t="shared" si="29"/>
        <v>0</v>
      </c>
    </row>
    <row r="172" spans="1:14">
      <c r="A172" s="29" t="str">
        <f t="shared" si="30"/>
        <v/>
      </c>
      <c r="B172" s="30" t="str">
        <f>IF(A172="","NA",COUNTIF($A$7:A172,"&gt;0"))</f>
        <v>NA</v>
      </c>
      <c r="C172" s="31">
        <f t="shared" si="31"/>
        <v>0</v>
      </c>
      <c r="D172" s="31">
        <f t="shared" si="32"/>
        <v>0</v>
      </c>
      <c r="E172" s="31">
        <f t="shared" si="22"/>
        <v>0</v>
      </c>
      <c r="F172" s="32">
        <f t="shared" si="23"/>
        <v>0</v>
      </c>
      <c r="G172" s="32">
        <f t="shared" si="24"/>
        <v>0</v>
      </c>
      <c r="H172" s="32">
        <f>IFERROR(VLOOKUP(B172,parameters!$A$18:$D$21,$H$5+1,FALSE),0)</f>
        <v>0</v>
      </c>
      <c r="I172" s="32">
        <f t="shared" si="25"/>
        <v>0</v>
      </c>
      <c r="J172" s="31">
        <f t="shared" si="26"/>
        <v>0</v>
      </c>
      <c r="K172" s="31">
        <f t="shared" si="27"/>
        <v>0</v>
      </c>
      <c r="M172" s="15" t="str">
        <f t="shared" si="28"/>
        <v>NA</v>
      </c>
      <c r="N172" s="35">
        <f t="shared" si="29"/>
        <v>0</v>
      </c>
    </row>
    <row r="173" spans="1:14">
      <c r="A173" s="29" t="str">
        <f t="shared" si="30"/>
        <v/>
      </c>
      <c r="B173" s="30" t="str">
        <f>IF(A173="","NA",COUNTIF($A$7:A173,"&gt;0"))</f>
        <v>NA</v>
      </c>
      <c r="C173" s="31">
        <f t="shared" si="31"/>
        <v>0</v>
      </c>
      <c r="D173" s="31">
        <f t="shared" si="32"/>
        <v>0</v>
      </c>
      <c r="E173" s="31">
        <f t="shared" si="22"/>
        <v>0</v>
      </c>
      <c r="F173" s="32">
        <f t="shared" si="23"/>
        <v>0</v>
      </c>
      <c r="G173" s="32">
        <f t="shared" si="24"/>
        <v>0</v>
      </c>
      <c r="H173" s="32">
        <f>IFERROR(VLOOKUP(B173,parameters!$A$18:$D$21,$H$5+1,FALSE),0)</f>
        <v>0</v>
      </c>
      <c r="I173" s="32">
        <f t="shared" si="25"/>
        <v>0</v>
      </c>
      <c r="J173" s="31">
        <f t="shared" si="26"/>
        <v>0</v>
      </c>
      <c r="K173" s="31">
        <f t="shared" si="27"/>
        <v>0</v>
      </c>
      <c r="M173" s="15" t="str">
        <f t="shared" si="28"/>
        <v>NA</v>
      </c>
      <c r="N173" s="35">
        <f t="shared" si="29"/>
        <v>0</v>
      </c>
    </row>
    <row r="174" spans="1:14">
      <c r="A174" s="29" t="str">
        <f t="shared" si="30"/>
        <v/>
      </c>
      <c r="B174" s="30" t="str">
        <f>IF(A174="","NA",COUNTIF($A$7:A174,"&gt;0"))</f>
        <v>NA</v>
      </c>
      <c r="C174" s="31">
        <f t="shared" si="31"/>
        <v>0</v>
      </c>
      <c r="D174" s="31">
        <f t="shared" si="32"/>
        <v>0</v>
      </c>
      <c r="E174" s="31">
        <f t="shared" si="22"/>
        <v>0</v>
      </c>
      <c r="F174" s="32">
        <f t="shared" si="23"/>
        <v>0</v>
      </c>
      <c r="G174" s="32">
        <f t="shared" si="24"/>
        <v>0</v>
      </c>
      <c r="H174" s="32">
        <f>IFERROR(VLOOKUP(B174,parameters!$A$18:$D$21,$H$5+1,FALSE),0)</f>
        <v>0</v>
      </c>
      <c r="I174" s="32">
        <f t="shared" si="25"/>
        <v>0</v>
      </c>
      <c r="J174" s="31">
        <f t="shared" si="26"/>
        <v>0</v>
      </c>
      <c r="K174" s="31">
        <f t="shared" si="27"/>
        <v>0</v>
      </c>
      <c r="M174" s="15" t="str">
        <f t="shared" si="28"/>
        <v>NA</v>
      </c>
      <c r="N174" s="35">
        <f t="shared" si="29"/>
        <v>0</v>
      </c>
    </row>
    <row r="175" spans="1:14">
      <c r="A175" s="29" t="str">
        <f t="shared" si="30"/>
        <v/>
      </c>
      <c r="B175" s="30" t="str">
        <f>IF(A175="","NA",COUNTIF($A$7:A175,"&gt;0"))</f>
        <v>NA</v>
      </c>
      <c r="C175" s="31">
        <f t="shared" si="31"/>
        <v>0</v>
      </c>
      <c r="D175" s="31">
        <f t="shared" si="32"/>
        <v>0</v>
      </c>
      <c r="E175" s="31">
        <f t="shared" si="22"/>
        <v>0</v>
      </c>
      <c r="F175" s="32">
        <f t="shared" si="23"/>
        <v>0</v>
      </c>
      <c r="G175" s="32">
        <f t="shared" si="24"/>
        <v>0</v>
      </c>
      <c r="H175" s="32">
        <f>IFERROR(VLOOKUP(B175,parameters!$A$18:$D$21,$H$5+1,FALSE),0)</f>
        <v>0</v>
      </c>
      <c r="I175" s="32">
        <f t="shared" si="25"/>
        <v>0</v>
      </c>
      <c r="J175" s="31">
        <f t="shared" si="26"/>
        <v>0</v>
      </c>
      <c r="K175" s="31">
        <f t="shared" si="27"/>
        <v>0</v>
      </c>
      <c r="M175" s="15" t="str">
        <f t="shared" si="28"/>
        <v>NA</v>
      </c>
      <c r="N175" s="35">
        <f t="shared" si="29"/>
        <v>0</v>
      </c>
    </row>
    <row r="176" spans="1:14">
      <c r="A176" s="29" t="str">
        <f t="shared" si="30"/>
        <v/>
      </c>
      <c r="B176" s="30" t="str">
        <f>IF(A176="","NA",COUNTIF($A$7:A176,"&gt;0"))</f>
        <v>NA</v>
      </c>
      <c r="C176" s="31">
        <f t="shared" si="31"/>
        <v>0</v>
      </c>
      <c r="D176" s="31">
        <f t="shared" si="32"/>
        <v>0</v>
      </c>
      <c r="E176" s="31">
        <f t="shared" si="22"/>
        <v>0</v>
      </c>
      <c r="F176" s="32">
        <f t="shared" si="23"/>
        <v>0</v>
      </c>
      <c r="G176" s="32">
        <f t="shared" si="24"/>
        <v>0</v>
      </c>
      <c r="H176" s="32">
        <f>IFERROR(VLOOKUP(B176,parameters!$A$18:$D$21,$H$5+1,FALSE),0)</f>
        <v>0</v>
      </c>
      <c r="I176" s="32">
        <f t="shared" si="25"/>
        <v>0</v>
      </c>
      <c r="J176" s="31">
        <f t="shared" si="26"/>
        <v>0</v>
      </c>
      <c r="K176" s="31">
        <f t="shared" si="27"/>
        <v>0</v>
      </c>
      <c r="M176" s="15" t="str">
        <f t="shared" si="28"/>
        <v>NA</v>
      </c>
      <c r="N176" s="35">
        <f t="shared" si="29"/>
        <v>0</v>
      </c>
    </row>
    <row r="177" spans="1:14">
      <c r="A177" s="29" t="str">
        <f t="shared" si="30"/>
        <v/>
      </c>
      <c r="B177" s="30" t="str">
        <f>IF(A177="","NA",COUNTIF($A$7:A177,"&gt;0"))</f>
        <v>NA</v>
      </c>
      <c r="C177" s="31">
        <f t="shared" si="31"/>
        <v>0</v>
      </c>
      <c r="D177" s="31">
        <f t="shared" si="32"/>
        <v>0</v>
      </c>
      <c r="E177" s="31">
        <f t="shared" si="22"/>
        <v>0</v>
      </c>
      <c r="F177" s="32">
        <f t="shared" si="23"/>
        <v>0</v>
      </c>
      <c r="G177" s="32">
        <f t="shared" si="24"/>
        <v>0</v>
      </c>
      <c r="H177" s="32">
        <f>IFERROR(VLOOKUP(B177,parameters!$A$18:$D$21,$H$5+1,FALSE),0)</f>
        <v>0</v>
      </c>
      <c r="I177" s="32">
        <f t="shared" si="25"/>
        <v>0</v>
      </c>
      <c r="J177" s="31">
        <f t="shared" si="26"/>
        <v>0</v>
      </c>
      <c r="K177" s="31">
        <f t="shared" si="27"/>
        <v>0</v>
      </c>
      <c r="M177" s="15" t="str">
        <f t="shared" si="28"/>
        <v>NA</v>
      </c>
      <c r="N177" s="35">
        <f t="shared" si="29"/>
        <v>0</v>
      </c>
    </row>
    <row r="178" spans="1:14">
      <c r="A178" s="29" t="str">
        <f t="shared" si="30"/>
        <v/>
      </c>
      <c r="B178" s="30" t="str">
        <f>IF(A178="","NA",COUNTIF($A$7:A178,"&gt;0"))</f>
        <v>NA</v>
      </c>
      <c r="C178" s="31">
        <f t="shared" si="31"/>
        <v>0</v>
      </c>
      <c r="D178" s="31">
        <f t="shared" si="32"/>
        <v>0</v>
      </c>
      <c r="E178" s="31">
        <f t="shared" si="22"/>
        <v>0</v>
      </c>
      <c r="F178" s="32">
        <f t="shared" si="23"/>
        <v>0</v>
      </c>
      <c r="G178" s="32">
        <f t="shared" si="24"/>
        <v>0</v>
      </c>
      <c r="H178" s="32">
        <f>IFERROR(VLOOKUP(B178,parameters!$A$18:$D$21,$H$5+1,FALSE),0)</f>
        <v>0</v>
      </c>
      <c r="I178" s="32">
        <f t="shared" si="25"/>
        <v>0</v>
      </c>
      <c r="J178" s="31">
        <f t="shared" si="26"/>
        <v>0</v>
      </c>
      <c r="K178" s="31">
        <f t="shared" si="27"/>
        <v>0</v>
      </c>
      <c r="M178" s="15" t="str">
        <f t="shared" si="28"/>
        <v>NA</v>
      </c>
      <c r="N178" s="35">
        <f t="shared" si="29"/>
        <v>0</v>
      </c>
    </row>
    <row r="179" spans="1:14">
      <c r="A179" s="29" t="str">
        <f t="shared" si="30"/>
        <v/>
      </c>
      <c r="B179" s="30" t="str">
        <f>IF(A179="","NA",COUNTIF($A$7:A179,"&gt;0"))</f>
        <v>NA</v>
      </c>
      <c r="C179" s="31">
        <f t="shared" si="31"/>
        <v>0</v>
      </c>
      <c r="D179" s="31">
        <f t="shared" si="32"/>
        <v>0</v>
      </c>
      <c r="E179" s="31">
        <f t="shared" si="22"/>
        <v>0</v>
      </c>
      <c r="F179" s="32">
        <f t="shared" si="23"/>
        <v>0</v>
      </c>
      <c r="G179" s="32">
        <f t="shared" si="24"/>
        <v>0</v>
      </c>
      <c r="H179" s="32">
        <f>IFERROR(VLOOKUP(B179,parameters!$A$18:$D$21,$H$5+1,FALSE),0)</f>
        <v>0</v>
      </c>
      <c r="I179" s="32">
        <f t="shared" si="25"/>
        <v>0</v>
      </c>
      <c r="J179" s="31">
        <f t="shared" si="26"/>
        <v>0</v>
      </c>
      <c r="K179" s="31">
        <f t="shared" si="27"/>
        <v>0</v>
      </c>
      <c r="M179" s="15" t="str">
        <f t="shared" si="28"/>
        <v>NA</v>
      </c>
      <c r="N179" s="35">
        <f t="shared" si="29"/>
        <v>0</v>
      </c>
    </row>
    <row r="180" spans="1:14">
      <c r="A180" s="29" t="str">
        <f t="shared" si="30"/>
        <v/>
      </c>
      <c r="B180" s="30" t="str">
        <f>IF(A180="","NA",COUNTIF($A$7:A180,"&gt;0"))</f>
        <v>NA</v>
      </c>
      <c r="C180" s="31">
        <f t="shared" si="31"/>
        <v>0</v>
      </c>
      <c r="D180" s="31">
        <f t="shared" si="32"/>
        <v>0</v>
      </c>
      <c r="E180" s="31">
        <f t="shared" si="22"/>
        <v>0</v>
      </c>
      <c r="F180" s="32">
        <f t="shared" si="23"/>
        <v>0</v>
      </c>
      <c r="G180" s="32">
        <f t="shared" si="24"/>
        <v>0</v>
      </c>
      <c r="H180" s="32">
        <f>IFERROR(VLOOKUP(B180,parameters!$A$18:$D$21,$H$5+1,FALSE),0)</f>
        <v>0</v>
      </c>
      <c r="I180" s="32">
        <f t="shared" si="25"/>
        <v>0</v>
      </c>
      <c r="J180" s="31">
        <f t="shared" si="26"/>
        <v>0</v>
      </c>
      <c r="K180" s="31">
        <f t="shared" si="27"/>
        <v>0</v>
      </c>
      <c r="M180" s="15" t="str">
        <f t="shared" si="28"/>
        <v>NA</v>
      </c>
      <c r="N180" s="35">
        <f t="shared" si="29"/>
        <v>0</v>
      </c>
    </row>
    <row r="181" spans="1:14">
      <c r="A181" s="29" t="str">
        <f t="shared" si="30"/>
        <v/>
      </c>
      <c r="B181" s="30" t="str">
        <f>IF(A181="","NA",COUNTIF($A$7:A181,"&gt;0"))</f>
        <v>NA</v>
      </c>
      <c r="C181" s="31">
        <f t="shared" si="31"/>
        <v>0</v>
      </c>
      <c r="D181" s="31">
        <f t="shared" si="32"/>
        <v>0</v>
      </c>
      <c r="E181" s="31">
        <f t="shared" si="22"/>
        <v>0</v>
      </c>
      <c r="F181" s="32">
        <f t="shared" si="23"/>
        <v>0</v>
      </c>
      <c r="G181" s="32">
        <f t="shared" si="24"/>
        <v>0</v>
      </c>
      <c r="H181" s="32">
        <f>IFERROR(VLOOKUP(B181,parameters!$A$18:$D$21,$H$5+1,FALSE),0)</f>
        <v>0</v>
      </c>
      <c r="I181" s="32">
        <f t="shared" si="25"/>
        <v>0</v>
      </c>
      <c r="J181" s="31">
        <f t="shared" si="26"/>
        <v>0</v>
      </c>
      <c r="K181" s="31">
        <f t="shared" si="27"/>
        <v>0</v>
      </c>
      <c r="M181" s="15" t="str">
        <f t="shared" si="28"/>
        <v>NA</v>
      </c>
      <c r="N181" s="35">
        <f t="shared" si="29"/>
        <v>0</v>
      </c>
    </row>
    <row r="182" spans="1:14">
      <c r="A182" s="29" t="str">
        <f t="shared" si="30"/>
        <v/>
      </c>
      <c r="B182" s="30" t="str">
        <f>IF(A182="","NA",COUNTIF($A$7:A182,"&gt;0"))</f>
        <v>NA</v>
      </c>
      <c r="C182" s="31">
        <f t="shared" si="31"/>
        <v>0</v>
      </c>
      <c r="D182" s="31">
        <f t="shared" si="32"/>
        <v>0</v>
      </c>
      <c r="E182" s="31">
        <f t="shared" si="22"/>
        <v>0</v>
      </c>
      <c r="F182" s="32">
        <f t="shared" si="23"/>
        <v>0</v>
      </c>
      <c r="G182" s="32">
        <f t="shared" si="24"/>
        <v>0</v>
      </c>
      <c r="H182" s="32">
        <f>IFERROR(VLOOKUP(B182,parameters!$A$18:$D$21,$H$5+1,FALSE),0)</f>
        <v>0</v>
      </c>
      <c r="I182" s="32">
        <f t="shared" si="25"/>
        <v>0</v>
      </c>
      <c r="J182" s="31">
        <f t="shared" si="26"/>
        <v>0</v>
      </c>
      <c r="K182" s="31">
        <f t="shared" si="27"/>
        <v>0</v>
      </c>
      <c r="M182" s="15" t="str">
        <f t="shared" si="28"/>
        <v>NA</v>
      </c>
      <c r="N182" s="35">
        <f t="shared" si="29"/>
        <v>0</v>
      </c>
    </row>
    <row r="183" spans="1:14">
      <c r="A183" s="29" t="str">
        <f t="shared" si="30"/>
        <v/>
      </c>
      <c r="B183" s="30" t="str">
        <f>IF(A183="","NA",COUNTIF($A$7:A183,"&gt;0"))</f>
        <v>NA</v>
      </c>
      <c r="C183" s="31">
        <f t="shared" si="31"/>
        <v>0</v>
      </c>
      <c r="D183" s="31">
        <f t="shared" si="32"/>
        <v>0</v>
      </c>
      <c r="E183" s="31">
        <f t="shared" si="22"/>
        <v>0</v>
      </c>
      <c r="F183" s="32">
        <f t="shared" si="23"/>
        <v>0</v>
      </c>
      <c r="G183" s="32">
        <f t="shared" si="24"/>
        <v>0</v>
      </c>
      <c r="H183" s="32">
        <f>IFERROR(VLOOKUP(B183,parameters!$A$18:$D$21,$H$5+1,FALSE),0)</f>
        <v>0</v>
      </c>
      <c r="I183" s="32">
        <f t="shared" si="25"/>
        <v>0</v>
      </c>
      <c r="J183" s="31">
        <f t="shared" si="26"/>
        <v>0</v>
      </c>
      <c r="K183" s="31">
        <f t="shared" si="27"/>
        <v>0</v>
      </c>
      <c r="M183" s="15" t="str">
        <f t="shared" si="28"/>
        <v>NA</v>
      </c>
      <c r="N183" s="35">
        <f t="shared" si="29"/>
        <v>0</v>
      </c>
    </row>
    <row r="184" spans="1:14">
      <c r="A184" s="29" t="str">
        <f t="shared" si="30"/>
        <v/>
      </c>
      <c r="B184" s="30" t="str">
        <f>IF(A184="","NA",COUNTIF($A$7:A184,"&gt;0"))</f>
        <v>NA</v>
      </c>
      <c r="C184" s="31">
        <f t="shared" si="31"/>
        <v>0</v>
      </c>
      <c r="D184" s="31">
        <f t="shared" si="32"/>
        <v>0</v>
      </c>
      <c r="E184" s="31">
        <f t="shared" si="22"/>
        <v>0</v>
      </c>
      <c r="F184" s="32">
        <f t="shared" si="23"/>
        <v>0</v>
      </c>
      <c r="G184" s="32">
        <f t="shared" si="24"/>
        <v>0</v>
      </c>
      <c r="H184" s="32">
        <f>IFERROR(VLOOKUP(B184,parameters!$A$18:$D$21,$H$5+1,FALSE),0)</f>
        <v>0</v>
      </c>
      <c r="I184" s="32">
        <f t="shared" si="25"/>
        <v>0</v>
      </c>
      <c r="J184" s="31">
        <f t="shared" si="26"/>
        <v>0</v>
      </c>
      <c r="K184" s="31">
        <f t="shared" si="27"/>
        <v>0</v>
      </c>
      <c r="M184" s="15" t="str">
        <f t="shared" si="28"/>
        <v>NA</v>
      </c>
      <c r="N184" s="35">
        <f t="shared" si="29"/>
        <v>0</v>
      </c>
    </row>
    <row r="185" spans="1:14">
      <c r="A185" s="29" t="str">
        <f t="shared" si="30"/>
        <v/>
      </c>
      <c r="B185" s="30" t="str">
        <f>IF(A185="","NA",COUNTIF($A$7:A185,"&gt;0"))</f>
        <v>NA</v>
      </c>
      <c r="C185" s="31">
        <f t="shared" si="31"/>
        <v>0</v>
      </c>
      <c r="D185" s="31">
        <f t="shared" si="32"/>
        <v>0</v>
      </c>
      <c r="E185" s="31">
        <f t="shared" si="22"/>
        <v>0</v>
      </c>
      <c r="F185" s="32">
        <f t="shared" si="23"/>
        <v>0</v>
      </c>
      <c r="G185" s="32">
        <f t="shared" si="24"/>
        <v>0</v>
      </c>
      <c r="H185" s="32">
        <f>IFERROR(VLOOKUP(B185,parameters!$A$18:$D$21,$H$5+1,FALSE),0)</f>
        <v>0</v>
      </c>
      <c r="I185" s="32">
        <f t="shared" si="25"/>
        <v>0</v>
      </c>
      <c r="J185" s="31">
        <f t="shared" si="26"/>
        <v>0</v>
      </c>
      <c r="K185" s="31">
        <f t="shared" si="27"/>
        <v>0</v>
      </c>
      <c r="M185" s="15" t="str">
        <f t="shared" si="28"/>
        <v>NA</v>
      </c>
      <c r="N185" s="35">
        <f t="shared" si="29"/>
        <v>0</v>
      </c>
    </row>
    <row r="186" spans="1:14">
      <c r="A186" s="29" t="str">
        <f t="shared" si="30"/>
        <v/>
      </c>
      <c r="B186" s="30" t="str">
        <f>IF(A186="","NA",COUNTIF($A$7:A186,"&gt;0"))</f>
        <v>NA</v>
      </c>
      <c r="C186" s="31">
        <f t="shared" si="31"/>
        <v>0</v>
      </c>
      <c r="D186" s="31">
        <f t="shared" si="32"/>
        <v>0</v>
      </c>
      <c r="E186" s="31">
        <f t="shared" si="22"/>
        <v>0</v>
      </c>
      <c r="F186" s="32">
        <f t="shared" si="23"/>
        <v>0</v>
      </c>
      <c r="G186" s="32">
        <f t="shared" si="24"/>
        <v>0</v>
      </c>
      <c r="H186" s="32">
        <f>IFERROR(VLOOKUP(B186,parameters!$A$18:$D$21,$H$5+1,FALSE),0)</f>
        <v>0</v>
      </c>
      <c r="I186" s="32">
        <f t="shared" si="25"/>
        <v>0</v>
      </c>
      <c r="J186" s="31">
        <f t="shared" si="26"/>
        <v>0</v>
      </c>
      <c r="K186" s="31">
        <f t="shared" si="27"/>
        <v>0</v>
      </c>
      <c r="M186" s="15" t="str">
        <f t="shared" si="28"/>
        <v>NA</v>
      </c>
      <c r="N186" s="35">
        <f t="shared" si="29"/>
        <v>0</v>
      </c>
    </row>
    <row r="187" spans="1:14">
      <c r="A187" s="29" t="str">
        <f t="shared" si="30"/>
        <v/>
      </c>
      <c r="B187" s="30" t="str">
        <f>IF(A187="","NA",COUNTIF($A$7:A187,"&gt;0"))</f>
        <v>NA</v>
      </c>
      <c r="C187" s="31">
        <f t="shared" si="31"/>
        <v>0</v>
      </c>
      <c r="D187" s="31">
        <f t="shared" si="32"/>
        <v>0</v>
      </c>
      <c r="E187" s="31">
        <f t="shared" si="22"/>
        <v>0</v>
      </c>
      <c r="F187" s="32">
        <f t="shared" si="23"/>
        <v>0</v>
      </c>
      <c r="G187" s="32">
        <f t="shared" si="24"/>
        <v>0</v>
      </c>
      <c r="H187" s="32">
        <f>IFERROR(VLOOKUP(B187,parameters!$A$18:$D$21,$H$5+1,FALSE),0)</f>
        <v>0</v>
      </c>
      <c r="I187" s="32">
        <f t="shared" si="25"/>
        <v>0</v>
      </c>
      <c r="J187" s="31">
        <f t="shared" si="26"/>
        <v>0</v>
      </c>
      <c r="K187" s="31">
        <f t="shared" si="27"/>
        <v>0</v>
      </c>
      <c r="M187" s="15" t="str">
        <f t="shared" si="28"/>
        <v>NA</v>
      </c>
      <c r="N187" s="35">
        <f t="shared" si="29"/>
        <v>0</v>
      </c>
    </row>
    <row r="188" spans="1:14">
      <c r="A188" s="29" t="str">
        <f t="shared" si="30"/>
        <v/>
      </c>
      <c r="B188" s="30" t="str">
        <f>IF(A188="","NA",COUNTIF($A$7:A188,"&gt;0"))</f>
        <v>NA</v>
      </c>
      <c r="C188" s="31">
        <f t="shared" si="31"/>
        <v>0</v>
      </c>
      <c r="D188" s="31">
        <f t="shared" si="32"/>
        <v>0</v>
      </c>
      <c r="E188" s="31">
        <f t="shared" si="22"/>
        <v>0</v>
      </c>
      <c r="F188" s="32">
        <f t="shared" si="23"/>
        <v>0</v>
      </c>
      <c r="G188" s="32">
        <f t="shared" si="24"/>
        <v>0</v>
      </c>
      <c r="H188" s="32">
        <f>IFERROR(VLOOKUP(B188,parameters!$A$18:$D$21,$H$5+1,FALSE),0)</f>
        <v>0</v>
      </c>
      <c r="I188" s="32">
        <f t="shared" si="25"/>
        <v>0</v>
      </c>
      <c r="J188" s="31">
        <f t="shared" si="26"/>
        <v>0</v>
      </c>
      <c r="K188" s="31">
        <f t="shared" si="27"/>
        <v>0</v>
      </c>
      <c r="M188" s="15" t="str">
        <f t="shared" si="28"/>
        <v>NA</v>
      </c>
      <c r="N188" s="35">
        <f t="shared" si="29"/>
        <v>0</v>
      </c>
    </row>
    <row r="189" spans="1:14">
      <c r="A189" s="29" t="str">
        <f t="shared" si="30"/>
        <v/>
      </c>
      <c r="B189" s="30" t="str">
        <f>IF(A189="","NA",COUNTIF($A$7:A189,"&gt;0"))</f>
        <v>NA</v>
      </c>
      <c r="C189" s="31">
        <f t="shared" si="31"/>
        <v>0</v>
      </c>
      <c r="D189" s="31">
        <f t="shared" si="32"/>
        <v>0</v>
      </c>
      <c r="E189" s="31">
        <f t="shared" si="22"/>
        <v>0</v>
      </c>
      <c r="F189" s="32">
        <f t="shared" si="23"/>
        <v>0</v>
      </c>
      <c r="G189" s="32">
        <f t="shared" si="24"/>
        <v>0</v>
      </c>
      <c r="H189" s="32">
        <f>IFERROR(VLOOKUP(B189,parameters!$A$18:$D$21,$H$5+1,FALSE),0)</f>
        <v>0</v>
      </c>
      <c r="I189" s="32">
        <f t="shared" si="25"/>
        <v>0</v>
      </c>
      <c r="J189" s="31">
        <f t="shared" si="26"/>
        <v>0</v>
      </c>
      <c r="K189" s="31">
        <f t="shared" si="27"/>
        <v>0</v>
      </c>
      <c r="M189" s="15" t="str">
        <f t="shared" si="28"/>
        <v>NA</v>
      </c>
      <c r="N189" s="35">
        <f t="shared" si="29"/>
        <v>0</v>
      </c>
    </row>
    <row r="190" spans="1:14">
      <c r="A190" s="29" t="str">
        <f t="shared" si="30"/>
        <v/>
      </c>
      <c r="B190" s="30" t="str">
        <f>IF(A190="","NA",COUNTIF($A$7:A190,"&gt;0"))</f>
        <v>NA</v>
      </c>
      <c r="C190" s="31">
        <f t="shared" si="31"/>
        <v>0</v>
      </c>
      <c r="D190" s="31">
        <f t="shared" si="32"/>
        <v>0</v>
      </c>
      <c r="E190" s="31">
        <f t="shared" si="22"/>
        <v>0</v>
      </c>
      <c r="F190" s="32">
        <f t="shared" si="23"/>
        <v>0</v>
      </c>
      <c r="G190" s="32">
        <f t="shared" si="24"/>
        <v>0</v>
      </c>
      <c r="H190" s="32">
        <f>IFERROR(VLOOKUP(B190,parameters!$A$18:$D$21,$H$5+1,FALSE),0)</f>
        <v>0</v>
      </c>
      <c r="I190" s="32">
        <f t="shared" si="25"/>
        <v>0</v>
      </c>
      <c r="J190" s="31">
        <f t="shared" si="26"/>
        <v>0</v>
      </c>
      <c r="K190" s="31">
        <f t="shared" si="27"/>
        <v>0</v>
      </c>
      <c r="M190" s="15" t="str">
        <f t="shared" si="28"/>
        <v>NA</v>
      </c>
      <c r="N190" s="35">
        <f t="shared" si="29"/>
        <v>0</v>
      </c>
    </row>
    <row r="191" spans="1:14">
      <c r="A191" s="29" t="str">
        <f t="shared" si="30"/>
        <v/>
      </c>
      <c r="B191" s="30" t="str">
        <f>IF(A191="","NA",COUNTIF($A$7:A191,"&gt;0"))</f>
        <v>NA</v>
      </c>
      <c r="C191" s="31">
        <f t="shared" si="31"/>
        <v>0</v>
      </c>
      <c r="D191" s="31">
        <f t="shared" si="32"/>
        <v>0</v>
      </c>
      <c r="E191" s="31">
        <f t="shared" si="22"/>
        <v>0</v>
      </c>
      <c r="F191" s="32">
        <f t="shared" si="23"/>
        <v>0</v>
      </c>
      <c r="G191" s="32">
        <f t="shared" si="24"/>
        <v>0</v>
      </c>
      <c r="H191" s="32">
        <f>IFERROR(VLOOKUP(B191,parameters!$A$18:$D$21,$H$5+1,FALSE),0)</f>
        <v>0</v>
      </c>
      <c r="I191" s="32">
        <f t="shared" si="25"/>
        <v>0</v>
      </c>
      <c r="J191" s="31">
        <f t="shared" si="26"/>
        <v>0</v>
      </c>
      <c r="K191" s="31">
        <f t="shared" si="27"/>
        <v>0</v>
      </c>
      <c r="M191" s="15" t="str">
        <f t="shared" si="28"/>
        <v>NA</v>
      </c>
      <c r="N191" s="35">
        <f t="shared" si="29"/>
        <v>0</v>
      </c>
    </row>
    <row r="192" spans="1:14">
      <c r="A192" s="29" t="str">
        <f t="shared" si="30"/>
        <v/>
      </c>
      <c r="B192" s="30" t="str">
        <f>IF(A192="","NA",COUNTIF($A$7:A192,"&gt;0"))</f>
        <v>NA</v>
      </c>
      <c r="C192" s="31">
        <f t="shared" si="31"/>
        <v>0</v>
      </c>
      <c r="D192" s="31">
        <f t="shared" si="32"/>
        <v>0</v>
      </c>
      <c r="E192" s="31">
        <f t="shared" si="22"/>
        <v>0</v>
      </c>
      <c r="F192" s="32">
        <f t="shared" si="23"/>
        <v>0</v>
      </c>
      <c r="G192" s="32">
        <f t="shared" si="24"/>
        <v>0</v>
      </c>
      <c r="H192" s="32">
        <f>IFERROR(VLOOKUP(B192,parameters!$A$18:$D$21,$H$5+1,FALSE),0)</f>
        <v>0</v>
      </c>
      <c r="I192" s="32">
        <f t="shared" si="25"/>
        <v>0</v>
      </c>
      <c r="J192" s="31">
        <f t="shared" si="26"/>
        <v>0</v>
      </c>
      <c r="K192" s="31">
        <f t="shared" si="27"/>
        <v>0</v>
      </c>
      <c r="M192" s="15" t="str">
        <f t="shared" si="28"/>
        <v>NA</v>
      </c>
      <c r="N192" s="35">
        <f t="shared" si="29"/>
        <v>0</v>
      </c>
    </row>
    <row r="193" spans="1:14">
      <c r="A193" s="29" t="str">
        <f t="shared" si="30"/>
        <v/>
      </c>
      <c r="B193" s="30" t="str">
        <f>IF(A193="","NA",COUNTIF($A$7:A193,"&gt;0"))</f>
        <v>NA</v>
      </c>
      <c r="C193" s="31">
        <f t="shared" si="31"/>
        <v>0</v>
      </c>
      <c r="D193" s="31">
        <f t="shared" si="32"/>
        <v>0</v>
      </c>
      <c r="E193" s="31">
        <f t="shared" si="22"/>
        <v>0</v>
      </c>
      <c r="F193" s="32">
        <f t="shared" si="23"/>
        <v>0</v>
      </c>
      <c r="G193" s="32">
        <f t="shared" si="24"/>
        <v>0</v>
      </c>
      <c r="H193" s="32">
        <f>IFERROR(VLOOKUP(B193,parameters!$A$18:$D$21,$H$5+1,FALSE),0)</f>
        <v>0</v>
      </c>
      <c r="I193" s="32">
        <f t="shared" si="25"/>
        <v>0</v>
      </c>
      <c r="J193" s="31">
        <f t="shared" si="26"/>
        <v>0</v>
      </c>
      <c r="K193" s="31">
        <f t="shared" si="27"/>
        <v>0</v>
      </c>
      <c r="M193" s="15" t="str">
        <f t="shared" si="28"/>
        <v>NA</v>
      </c>
      <c r="N193" s="35">
        <f t="shared" si="29"/>
        <v>0</v>
      </c>
    </row>
    <row r="194" spans="1:14">
      <c r="A194" s="29" t="str">
        <f t="shared" si="30"/>
        <v/>
      </c>
      <c r="B194" s="30" t="str">
        <f>IF(A194="","NA",COUNTIF($A$7:A194,"&gt;0"))</f>
        <v>NA</v>
      </c>
      <c r="C194" s="31">
        <f t="shared" si="31"/>
        <v>0</v>
      </c>
      <c r="D194" s="31">
        <f t="shared" si="32"/>
        <v>0</v>
      </c>
      <c r="E194" s="31">
        <f t="shared" si="22"/>
        <v>0</v>
      </c>
      <c r="F194" s="32">
        <f t="shared" si="23"/>
        <v>0</v>
      </c>
      <c r="G194" s="32">
        <f t="shared" si="24"/>
        <v>0</v>
      </c>
      <c r="H194" s="32">
        <f>IFERROR(VLOOKUP(B194,parameters!$A$18:$D$21,$H$5+1,FALSE),0)</f>
        <v>0</v>
      </c>
      <c r="I194" s="32">
        <f t="shared" si="25"/>
        <v>0</v>
      </c>
      <c r="J194" s="31">
        <f t="shared" si="26"/>
        <v>0</v>
      </c>
      <c r="K194" s="31">
        <f t="shared" si="27"/>
        <v>0</v>
      </c>
      <c r="M194" s="15" t="str">
        <f t="shared" si="28"/>
        <v>NA</v>
      </c>
      <c r="N194" s="35">
        <f t="shared" si="29"/>
        <v>0</v>
      </c>
    </row>
    <row r="195" spans="1:14">
      <c r="A195" s="29" t="str">
        <f t="shared" si="30"/>
        <v/>
      </c>
      <c r="B195" s="30" t="str">
        <f>IF(A195="","NA",COUNTIF($A$7:A195,"&gt;0"))</f>
        <v>NA</v>
      </c>
      <c r="C195" s="31">
        <f t="shared" si="31"/>
        <v>0</v>
      </c>
      <c r="D195" s="31">
        <f t="shared" si="32"/>
        <v>0</v>
      </c>
      <c r="E195" s="31">
        <f t="shared" si="22"/>
        <v>0</v>
      </c>
      <c r="F195" s="32">
        <f t="shared" si="23"/>
        <v>0</v>
      </c>
      <c r="G195" s="32">
        <f t="shared" si="24"/>
        <v>0</v>
      </c>
      <c r="H195" s="32">
        <f>IFERROR(VLOOKUP(B195,parameters!$A$18:$D$21,$H$5+1,FALSE),0)</f>
        <v>0</v>
      </c>
      <c r="I195" s="32">
        <f t="shared" si="25"/>
        <v>0</v>
      </c>
      <c r="J195" s="31">
        <f t="shared" si="26"/>
        <v>0</v>
      </c>
      <c r="K195" s="31">
        <f t="shared" si="27"/>
        <v>0</v>
      </c>
      <c r="M195" s="15" t="str">
        <f t="shared" si="28"/>
        <v>NA</v>
      </c>
      <c r="N195" s="35">
        <f t="shared" si="29"/>
        <v>0</v>
      </c>
    </row>
    <row r="196" spans="1:14">
      <c r="A196" s="29" t="str">
        <f t="shared" si="30"/>
        <v/>
      </c>
      <c r="B196" s="30" t="str">
        <f>IF(A196="","NA",COUNTIF($A$7:A196,"&gt;0"))</f>
        <v>NA</v>
      </c>
      <c r="C196" s="31">
        <f t="shared" si="31"/>
        <v>0</v>
      </c>
      <c r="D196" s="31">
        <f t="shared" si="32"/>
        <v>0</v>
      </c>
      <c r="E196" s="31">
        <f t="shared" si="22"/>
        <v>0</v>
      </c>
      <c r="F196" s="32">
        <f t="shared" si="23"/>
        <v>0</v>
      </c>
      <c r="G196" s="32">
        <f t="shared" si="24"/>
        <v>0</v>
      </c>
      <c r="H196" s="32">
        <f>IFERROR(VLOOKUP(B196,parameters!$A$18:$D$21,$H$5+1,FALSE),0)</f>
        <v>0</v>
      </c>
      <c r="I196" s="32">
        <f t="shared" si="25"/>
        <v>0</v>
      </c>
      <c r="J196" s="31">
        <f t="shared" si="26"/>
        <v>0</v>
      </c>
      <c r="K196" s="31">
        <f t="shared" si="27"/>
        <v>0</v>
      </c>
      <c r="M196" s="15" t="str">
        <f t="shared" si="28"/>
        <v>NA</v>
      </c>
      <c r="N196" s="35">
        <f t="shared" si="29"/>
        <v>0</v>
      </c>
    </row>
    <row r="197" spans="1:14">
      <c r="A197" s="29" t="str">
        <f t="shared" si="30"/>
        <v/>
      </c>
      <c r="B197" s="30" t="str">
        <f>IF(A197="","NA",COUNTIF($A$7:A197,"&gt;0"))</f>
        <v>NA</v>
      </c>
      <c r="C197" s="31">
        <f t="shared" si="31"/>
        <v>0</v>
      </c>
      <c r="D197" s="31">
        <f t="shared" si="32"/>
        <v>0</v>
      </c>
      <c r="E197" s="31">
        <f t="shared" si="22"/>
        <v>0</v>
      </c>
      <c r="F197" s="32">
        <f t="shared" si="23"/>
        <v>0</v>
      </c>
      <c r="G197" s="32">
        <f t="shared" si="24"/>
        <v>0</v>
      </c>
      <c r="H197" s="32">
        <f>IFERROR(VLOOKUP(B197,parameters!$A$18:$D$21,$H$5+1,FALSE),0)</f>
        <v>0</v>
      </c>
      <c r="I197" s="32">
        <f t="shared" si="25"/>
        <v>0</v>
      </c>
      <c r="J197" s="31">
        <f t="shared" si="26"/>
        <v>0</v>
      </c>
      <c r="K197" s="31">
        <f t="shared" si="27"/>
        <v>0</v>
      </c>
      <c r="M197" s="15" t="str">
        <f t="shared" si="28"/>
        <v>NA</v>
      </c>
      <c r="N197" s="35">
        <f t="shared" si="29"/>
        <v>0</v>
      </c>
    </row>
    <row r="198" spans="1:14">
      <c r="A198" s="29" t="str">
        <f t="shared" si="30"/>
        <v/>
      </c>
      <c r="B198" s="30" t="str">
        <f>IF(A198="","NA",COUNTIF($A$7:A198,"&gt;0"))</f>
        <v>NA</v>
      </c>
      <c r="C198" s="31">
        <f t="shared" si="31"/>
        <v>0</v>
      </c>
      <c r="D198" s="31">
        <f t="shared" si="32"/>
        <v>0</v>
      </c>
      <c r="E198" s="31">
        <f t="shared" si="22"/>
        <v>0</v>
      </c>
      <c r="F198" s="32">
        <f t="shared" si="23"/>
        <v>0</v>
      </c>
      <c r="G198" s="32">
        <f t="shared" si="24"/>
        <v>0</v>
      </c>
      <c r="H198" s="32">
        <f>IFERROR(VLOOKUP(B198,parameters!$A$18:$D$21,$H$5+1,FALSE),0)</f>
        <v>0</v>
      </c>
      <c r="I198" s="32">
        <f t="shared" si="25"/>
        <v>0</v>
      </c>
      <c r="J198" s="31">
        <f t="shared" si="26"/>
        <v>0</v>
      </c>
      <c r="K198" s="31">
        <f t="shared" si="27"/>
        <v>0</v>
      </c>
      <c r="M198" s="15" t="str">
        <f t="shared" si="28"/>
        <v>NA</v>
      </c>
      <c r="N198" s="35">
        <f t="shared" si="29"/>
        <v>0</v>
      </c>
    </row>
    <row r="199" spans="1:14">
      <c r="A199" s="29" t="str">
        <f t="shared" si="30"/>
        <v/>
      </c>
      <c r="B199" s="30" t="str">
        <f>IF(A199="","NA",COUNTIF($A$7:A199,"&gt;0"))</f>
        <v>NA</v>
      </c>
      <c r="C199" s="31">
        <f t="shared" si="31"/>
        <v>0</v>
      </c>
      <c r="D199" s="31">
        <f t="shared" si="32"/>
        <v>0</v>
      </c>
      <c r="E199" s="31">
        <f t="shared" si="22"/>
        <v>0</v>
      </c>
      <c r="F199" s="32">
        <f t="shared" si="23"/>
        <v>0</v>
      </c>
      <c r="G199" s="32">
        <f t="shared" si="24"/>
        <v>0</v>
      </c>
      <c r="H199" s="32">
        <f>IFERROR(VLOOKUP(B199,parameters!$A$18:$D$21,$H$5+1,FALSE),0)</f>
        <v>0</v>
      </c>
      <c r="I199" s="32">
        <f t="shared" si="25"/>
        <v>0</v>
      </c>
      <c r="J199" s="31">
        <f t="shared" si="26"/>
        <v>0</v>
      </c>
      <c r="K199" s="31">
        <f t="shared" si="27"/>
        <v>0</v>
      </c>
      <c r="M199" s="15" t="str">
        <f t="shared" si="28"/>
        <v>NA</v>
      </c>
      <c r="N199" s="35">
        <f t="shared" si="29"/>
        <v>0</v>
      </c>
    </row>
    <row r="200" spans="1:14">
      <c r="A200" s="29" t="str">
        <f t="shared" si="30"/>
        <v/>
      </c>
      <c r="B200" s="30" t="str">
        <f>IF(A200="","NA",COUNTIF($A$7:A200,"&gt;0"))</f>
        <v>NA</v>
      </c>
      <c r="C200" s="31">
        <f t="shared" si="31"/>
        <v>0</v>
      </c>
      <c r="D200" s="31">
        <f t="shared" si="32"/>
        <v>0</v>
      </c>
      <c r="E200" s="31">
        <f t="shared" ref="E200:E263" si="33">C200*$B$5</f>
        <v>0</v>
      </c>
      <c r="F200" s="32">
        <f t="shared" ref="F200:F263" si="34">IF(B200&lt;=$B$3,IPMT($B$5,B200,$B$3,-$B$4),0)</f>
        <v>0</v>
      </c>
      <c r="G200" s="32">
        <f t="shared" ref="G200:G263" si="35">IF(B200&lt;=$B$3,PPMT($B$5,B200,$B$3,-$B$4),0)</f>
        <v>0</v>
      </c>
      <c r="H200" s="32">
        <f>IFERROR(VLOOKUP(B200,parameters!$A$18:$D$21,$H$5+1,FALSE),0)</f>
        <v>0</v>
      </c>
      <c r="I200" s="32">
        <f t="shared" ref="I200:I263" si="36">MIN(C200+D200+E200,F200+G200+H200)</f>
        <v>0</v>
      </c>
      <c r="J200" s="31">
        <f t="shared" ref="J200:J263" si="37">MAX(0,D200+E200-I200)</f>
        <v>0</v>
      </c>
      <c r="K200" s="31">
        <f t="shared" ref="K200:K263" si="38">MAX(0, C200+D200+E200-I200)</f>
        <v>0</v>
      </c>
      <c r="M200" s="15" t="str">
        <f t="shared" ref="M200:M263" si="39">IF(C200&lt;=0.00000001,"NA",B200)</f>
        <v>NA</v>
      </c>
      <c r="N200" s="35">
        <f t="shared" ref="N200:N263" si="40">C200-K200</f>
        <v>0</v>
      </c>
    </row>
    <row r="201" spans="1:14">
      <c r="A201" s="29" t="str">
        <f t="shared" ref="A201:A264" si="41">IF(B200&lt;$B$3,DATE(YEAR(A200)+$E$5,MONTH(A200)+$E$4,DAY(A200)+$E$3),"")</f>
        <v/>
      </c>
      <c r="B201" s="30" t="str">
        <f>IF(A201="","NA",COUNTIF($A$7:A201,"&gt;0"))</f>
        <v>NA</v>
      </c>
      <c r="C201" s="31">
        <f t="shared" ref="C201:C264" si="42">K200</f>
        <v>0</v>
      </c>
      <c r="D201" s="31">
        <f t="shared" ref="D201:D264" si="43">J200</f>
        <v>0</v>
      </c>
      <c r="E201" s="31">
        <f t="shared" si="33"/>
        <v>0</v>
      </c>
      <c r="F201" s="32">
        <f t="shared" si="34"/>
        <v>0</v>
      </c>
      <c r="G201" s="32">
        <f t="shared" si="35"/>
        <v>0</v>
      </c>
      <c r="H201" s="32">
        <f>IFERROR(VLOOKUP(B201,parameters!$A$18:$D$21,$H$5+1,FALSE),0)</f>
        <v>0</v>
      </c>
      <c r="I201" s="32">
        <f t="shared" si="36"/>
        <v>0</v>
      </c>
      <c r="J201" s="31">
        <f t="shared" si="37"/>
        <v>0</v>
      </c>
      <c r="K201" s="31">
        <f t="shared" si="38"/>
        <v>0</v>
      </c>
      <c r="M201" s="15" t="str">
        <f t="shared" si="39"/>
        <v>NA</v>
      </c>
      <c r="N201" s="35">
        <f t="shared" si="40"/>
        <v>0</v>
      </c>
    </row>
    <row r="202" spans="1:14">
      <c r="A202" s="29" t="str">
        <f t="shared" si="41"/>
        <v/>
      </c>
      <c r="B202" s="30" t="str">
        <f>IF(A202="","NA",COUNTIF($A$7:A202,"&gt;0"))</f>
        <v>NA</v>
      </c>
      <c r="C202" s="31">
        <f t="shared" si="42"/>
        <v>0</v>
      </c>
      <c r="D202" s="31">
        <f t="shared" si="43"/>
        <v>0</v>
      </c>
      <c r="E202" s="31">
        <f t="shared" si="33"/>
        <v>0</v>
      </c>
      <c r="F202" s="32">
        <f t="shared" si="34"/>
        <v>0</v>
      </c>
      <c r="G202" s="32">
        <f t="shared" si="35"/>
        <v>0</v>
      </c>
      <c r="H202" s="32">
        <f>IFERROR(VLOOKUP(B202,parameters!$A$18:$D$21,$H$5+1,FALSE),0)</f>
        <v>0</v>
      </c>
      <c r="I202" s="32">
        <f t="shared" si="36"/>
        <v>0</v>
      </c>
      <c r="J202" s="31">
        <f t="shared" si="37"/>
        <v>0</v>
      </c>
      <c r="K202" s="31">
        <f t="shared" si="38"/>
        <v>0</v>
      </c>
      <c r="M202" s="15" t="str">
        <f t="shared" si="39"/>
        <v>NA</v>
      </c>
      <c r="N202" s="35">
        <f t="shared" si="40"/>
        <v>0</v>
      </c>
    </row>
    <row r="203" spans="1:14">
      <c r="A203" s="29" t="str">
        <f t="shared" si="41"/>
        <v/>
      </c>
      <c r="B203" s="30" t="str">
        <f>IF(A203="","NA",COUNTIF($A$7:A203,"&gt;0"))</f>
        <v>NA</v>
      </c>
      <c r="C203" s="31">
        <f t="shared" si="42"/>
        <v>0</v>
      </c>
      <c r="D203" s="31">
        <f t="shared" si="43"/>
        <v>0</v>
      </c>
      <c r="E203" s="31">
        <f t="shared" si="33"/>
        <v>0</v>
      </c>
      <c r="F203" s="32">
        <f t="shared" si="34"/>
        <v>0</v>
      </c>
      <c r="G203" s="32">
        <f t="shared" si="35"/>
        <v>0</v>
      </c>
      <c r="H203" s="32">
        <f>IFERROR(VLOOKUP(B203,parameters!$A$18:$D$21,$H$5+1,FALSE),0)</f>
        <v>0</v>
      </c>
      <c r="I203" s="32">
        <f t="shared" si="36"/>
        <v>0</v>
      </c>
      <c r="J203" s="31">
        <f t="shared" si="37"/>
        <v>0</v>
      </c>
      <c r="K203" s="31">
        <f t="shared" si="38"/>
        <v>0</v>
      </c>
      <c r="M203" s="15" t="str">
        <f t="shared" si="39"/>
        <v>NA</v>
      </c>
      <c r="N203" s="35">
        <f t="shared" si="40"/>
        <v>0</v>
      </c>
    </row>
    <row r="204" spans="1:14">
      <c r="A204" s="29" t="str">
        <f t="shared" si="41"/>
        <v/>
      </c>
      <c r="B204" s="30" t="str">
        <f>IF(A204="","NA",COUNTIF($A$7:A204,"&gt;0"))</f>
        <v>NA</v>
      </c>
      <c r="C204" s="31">
        <f t="shared" si="42"/>
        <v>0</v>
      </c>
      <c r="D204" s="31">
        <f t="shared" si="43"/>
        <v>0</v>
      </c>
      <c r="E204" s="31">
        <f t="shared" si="33"/>
        <v>0</v>
      </c>
      <c r="F204" s="32">
        <f t="shared" si="34"/>
        <v>0</v>
      </c>
      <c r="G204" s="32">
        <f t="shared" si="35"/>
        <v>0</v>
      </c>
      <c r="H204" s="32">
        <f>IFERROR(VLOOKUP(B204,parameters!$A$18:$D$21,$H$5+1,FALSE),0)</f>
        <v>0</v>
      </c>
      <c r="I204" s="32">
        <f t="shared" si="36"/>
        <v>0</v>
      </c>
      <c r="J204" s="31">
        <f t="shared" si="37"/>
        <v>0</v>
      </c>
      <c r="K204" s="31">
        <f t="shared" si="38"/>
        <v>0</v>
      </c>
      <c r="M204" s="15" t="str">
        <f t="shared" si="39"/>
        <v>NA</v>
      </c>
      <c r="N204" s="35">
        <f t="shared" si="40"/>
        <v>0</v>
      </c>
    </row>
    <row r="205" spans="1:14">
      <c r="A205" s="29" t="str">
        <f t="shared" si="41"/>
        <v/>
      </c>
      <c r="B205" s="30" t="str">
        <f>IF(A205="","NA",COUNTIF($A$7:A205,"&gt;0"))</f>
        <v>NA</v>
      </c>
      <c r="C205" s="31">
        <f t="shared" si="42"/>
        <v>0</v>
      </c>
      <c r="D205" s="31">
        <f t="shared" si="43"/>
        <v>0</v>
      </c>
      <c r="E205" s="31">
        <f t="shared" si="33"/>
        <v>0</v>
      </c>
      <c r="F205" s="32">
        <f t="shared" si="34"/>
        <v>0</v>
      </c>
      <c r="G205" s="32">
        <f t="shared" si="35"/>
        <v>0</v>
      </c>
      <c r="H205" s="32">
        <f>IFERROR(VLOOKUP(B205,parameters!$A$18:$D$21,$H$5+1,FALSE),0)</f>
        <v>0</v>
      </c>
      <c r="I205" s="32">
        <f t="shared" si="36"/>
        <v>0</v>
      </c>
      <c r="J205" s="31">
        <f t="shared" si="37"/>
        <v>0</v>
      </c>
      <c r="K205" s="31">
        <f t="shared" si="38"/>
        <v>0</v>
      </c>
      <c r="M205" s="15" t="str">
        <f t="shared" si="39"/>
        <v>NA</v>
      </c>
      <c r="N205" s="35">
        <f t="shared" si="40"/>
        <v>0</v>
      </c>
    </row>
    <row r="206" spans="1:14">
      <c r="A206" s="29" t="str">
        <f t="shared" si="41"/>
        <v/>
      </c>
      <c r="B206" s="30" t="str">
        <f>IF(A206="","NA",COUNTIF($A$7:A206,"&gt;0"))</f>
        <v>NA</v>
      </c>
      <c r="C206" s="31">
        <f t="shared" si="42"/>
        <v>0</v>
      </c>
      <c r="D206" s="31">
        <f t="shared" si="43"/>
        <v>0</v>
      </c>
      <c r="E206" s="31">
        <f t="shared" si="33"/>
        <v>0</v>
      </c>
      <c r="F206" s="32">
        <f t="shared" si="34"/>
        <v>0</v>
      </c>
      <c r="G206" s="32">
        <f t="shared" si="35"/>
        <v>0</v>
      </c>
      <c r="H206" s="32">
        <f>IFERROR(VLOOKUP(B206,parameters!$A$18:$D$21,$H$5+1,FALSE),0)</f>
        <v>0</v>
      </c>
      <c r="I206" s="32">
        <f t="shared" si="36"/>
        <v>0</v>
      </c>
      <c r="J206" s="31">
        <f t="shared" si="37"/>
        <v>0</v>
      </c>
      <c r="K206" s="31">
        <f t="shared" si="38"/>
        <v>0</v>
      </c>
      <c r="M206" s="15" t="str">
        <f t="shared" si="39"/>
        <v>NA</v>
      </c>
      <c r="N206" s="35">
        <f t="shared" si="40"/>
        <v>0</v>
      </c>
    </row>
    <row r="207" spans="1:14">
      <c r="A207" s="29" t="str">
        <f t="shared" si="41"/>
        <v/>
      </c>
      <c r="B207" s="30" t="str">
        <f>IF(A207="","NA",COUNTIF($A$7:A207,"&gt;0"))</f>
        <v>NA</v>
      </c>
      <c r="C207" s="31">
        <f t="shared" si="42"/>
        <v>0</v>
      </c>
      <c r="D207" s="31">
        <f t="shared" si="43"/>
        <v>0</v>
      </c>
      <c r="E207" s="31">
        <f t="shared" si="33"/>
        <v>0</v>
      </c>
      <c r="F207" s="32">
        <f t="shared" si="34"/>
        <v>0</v>
      </c>
      <c r="G207" s="32">
        <f t="shared" si="35"/>
        <v>0</v>
      </c>
      <c r="H207" s="32">
        <f>IFERROR(VLOOKUP(B207,parameters!$A$18:$D$21,$H$5+1,FALSE),0)</f>
        <v>0</v>
      </c>
      <c r="I207" s="32">
        <f t="shared" si="36"/>
        <v>0</v>
      </c>
      <c r="J207" s="31">
        <f t="shared" si="37"/>
        <v>0</v>
      </c>
      <c r="K207" s="31">
        <f t="shared" si="38"/>
        <v>0</v>
      </c>
      <c r="M207" s="15" t="str">
        <f t="shared" si="39"/>
        <v>NA</v>
      </c>
      <c r="N207" s="35">
        <f t="shared" si="40"/>
        <v>0</v>
      </c>
    </row>
    <row r="208" spans="1:14">
      <c r="A208" s="29" t="str">
        <f t="shared" si="41"/>
        <v/>
      </c>
      <c r="B208" s="30" t="str">
        <f>IF(A208="","NA",COUNTIF($A$7:A208,"&gt;0"))</f>
        <v>NA</v>
      </c>
      <c r="C208" s="31">
        <f t="shared" si="42"/>
        <v>0</v>
      </c>
      <c r="D208" s="31">
        <f t="shared" si="43"/>
        <v>0</v>
      </c>
      <c r="E208" s="31">
        <f t="shared" si="33"/>
        <v>0</v>
      </c>
      <c r="F208" s="32">
        <f t="shared" si="34"/>
        <v>0</v>
      </c>
      <c r="G208" s="32">
        <f t="shared" si="35"/>
        <v>0</v>
      </c>
      <c r="H208" s="32">
        <f>IFERROR(VLOOKUP(B208,parameters!$A$18:$D$21,$H$5+1,FALSE),0)</f>
        <v>0</v>
      </c>
      <c r="I208" s="32">
        <f t="shared" si="36"/>
        <v>0</v>
      </c>
      <c r="J208" s="31">
        <f t="shared" si="37"/>
        <v>0</v>
      </c>
      <c r="K208" s="31">
        <f t="shared" si="38"/>
        <v>0</v>
      </c>
      <c r="M208" s="15" t="str">
        <f t="shared" si="39"/>
        <v>NA</v>
      </c>
      <c r="N208" s="35">
        <f t="shared" si="40"/>
        <v>0</v>
      </c>
    </row>
    <row r="209" spans="1:14">
      <c r="A209" s="29" t="str">
        <f t="shared" si="41"/>
        <v/>
      </c>
      <c r="B209" s="30" t="str">
        <f>IF(A209="","NA",COUNTIF($A$7:A209,"&gt;0"))</f>
        <v>NA</v>
      </c>
      <c r="C209" s="31">
        <f t="shared" si="42"/>
        <v>0</v>
      </c>
      <c r="D209" s="31">
        <f t="shared" si="43"/>
        <v>0</v>
      </c>
      <c r="E209" s="31">
        <f t="shared" si="33"/>
        <v>0</v>
      </c>
      <c r="F209" s="32">
        <f t="shared" si="34"/>
        <v>0</v>
      </c>
      <c r="G209" s="32">
        <f t="shared" si="35"/>
        <v>0</v>
      </c>
      <c r="H209" s="32">
        <f>IFERROR(VLOOKUP(B209,parameters!$A$18:$D$21,$H$5+1,FALSE),0)</f>
        <v>0</v>
      </c>
      <c r="I209" s="32">
        <f t="shared" si="36"/>
        <v>0</v>
      </c>
      <c r="J209" s="31">
        <f t="shared" si="37"/>
        <v>0</v>
      </c>
      <c r="K209" s="31">
        <f t="shared" si="38"/>
        <v>0</v>
      </c>
      <c r="M209" s="15" t="str">
        <f t="shared" si="39"/>
        <v>NA</v>
      </c>
      <c r="N209" s="35">
        <f t="shared" si="40"/>
        <v>0</v>
      </c>
    </row>
    <row r="210" spans="1:14">
      <c r="A210" s="29" t="str">
        <f t="shared" si="41"/>
        <v/>
      </c>
      <c r="B210" s="30" t="str">
        <f>IF(A210="","NA",COUNTIF($A$7:A210,"&gt;0"))</f>
        <v>NA</v>
      </c>
      <c r="C210" s="31">
        <f t="shared" si="42"/>
        <v>0</v>
      </c>
      <c r="D210" s="31">
        <f t="shared" si="43"/>
        <v>0</v>
      </c>
      <c r="E210" s="31">
        <f t="shared" si="33"/>
        <v>0</v>
      </c>
      <c r="F210" s="32">
        <f t="shared" si="34"/>
        <v>0</v>
      </c>
      <c r="G210" s="32">
        <f t="shared" si="35"/>
        <v>0</v>
      </c>
      <c r="H210" s="32">
        <f>IFERROR(VLOOKUP(B210,parameters!$A$18:$D$21,$H$5+1,FALSE),0)</f>
        <v>0</v>
      </c>
      <c r="I210" s="32">
        <f t="shared" si="36"/>
        <v>0</v>
      </c>
      <c r="J210" s="31">
        <f t="shared" si="37"/>
        <v>0</v>
      </c>
      <c r="K210" s="31">
        <f t="shared" si="38"/>
        <v>0</v>
      </c>
      <c r="M210" s="15" t="str">
        <f t="shared" si="39"/>
        <v>NA</v>
      </c>
      <c r="N210" s="35">
        <f t="shared" si="40"/>
        <v>0</v>
      </c>
    </row>
    <row r="211" spans="1:14">
      <c r="A211" s="29" t="str">
        <f t="shared" si="41"/>
        <v/>
      </c>
      <c r="B211" s="30" t="str">
        <f>IF(A211="","NA",COUNTIF($A$7:A211,"&gt;0"))</f>
        <v>NA</v>
      </c>
      <c r="C211" s="31">
        <f t="shared" si="42"/>
        <v>0</v>
      </c>
      <c r="D211" s="31">
        <f t="shared" si="43"/>
        <v>0</v>
      </c>
      <c r="E211" s="31">
        <f t="shared" si="33"/>
        <v>0</v>
      </c>
      <c r="F211" s="32">
        <f t="shared" si="34"/>
        <v>0</v>
      </c>
      <c r="G211" s="32">
        <f t="shared" si="35"/>
        <v>0</v>
      </c>
      <c r="H211" s="32">
        <f>IFERROR(VLOOKUP(B211,parameters!$A$18:$D$21,$H$5+1,FALSE),0)</f>
        <v>0</v>
      </c>
      <c r="I211" s="32">
        <f t="shared" si="36"/>
        <v>0</v>
      </c>
      <c r="J211" s="31">
        <f t="shared" si="37"/>
        <v>0</v>
      </c>
      <c r="K211" s="31">
        <f t="shared" si="38"/>
        <v>0</v>
      </c>
      <c r="M211" s="15" t="str">
        <f t="shared" si="39"/>
        <v>NA</v>
      </c>
      <c r="N211" s="35">
        <f t="shared" si="40"/>
        <v>0</v>
      </c>
    </row>
    <row r="212" spans="1:14">
      <c r="A212" s="29" t="str">
        <f t="shared" si="41"/>
        <v/>
      </c>
      <c r="B212" s="30" t="str">
        <f>IF(A212="","NA",COUNTIF($A$7:A212,"&gt;0"))</f>
        <v>NA</v>
      </c>
      <c r="C212" s="31">
        <f t="shared" si="42"/>
        <v>0</v>
      </c>
      <c r="D212" s="31">
        <f t="shared" si="43"/>
        <v>0</v>
      </c>
      <c r="E212" s="31">
        <f t="shared" si="33"/>
        <v>0</v>
      </c>
      <c r="F212" s="32">
        <f t="shared" si="34"/>
        <v>0</v>
      </c>
      <c r="G212" s="32">
        <f t="shared" si="35"/>
        <v>0</v>
      </c>
      <c r="H212" s="32">
        <f>IFERROR(VLOOKUP(B212,parameters!$A$18:$D$21,$H$5+1,FALSE),0)</f>
        <v>0</v>
      </c>
      <c r="I212" s="32">
        <f t="shared" si="36"/>
        <v>0</v>
      </c>
      <c r="J212" s="31">
        <f t="shared" si="37"/>
        <v>0</v>
      </c>
      <c r="K212" s="31">
        <f t="shared" si="38"/>
        <v>0</v>
      </c>
      <c r="M212" s="15" t="str">
        <f t="shared" si="39"/>
        <v>NA</v>
      </c>
      <c r="N212" s="35">
        <f t="shared" si="40"/>
        <v>0</v>
      </c>
    </row>
    <row r="213" spans="1:14">
      <c r="A213" s="29" t="str">
        <f t="shared" si="41"/>
        <v/>
      </c>
      <c r="B213" s="30" t="str">
        <f>IF(A213="","NA",COUNTIF($A$7:A213,"&gt;0"))</f>
        <v>NA</v>
      </c>
      <c r="C213" s="31">
        <f t="shared" si="42"/>
        <v>0</v>
      </c>
      <c r="D213" s="31">
        <f t="shared" si="43"/>
        <v>0</v>
      </c>
      <c r="E213" s="31">
        <f t="shared" si="33"/>
        <v>0</v>
      </c>
      <c r="F213" s="32">
        <f t="shared" si="34"/>
        <v>0</v>
      </c>
      <c r="G213" s="32">
        <f t="shared" si="35"/>
        <v>0</v>
      </c>
      <c r="H213" s="32">
        <f>IFERROR(VLOOKUP(B213,parameters!$A$18:$D$21,$H$5+1,FALSE),0)</f>
        <v>0</v>
      </c>
      <c r="I213" s="32">
        <f t="shared" si="36"/>
        <v>0</v>
      </c>
      <c r="J213" s="31">
        <f t="shared" si="37"/>
        <v>0</v>
      </c>
      <c r="K213" s="31">
        <f t="shared" si="38"/>
        <v>0</v>
      </c>
      <c r="M213" s="15" t="str">
        <f t="shared" si="39"/>
        <v>NA</v>
      </c>
      <c r="N213" s="35">
        <f t="shared" si="40"/>
        <v>0</v>
      </c>
    </row>
    <row r="214" spans="1:14">
      <c r="A214" s="29" t="str">
        <f t="shared" si="41"/>
        <v/>
      </c>
      <c r="B214" s="30" t="str">
        <f>IF(A214="","NA",COUNTIF($A$7:A214,"&gt;0"))</f>
        <v>NA</v>
      </c>
      <c r="C214" s="31">
        <f t="shared" si="42"/>
        <v>0</v>
      </c>
      <c r="D214" s="31">
        <f t="shared" si="43"/>
        <v>0</v>
      </c>
      <c r="E214" s="31">
        <f t="shared" si="33"/>
        <v>0</v>
      </c>
      <c r="F214" s="32">
        <f t="shared" si="34"/>
        <v>0</v>
      </c>
      <c r="G214" s="32">
        <f t="shared" si="35"/>
        <v>0</v>
      </c>
      <c r="H214" s="32">
        <f>IFERROR(VLOOKUP(B214,parameters!$A$18:$D$21,$H$5+1,FALSE),0)</f>
        <v>0</v>
      </c>
      <c r="I214" s="32">
        <f t="shared" si="36"/>
        <v>0</v>
      </c>
      <c r="J214" s="31">
        <f t="shared" si="37"/>
        <v>0</v>
      </c>
      <c r="K214" s="31">
        <f t="shared" si="38"/>
        <v>0</v>
      </c>
      <c r="M214" s="15" t="str">
        <f t="shared" si="39"/>
        <v>NA</v>
      </c>
      <c r="N214" s="35">
        <f t="shared" si="40"/>
        <v>0</v>
      </c>
    </row>
    <row r="215" spans="1:14">
      <c r="A215" s="29" t="str">
        <f t="shared" si="41"/>
        <v/>
      </c>
      <c r="B215" s="30" t="str">
        <f>IF(A215="","NA",COUNTIF($A$7:A215,"&gt;0"))</f>
        <v>NA</v>
      </c>
      <c r="C215" s="31">
        <f t="shared" si="42"/>
        <v>0</v>
      </c>
      <c r="D215" s="31">
        <f t="shared" si="43"/>
        <v>0</v>
      </c>
      <c r="E215" s="31">
        <f t="shared" si="33"/>
        <v>0</v>
      </c>
      <c r="F215" s="32">
        <f t="shared" si="34"/>
        <v>0</v>
      </c>
      <c r="G215" s="32">
        <f t="shared" si="35"/>
        <v>0</v>
      </c>
      <c r="H215" s="32">
        <f>IFERROR(VLOOKUP(B215,parameters!$A$18:$D$21,$H$5+1,FALSE),0)</f>
        <v>0</v>
      </c>
      <c r="I215" s="32">
        <f t="shared" si="36"/>
        <v>0</v>
      </c>
      <c r="J215" s="31">
        <f t="shared" si="37"/>
        <v>0</v>
      </c>
      <c r="K215" s="31">
        <f t="shared" si="38"/>
        <v>0</v>
      </c>
      <c r="M215" s="15" t="str">
        <f t="shared" si="39"/>
        <v>NA</v>
      </c>
      <c r="N215" s="35">
        <f t="shared" si="40"/>
        <v>0</v>
      </c>
    </row>
    <row r="216" spans="1:14">
      <c r="A216" s="29" t="str">
        <f t="shared" si="41"/>
        <v/>
      </c>
      <c r="B216" s="30" t="str">
        <f>IF(A216="","NA",COUNTIF($A$7:A216,"&gt;0"))</f>
        <v>NA</v>
      </c>
      <c r="C216" s="31">
        <f t="shared" si="42"/>
        <v>0</v>
      </c>
      <c r="D216" s="31">
        <f t="shared" si="43"/>
        <v>0</v>
      </c>
      <c r="E216" s="31">
        <f t="shared" si="33"/>
        <v>0</v>
      </c>
      <c r="F216" s="32">
        <f t="shared" si="34"/>
        <v>0</v>
      </c>
      <c r="G216" s="32">
        <f t="shared" si="35"/>
        <v>0</v>
      </c>
      <c r="H216" s="32">
        <f>IFERROR(VLOOKUP(B216,parameters!$A$18:$D$21,$H$5+1,FALSE),0)</f>
        <v>0</v>
      </c>
      <c r="I216" s="32">
        <f t="shared" si="36"/>
        <v>0</v>
      </c>
      <c r="J216" s="31">
        <f t="shared" si="37"/>
        <v>0</v>
      </c>
      <c r="K216" s="31">
        <f t="shared" si="38"/>
        <v>0</v>
      </c>
      <c r="M216" s="15" t="str">
        <f t="shared" si="39"/>
        <v>NA</v>
      </c>
      <c r="N216" s="35">
        <f t="shared" si="40"/>
        <v>0</v>
      </c>
    </row>
    <row r="217" spans="1:14">
      <c r="A217" s="29" t="str">
        <f t="shared" si="41"/>
        <v/>
      </c>
      <c r="B217" s="30" t="str">
        <f>IF(A217="","NA",COUNTIF($A$7:A217,"&gt;0"))</f>
        <v>NA</v>
      </c>
      <c r="C217" s="31">
        <f t="shared" si="42"/>
        <v>0</v>
      </c>
      <c r="D217" s="31">
        <f t="shared" si="43"/>
        <v>0</v>
      </c>
      <c r="E217" s="31">
        <f t="shared" si="33"/>
        <v>0</v>
      </c>
      <c r="F217" s="32">
        <f t="shared" si="34"/>
        <v>0</v>
      </c>
      <c r="G217" s="32">
        <f t="shared" si="35"/>
        <v>0</v>
      </c>
      <c r="H217" s="32">
        <f>IFERROR(VLOOKUP(B217,parameters!$A$18:$D$21,$H$5+1,FALSE),0)</f>
        <v>0</v>
      </c>
      <c r="I217" s="32">
        <f t="shared" si="36"/>
        <v>0</v>
      </c>
      <c r="J217" s="31">
        <f t="shared" si="37"/>
        <v>0</v>
      </c>
      <c r="K217" s="31">
        <f t="shared" si="38"/>
        <v>0</v>
      </c>
      <c r="M217" s="15" t="str">
        <f t="shared" si="39"/>
        <v>NA</v>
      </c>
      <c r="N217" s="35">
        <f t="shared" si="40"/>
        <v>0</v>
      </c>
    </row>
    <row r="218" spans="1:14">
      <c r="A218" s="29" t="str">
        <f t="shared" si="41"/>
        <v/>
      </c>
      <c r="B218" s="30" t="str">
        <f>IF(A218="","NA",COUNTIF($A$7:A218,"&gt;0"))</f>
        <v>NA</v>
      </c>
      <c r="C218" s="31">
        <f t="shared" si="42"/>
        <v>0</v>
      </c>
      <c r="D218" s="31">
        <f t="shared" si="43"/>
        <v>0</v>
      </c>
      <c r="E218" s="31">
        <f t="shared" si="33"/>
        <v>0</v>
      </c>
      <c r="F218" s="32">
        <f t="shared" si="34"/>
        <v>0</v>
      </c>
      <c r="G218" s="32">
        <f t="shared" si="35"/>
        <v>0</v>
      </c>
      <c r="H218" s="32">
        <f>IFERROR(VLOOKUP(B218,parameters!$A$18:$D$21,$H$5+1,FALSE),0)</f>
        <v>0</v>
      </c>
      <c r="I218" s="32">
        <f t="shared" si="36"/>
        <v>0</v>
      </c>
      <c r="J218" s="31">
        <f t="shared" si="37"/>
        <v>0</v>
      </c>
      <c r="K218" s="31">
        <f t="shared" si="38"/>
        <v>0</v>
      </c>
      <c r="M218" s="15" t="str">
        <f t="shared" si="39"/>
        <v>NA</v>
      </c>
      <c r="N218" s="35">
        <f t="shared" si="40"/>
        <v>0</v>
      </c>
    </row>
    <row r="219" spans="1:14">
      <c r="A219" s="29" t="str">
        <f t="shared" si="41"/>
        <v/>
      </c>
      <c r="B219" s="30" t="str">
        <f>IF(A219="","NA",COUNTIF($A$7:A219,"&gt;0"))</f>
        <v>NA</v>
      </c>
      <c r="C219" s="31">
        <f t="shared" si="42"/>
        <v>0</v>
      </c>
      <c r="D219" s="31">
        <f t="shared" si="43"/>
        <v>0</v>
      </c>
      <c r="E219" s="31">
        <f t="shared" si="33"/>
        <v>0</v>
      </c>
      <c r="F219" s="32">
        <f t="shared" si="34"/>
        <v>0</v>
      </c>
      <c r="G219" s="32">
        <f t="shared" si="35"/>
        <v>0</v>
      </c>
      <c r="H219" s="32">
        <f>IFERROR(VLOOKUP(B219,parameters!$A$18:$D$21,$H$5+1,FALSE),0)</f>
        <v>0</v>
      </c>
      <c r="I219" s="32">
        <f t="shared" si="36"/>
        <v>0</v>
      </c>
      <c r="J219" s="31">
        <f t="shared" si="37"/>
        <v>0</v>
      </c>
      <c r="K219" s="31">
        <f t="shared" si="38"/>
        <v>0</v>
      </c>
      <c r="M219" s="15" t="str">
        <f t="shared" si="39"/>
        <v>NA</v>
      </c>
      <c r="N219" s="35">
        <f t="shared" si="40"/>
        <v>0</v>
      </c>
    </row>
    <row r="220" spans="1:14">
      <c r="A220" s="29" t="str">
        <f t="shared" si="41"/>
        <v/>
      </c>
      <c r="B220" s="30" t="str">
        <f>IF(A220="","NA",COUNTIF($A$7:A220,"&gt;0"))</f>
        <v>NA</v>
      </c>
      <c r="C220" s="31">
        <f t="shared" si="42"/>
        <v>0</v>
      </c>
      <c r="D220" s="31">
        <f t="shared" si="43"/>
        <v>0</v>
      </c>
      <c r="E220" s="31">
        <f t="shared" si="33"/>
        <v>0</v>
      </c>
      <c r="F220" s="32">
        <f t="shared" si="34"/>
        <v>0</v>
      </c>
      <c r="G220" s="32">
        <f t="shared" si="35"/>
        <v>0</v>
      </c>
      <c r="H220" s="32">
        <f>IFERROR(VLOOKUP(B220,parameters!$A$18:$D$21,$H$5+1,FALSE),0)</f>
        <v>0</v>
      </c>
      <c r="I220" s="32">
        <f t="shared" si="36"/>
        <v>0</v>
      </c>
      <c r="J220" s="31">
        <f t="shared" si="37"/>
        <v>0</v>
      </c>
      <c r="K220" s="31">
        <f t="shared" si="38"/>
        <v>0</v>
      </c>
      <c r="M220" s="15" t="str">
        <f t="shared" si="39"/>
        <v>NA</v>
      </c>
      <c r="N220" s="35">
        <f t="shared" si="40"/>
        <v>0</v>
      </c>
    </row>
    <row r="221" spans="1:14">
      <c r="A221" s="29" t="str">
        <f t="shared" si="41"/>
        <v/>
      </c>
      <c r="B221" s="30" t="str">
        <f>IF(A221="","NA",COUNTIF($A$7:A221,"&gt;0"))</f>
        <v>NA</v>
      </c>
      <c r="C221" s="31">
        <f t="shared" si="42"/>
        <v>0</v>
      </c>
      <c r="D221" s="31">
        <f t="shared" si="43"/>
        <v>0</v>
      </c>
      <c r="E221" s="31">
        <f t="shared" si="33"/>
        <v>0</v>
      </c>
      <c r="F221" s="32">
        <f t="shared" si="34"/>
        <v>0</v>
      </c>
      <c r="G221" s="32">
        <f t="shared" si="35"/>
        <v>0</v>
      </c>
      <c r="H221" s="32">
        <f>IFERROR(VLOOKUP(B221,parameters!$A$18:$D$21,$H$5+1,FALSE),0)</f>
        <v>0</v>
      </c>
      <c r="I221" s="32">
        <f t="shared" si="36"/>
        <v>0</v>
      </c>
      <c r="J221" s="31">
        <f t="shared" si="37"/>
        <v>0</v>
      </c>
      <c r="K221" s="31">
        <f t="shared" si="38"/>
        <v>0</v>
      </c>
      <c r="M221" s="15" t="str">
        <f t="shared" si="39"/>
        <v>NA</v>
      </c>
      <c r="N221" s="35">
        <f t="shared" si="40"/>
        <v>0</v>
      </c>
    </row>
    <row r="222" spans="1:14">
      <c r="A222" s="29" t="str">
        <f t="shared" si="41"/>
        <v/>
      </c>
      <c r="B222" s="30" t="str">
        <f>IF(A222="","NA",COUNTIF($A$7:A222,"&gt;0"))</f>
        <v>NA</v>
      </c>
      <c r="C222" s="31">
        <f t="shared" si="42"/>
        <v>0</v>
      </c>
      <c r="D222" s="31">
        <f t="shared" si="43"/>
        <v>0</v>
      </c>
      <c r="E222" s="31">
        <f t="shared" si="33"/>
        <v>0</v>
      </c>
      <c r="F222" s="32">
        <f t="shared" si="34"/>
        <v>0</v>
      </c>
      <c r="G222" s="32">
        <f t="shared" si="35"/>
        <v>0</v>
      </c>
      <c r="H222" s="32">
        <f>IFERROR(VLOOKUP(B222,parameters!$A$18:$D$21,$H$5+1,FALSE),0)</f>
        <v>0</v>
      </c>
      <c r="I222" s="32">
        <f t="shared" si="36"/>
        <v>0</v>
      </c>
      <c r="J222" s="31">
        <f t="shared" si="37"/>
        <v>0</v>
      </c>
      <c r="K222" s="31">
        <f t="shared" si="38"/>
        <v>0</v>
      </c>
      <c r="M222" s="15" t="str">
        <f t="shared" si="39"/>
        <v>NA</v>
      </c>
      <c r="N222" s="35">
        <f t="shared" si="40"/>
        <v>0</v>
      </c>
    </row>
    <row r="223" spans="1:14">
      <c r="A223" s="29" t="str">
        <f t="shared" si="41"/>
        <v/>
      </c>
      <c r="B223" s="30" t="str">
        <f>IF(A223="","NA",COUNTIF($A$7:A223,"&gt;0"))</f>
        <v>NA</v>
      </c>
      <c r="C223" s="31">
        <f t="shared" si="42"/>
        <v>0</v>
      </c>
      <c r="D223" s="31">
        <f t="shared" si="43"/>
        <v>0</v>
      </c>
      <c r="E223" s="31">
        <f t="shared" si="33"/>
        <v>0</v>
      </c>
      <c r="F223" s="32">
        <f t="shared" si="34"/>
        <v>0</v>
      </c>
      <c r="G223" s="32">
        <f t="shared" si="35"/>
        <v>0</v>
      </c>
      <c r="H223" s="32">
        <f>IFERROR(VLOOKUP(B223,parameters!$A$18:$D$21,$H$5+1,FALSE),0)</f>
        <v>0</v>
      </c>
      <c r="I223" s="32">
        <f t="shared" si="36"/>
        <v>0</v>
      </c>
      <c r="J223" s="31">
        <f t="shared" si="37"/>
        <v>0</v>
      </c>
      <c r="K223" s="31">
        <f t="shared" si="38"/>
        <v>0</v>
      </c>
      <c r="M223" s="15" t="str">
        <f t="shared" si="39"/>
        <v>NA</v>
      </c>
      <c r="N223" s="35">
        <f t="shared" si="40"/>
        <v>0</v>
      </c>
    </row>
    <row r="224" spans="1:14">
      <c r="A224" s="29" t="str">
        <f t="shared" si="41"/>
        <v/>
      </c>
      <c r="B224" s="30" t="str">
        <f>IF(A224="","NA",COUNTIF($A$7:A224,"&gt;0"))</f>
        <v>NA</v>
      </c>
      <c r="C224" s="31">
        <f t="shared" si="42"/>
        <v>0</v>
      </c>
      <c r="D224" s="31">
        <f t="shared" si="43"/>
        <v>0</v>
      </c>
      <c r="E224" s="31">
        <f t="shared" si="33"/>
        <v>0</v>
      </c>
      <c r="F224" s="32">
        <f t="shared" si="34"/>
        <v>0</v>
      </c>
      <c r="G224" s="32">
        <f t="shared" si="35"/>
        <v>0</v>
      </c>
      <c r="H224" s="32">
        <f>IFERROR(VLOOKUP(B224,parameters!$A$18:$D$21,$H$5+1,FALSE),0)</f>
        <v>0</v>
      </c>
      <c r="I224" s="32">
        <f t="shared" si="36"/>
        <v>0</v>
      </c>
      <c r="J224" s="31">
        <f t="shared" si="37"/>
        <v>0</v>
      </c>
      <c r="K224" s="31">
        <f t="shared" si="38"/>
        <v>0</v>
      </c>
      <c r="M224" s="15" t="str">
        <f t="shared" si="39"/>
        <v>NA</v>
      </c>
      <c r="N224" s="35">
        <f t="shared" si="40"/>
        <v>0</v>
      </c>
    </row>
    <row r="225" spans="1:14">
      <c r="A225" s="29" t="str">
        <f t="shared" si="41"/>
        <v/>
      </c>
      <c r="B225" s="30" t="str">
        <f>IF(A225="","NA",COUNTIF($A$7:A225,"&gt;0"))</f>
        <v>NA</v>
      </c>
      <c r="C225" s="31">
        <f t="shared" si="42"/>
        <v>0</v>
      </c>
      <c r="D225" s="31">
        <f t="shared" si="43"/>
        <v>0</v>
      </c>
      <c r="E225" s="31">
        <f t="shared" si="33"/>
        <v>0</v>
      </c>
      <c r="F225" s="32">
        <f t="shared" si="34"/>
        <v>0</v>
      </c>
      <c r="G225" s="32">
        <f t="shared" si="35"/>
        <v>0</v>
      </c>
      <c r="H225" s="32">
        <f>IFERROR(VLOOKUP(B225,parameters!$A$18:$D$21,$H$5+1,FALSE),0)</f>
        <v>0</v>
      </c>
      <c r="I225" s="32">
        <f t="shared" si="36"/>
        <v>0</v>
      </c>
      <c r="J225" s="31">
        <f t="shared" si="37"/>
        <v>0</v>
      </c>
      <c r="K225" s="31">
        <f t="shared" si="38"/>
        <v>0</v>
      </c>
      <c r="M225" s="15" t="str">
        <f t="shared" si="39"/>
        <v>NA</v>
      </c>
      <c r="N225" s="35">
        <f t="shared" si="40"/>
        <v>0</v>
      </c>
    </row>
    <row r="226" spans="1:14">
      <c r="A226" s="29" t="str">
        <f t="shared" si="41"/>
        <v/>
      </c>
      <c r="B226" s="30" t="str">
        <f>IF(A226="","NA",COUNTIF($A$7:A226,"&gt;0"))</f>
        <v>NA</v>
      </c>
      <c r="C226" s="31">
        <f t="shared" si="42"/>
        <v>0</v>
      </c>
      <c r="D226" s="31">
        <f t="shared" si="43"/>
        <v>0</v>
      </c>
      <c r="E226" s="31">
        <f t="shared" si="33"/>
        <v>0</v>
      </c>
      <c r="F226" s="32">
        <f t="shared" si="34"/>
        <v>0</v>
      </c>
      <c r="G226" s="32">
        <f t="shared" si="35"/>
        <v>0</v>
      </c>
      <c r="H226" s="32">
        <f>IFERROR(VLOOKUP(B226,parameters!$A$18:$D$21,$H$5+1,FALSE),0)</f>
        <v>0</v>
      </c>
      <c r="I226" s="32">
        <f t="shared" si="36"/>
        <v>0</v>
      </c>
      <c r="J226" s="31">
        <f t="shared" si="37"/>
        <v>0</v>
      </c>
      <c r="K226" s="31">
        <f t="shared" si="38"/>
        <v>0</v>
      </c>
      <c r="M226" s="15" t="str">
        <f t="shared" si="39"/>
        <v>NA</v>
      </c>
      <c r="N226" s="35">
        <f t="shared" si="40"/>
        <v>0</v>
      </c>
    </row>
    <row r="227" spans="1:14">
      <c r="A227" s="29" t="str">
        <f t="shared" si="41"/>
        <v/>
      </c>
      <c r="B227" s="30" t="str">
        <f>IF(A227="","NA",COUNTIF($A$7:A227,"&gt;0"))</f>
        <v>NA</v>
      </c>
      <c r="C227" s="31">
        <f t="shared" si="42"/>
        <v>0</v>
      </c>
      <c r="D227" s="31">
        <f t="shared" si="43"/>
        <v>0</v>
      </c>
      <c r="E227" s="31">
        <f t="shared" si="33"/>
        <v>0</v>
      </c>
      <c r="F227" s="32">
        <f t="shared" si="34"/>
        <v>0</v>
      </c>
      <c r="G227" s="32">
        <f t="shared" si="35"/>
        <v>0</v>
      </c>
      <c r="H227" s="32">
        <f>IFERROR(VLOOKUP(B227,parameters!$A$18:$D$21,$H$5+1,FALSE),0)</f>
        <v>0</v>
      </c>
      <c r="I227" s="32">
        <f t="shared" si="36"/>
        <v>0</v>
      </c>
      <c r="J227" s="31">
        <f t="shared" si="37"/>
        <v>0</v>
      </c>
      <c r="K227" s="31">
        <f t="shared" si="38"/>
        <v>0</v>
      </c>
      <c r="M227" s="15" t="str">
        <f t="shared" si="39"/>
        <v>NA</v>
      </c>
      <c r="N227" s="35">
        <f t="shared" si="40"/>
        <v>0</v>
      </c>
    </row>
    <row r="228" spans="1:14">
      <c r="A228" s="29" t="str">
        <f t="shared" si="41"/>
        <v/>
      </c>
      <c r="B228" s="30" t="str">
        <f>IF(A228="","NA",COUNTIF($A$7:A228,"&gt;0"))</f>
        <v>NA</v>
      </c>
      <c r="C228" s="31">
        <f t="shared" si="42"/>
        <v>0</v>
      </c>
      <c r="D228" s="31">
        <f t="shared" si="43"/>
        <v>0</v>
      </c>
      <c r="E228" s="31">
        <f t="shared" si="33"/>
        <v>0</v>
      </c>
      <c r="F228" s="32">
        <f t="shared" si="34"/>
        <v>0</v>
      </c>
      <c r="G228" s="32">
        <f t="shared" si="35"/>
        <v>0</v>
      </c>
      <c r="H228" s="32">
        <f>IFERROR(VLOOKUP(B228,parameters!$A$18:$D$21,$H$5+1,FALSE),0)</f>
        <v>0</v>
      </c>
      <c r="I228" s="32">
        <f t="shared" si="36"/>
        <v>0</v>
      </c>
      <c r="J228" s="31">
        <f t="shared" si="37"/>
        <v>0</v>
      </c>
      <c r="K228" s="31">
        <f t="shared" si="38"/>
        <v>0</v>
      </c>
      <c r="M228" s="15" t="str">
        <f t="shared" si="39"/>
        <v>NA</v>
      </c>
      <c r="N228" s="35">
        <f t="shared" si="40"/>
        <v>0</v>
      </c>
    </row>
    <row r="229" spans="1:14">
      <c r="A229" s="29" t="str">
        <f t="shared" si="41"/>
        <v/>
      </c>
      <c r="B229" s="30" t="str">
        <f>IF(A229="","NA",COUNTIF($A$7:A229,"&gt;0"))</f>
        <v>NA</v>
      </c>
      <c r="C229" s="31">
        <f t="shared" si="42"/>
        <v>0</v>
      </c>
      <c r="D229" s="31">
        <f t="shared" si="43"/>
        <v>0</v>
      </c>
      <c r="E229" s="31">
        <f t="shared" si="33"/>
        <v>0</v>
      </c>
      <c r="F229" s="32">
        <f t="shared" si="34"/>
        <v>0</v>
      </c>
      <c r="G229" s="32">
        <f t="shared" si="35"/>
        <v>0</v>
      </c>
      <c r="H229" s="32">
        <f>IFERROR(VLOOKUP(B229,parameters!$A$18:$D$21,$H$5+1,FALSE),0)</f>
        <v>0</v>
      </c>
      <c r="I229" s="32">
        <f t="shared" si="36"/>
        <v>0</v>
      </c>
      <c r="J229" s="31">
        <f t="shared" si="37"/>
        <v>0</v>
      </c>
      <c r="K229" s="31">
        <f t="shared" si="38"/>
        <v>0</v>
      </c>
      <c r="M229" s="15" t="str">
        <f t="shared" si="39"/>
        <v>NA</v>
      </c>
      <c r="N229" s="35">
        <f t="shared" si="40"/>
        <v>0</v>
      </c>
    </row>
    <row r="230" spans="1:14">
      <c r="A230" s="29" t="str">
        <f t="shared" si="41"/>
        <v/>
      </c>
      <c r="B230" s="30" t="str">
        <f>IF(A230="","NA",COUNTIF($A$7:A230,"&gt;0"))</f>
        <v>NA</v>
      </c>
      <c r="C230" s="31">
        <f t="shared" si="42"/>
        <v>0</v>
      </c>
      <c r="D230" s="31">
        <f t="shared" si="43"/>
        <v>0</v>
      </c>
      <c r="E230" s="31">
        <f t="shared" si="33"/>
        <v>0</v>
      </c>
      <c r="F230" s="32">
        <f t="shared" si="34"/>
        <v>0</v>
      </c>
      <c r="G230" s="32">
        <f t="shared" si="35"/>
        <v>0</v>
      </c>
      <c r="H230" s="32">
        <f>IFERROR(VLOOKUP(B230,parameters!$A$18:$D$21,$H$5+1,FALSE),0)</f>
        <v>0</v>
      </c>
      <c r="I230" s="32">
        <f t="shared" si="36"/>
        <v>0</v>
      </c>
      <c r="J230" s="31">
        <f t="shared" si="37"/>
        <v>0</v>
      </c>
      <c r="K230" s="31">
        <f t="shared" si="38"/>
        <v>0</v>
      </c>
      <c r="M230" s="15" t="str">
        <f t="shared" si="39"/>
        <v>NA</v>
      </c>
      <c r="N230" s="35">
        <f t="shared" si="40"/>
        <v>0</v>
      </c>
    </row>
    <row r="231" spans="1:14">
      <c r="A231" s="29" t="str">
        <f t="shared" si="41"/>
        <v/>
      </c>
      <c r="B231" s="30" t="str">
        <f>IF(A231="","NA",COUNTIF($A$7:A231,"&gt;0"))</f>
        <v>NA</v>
      </c>
      <c r="C231" s="31">
        <f t="shared" si="42"/>
        <v>0</v>
      </c>
      <c r="D231" s="31">
        <f t="shared" si="43"/>
        <v>0</v>
      </c>
      <c r="E231" s="31">
        <f t="shared" si="33"/>
        <v>0</v>
      </c>
      <c r="F231" s="32">
        <f t="shared" si="34"/>
        <v>0</v>
      </c>
      <c r="G231" s="32">
        <f t="shared" si="35"/>
        <v>0</v>
      </c>
      <c r="H231" s="32">
        <f>IFERROR(VLOOKUP(B231,parameters!$A$18:$D$21,$H$5+1,FALSE),0)</f>
        <v>0</v>
      </c>
      <c r="I231" s="32">
        <f t="shared" si="36"/>
        <v>0</v>
      </c>
      <c r="J231" s="31">
        <f t="shared" si="37"/>
        <v>0</v>
      </c>
      <c r="K231" s="31">
        <f t="shared" si="38"/>
        <v>0</v>
      </c>
      <c r="M231" s="15" t="str">
        <f t="shared" si="39"/>
        <v>NA</v>
      </c>
      <c r="N231" s="35">
        <f t="shared" si="40"/>
        <v>0</v>
      </c>
    </row>
    <row r="232" spans="1:14">
      <c r="A232" s="29" t="str">
        <f t="shared" si="41"/>
        <v/>
      </c>
      <c r="B232" s="30" t="str">
        <f>IF(A232="","NA",COUNTIF($A$7:A232,"&gt;0"))</f>
        <v>NA</v>
      </c>
      <c r="C232" s="31">
        <f t="shared" si="42"/>
        <v>0</v>
      </c>
      <c r="D232" s="31">
        <f t="shared" si="43"/>
        <v>0</v>
      </c>
      <c r="E232" s="31">
        <f t="shared" si="33"/>
        <v>0</v>
      </c>
      <c r="F232" s="32">
        <f t="shared" si="34"/>
        <v>0</v>
      </c>
      <c r="G232" s="32">
        <f t="shared" si="35"/>
        <v>0</v>
      </c>
      <c r="H232" s="32">
        <f>IFERROR(VLOOKUP(B232,parameters!$A$18:$D$21,$H$5+1,FALSE),0)</f>
        <v>0</v>
      </c>
      <c r="I232" s="32">
        <f t="shared" si="36"/>
        <v>0</v>
      </c>
      <c r="J232" s="31">
        <f t="shared" si="37"/>
        <v>0</v>
      </c>
      <c r="K232" s="31">
        <f t="shared" si="38"/>
        <v>0</v>
      </c>
      <c r="M232" s="15" t="str">
        <f t="shared" si="39"/>
        <v>NA</v>
      </c>
      <c r="N232" s="35">
        <f t="shared" si="40"/>
        <v>0</v>
      </c>
    </row>
    <row r="233" spans="1:14">
      <c r="A233" s="29" t="str">
        <f t="shared" si="41"/>
        <v/>
      </c>
      <c r="B233" s="30" t="str">
        <f>IF(A233="","NA",COUNTIF($A$7:A233,"&gt;0"))</f>
        <v>NA</v>
      </c>
      <c r="C233" s="31">
        <f t="shared" si="42"/>
        <v>0</v>
      </c>
      <c r="D233" s="31">
        <f t="shared" si="43"/>
        <v>0</v>
      </c>
      <c r="E233" s="31">
        <f t="shared" si="33"/>
        <v>0</v>
      </c>
      <c r="F233" s="32">
        <f t="shared" si="34"/>
        <v>0</v>
      </c>
      <c r="G233" s="32">
        <f t="shared" si="35"/>
        <v>0</v>
      </c>
      <c r="H233" s="32">
        <f>IFERROR(VLOOKUP(B233,parameters!$A$18:$D$21,$H$5+1,FALSE),0)</f>
        <v>0</v>
      </c>
      <c r="I233" s="32">
        <f t="shared" si="36"/>
        <v>0</v>
      </c>
      <c r="J233" s="31">
        <f t="shared" si="37"/>
        <v>0</v>
      </c>
      <c r="K233" s="31">
        <f t="shared" si="38"/>
        <v>0</v>
      </c>
      <c r="M233" s="15" t="str">
        <f t="shared" si="39"/>
        <v>NA</v>
      </c>
      <c r="N233" s="35">
        <f t="shared" si="40"/>
        <v>0</v>
      </c>
    </row>
    <row r="234" spans="1:14">
      <c r="A234" s="29" t="str">
        <f t="shared" si="41"/>
        <v/>
      </c>
      <c r="B234" s="30" t="str">
        <f>IF(A234="","NA",COUNTIF($A$7:A234,"&gt;0"))</f>
        <v>NA</v>
      </c>
      <c r="C234" s="31">
        <f t="shared" si="42"/>
        <v>0</v>
      </c>
      <c r="D234" s="31">
        <f t="shared" si="43"/>
        <v>0</v>
      </c>
      <c r="E234" s="31">
        <f t="shared" si="33"/>
        <v>0</v>
      </c>
      <c r="F234" s="32">
        <f t="shared" si="34"/>
        <v>0</v>
      </c>
      <c r="G234" s="32">
        <f t="shared" si="35"/>
        <v>0</v>
      </c>
      <c r="H234" s="32">
        <f>IFERROR(VLOOKUP(B234,parameters!$A$18:$D$21,$H$5+1,FALSE),0)</f>
        <v>0</v>
      </c>
      <c r="I234" s="32">
        <f t="shared" si="36"/>
        <v>0</v>
      </c>
      <c r="J234" s="31">
        <f t="shared" si="37"/>
        <v>0</v>
      </c>
      <c r="K234" s="31">
        <f t="shared" si="38"/>
        <v>0</v>
      </c>
      <c r="M234" s="15" t="str">
        <f t="shared" si="39"/>
        <v>NA</v>
      </c>
      <c r="N234" s="35">
        <f t="shared" si="40"/>
        <v>0</v>
      </c>
    </row>
    <row r="235" spans="1:14">
      <c r="A235" s="29" t="str">
        <f t="shared" si="41"/>
        <v/>
      </c>
      <c r="B235" s="30" t="str">
        <f>IF(A235="","NA",COUNTIF($A$7:A235,"&gt;0"))</f>
        <v>NA</v>
      </c>
      <c r="C235" s="31">
        <f t="shared" si="42"/>
        <v>0</v>
      </c>
      <c r="D235" s="31">
        <f t="shared" si="43"/>
        <v>0</v>
      </c>
      <c r="E235" s="31">
        <f t="shared" si="33"/>
        <v>0</v>
      </c>
      <c r="F235" s="32">
        <f t="shared" si="34"/>
        <v>0</v>
      </c>
      <c r="G235" s="32">
        <f t="shared" si="35"/>
        <v>0</v>
      </c>
      <c r="H235" s="32">
        <f>IFERROR(VLOOKUP(B235,parameters!$A$18:$D$21,$H$5+1,FALSE),0)</f>
        <v>0</v>
      </c>
      <c r="I235" s="32">
        <f t="shared" si="36"/>
        <v>0</v>
      </c>
      <c r="J235" s="31">
        <f t="shared" si="37"/>
        <v>0</v>
      </c>
      <c r="K235" s="31">
        <f t="shared" si="38"/>
        <v>0</v>
      </c>
      <c r="M235" s="15" t="str">
        <f t="shared" si="39"/>
        <v>NA</v>
      </c>
      <c r="N235" s="35">
        <f t="shared" si="40"/>
        <v>0</v>
      </c>
    </row>
    <row r="236" spans="1:14">
      <c r="A236" s="29" t="str">
        <f t="shared" si="41"/>
        <v/>
      </c>
      <c r="B236" s="30" t="str">
        <f>IF(A236="","NA",COUNTIF($A$7:A236,"&gt;0"))</f>
        <v>NA</v>
      </c>
      <c r="C236" s="31">
        <f t="shared" si="42"/>
        <v>0</v>
      </c>
      <c r="D236" s="31">
        <f t="shared" si="43"/>
        <v>0</v>
      </c>
      <c r="E236" s="31">
        <f t="shared" si="33"/>
        <v>0</v>
      </c>
      <c r="F236" s="32">
        <f t="shared" si="34"/>
        <v>0</v>
      </c>
      <c r="G236" s="32">
        <f t="shared" si="35"/>
        <v>0</v>
      </c>
      <c r="H236" s="32">
        <f>IFERROR(VLOOKUP(B236,parameters!$A$18:$D$21,$H$5+1,FALSE),0)</f>
        <v>0</v>
      </c>
      <c r="I236" s="32">
        <f t="shared" si="36"/>
        <v>0</v>
      </c>
      <c r="J236" s="31">
        <f t="shared" si="37"/>
        <v>0</v>
      </c>
      <c r="K236" s="31">
        <f t="shared" si="38"/>
        <v>0</v>
      </c>
      <c r="M236" s="15" t="str">
        <f t="shared" si="39"/>
        <v>NA</v>
      </c>
      <c r="N236" s="35">
        <f t="shared" si="40"/>
        <v>0</v>
      </c>
    </row>
    <row r="237" spans="1:14">
      <c r="A237" s="29" t="str">
        <f t="shared" si="41"/>
        <v/>
      </c>
      <c r="B237" s="30" t="str">
        <f>IF(A237="","NA",COUNTIF($A$7:A237,"&gt;0"))</f>
        <v>NA</v>
      </c>
      <c r="C237" s="31">
        <f t="shared" si="42"/>
        <v>0</v>
      </c>
      <c r="D237" s="31">
        <f t="shared" si="43"/>
        <v>0</v>
      </c>
      <c r="E237" s="31">
        <f t="shared" si="33"/>
        <v>0</v>
      </c>
      <c r="F237" s="32">
        <f t="shared" si="34"/>
        <v>0</v>
      </c>
      <c r="G237" s="32">
        <f t="shared" si="35"/>
        <v>0</v>
      </c>
      <c r="H237" s="32">
        <f>IFERROR(VLOOKUP(B237,parameters!$A$18:$D$21,$H$5+1,FALSE),0)</f>
        <v>0</v>
      </c>
      <c r="I237" s="32">
        <f t="shared" si="36"/>
        <v>0</v>
      </c>
      <c r="J237" s="31">
        <f t="shared" si="37"/>
        <v>0</v>
      </c>
      <c r="K237" s="31">
        <f t="shared" si="38"/>
        <v>0</v>
      </c>
      <c r="M237" s="15" t="str">
        <f t="shared" si="39"/>
        <v>NA</v>
      </c>
      <c r="N237" s="35">
        <f t="shared" si="40"/>
        <v>0</v>
      </c>
    </row>
    <row r="238" spans="1:14">
      <c r="A238" s="29" t="str">
        <f t="shared" si="41"/>
        <v/>
      </c>
      <c r="B238" s="30" t="str">
        <f>IF(A238="","NA",COUNTIF($A$7:A238,"&gt;0"))</f>
        <v>NA</v>
      </c>
      <c r="C238" s="31">
        <f t="shared" si="42"/>
        <v>0</v>
      </c>
      <c r="D238" s="31">
        <f t="shared" si="43"/>
        <v>0</v>
      </c>
      <c r="E238" s="31">
        <f t="shared" si="33"/>
        <v>0</v>
      </c>
      <c r="F238" s="32">
        <f t="shared" si="34"/>
        <v>0</v>
      </c>
      <c r="G238" s="32">
        <f t="shared" si="35"/>
        <v>0</v>
      </c>
      <c r="H238" s="32">
        <f>IFERROR(VLOOKUP(B238,parameters!$A$18:$D$21,$H$5+1,FALSE),0)</f>
        <v>0</v>
      </c>
      <c r="I238" s="32">
        <f t="shared" si="36"/>
        <v>0</v>
      </c>
      <c r="J238" s="31">
        <f t="shared" si="37"/>
        <v>0</v>
      </c>
      <c r="K238" s="31">
        <f t="shared" si="38"/>
        <v>0</v>
      </c>
      <c r="M238" s="15" t="str">
        <f t="shared" si="39"/>
        <v>NA</v>
      </c>
      <c r="N238" s="35">
        <f t="shared" si="40"/>
        <v>0</v>
      </c>
    </row>
    <row r="239" spans="1:14">
      <c r="A239" s="29" t="str">
        <f t="shared" si="41"/>
        <v/>
      </c>
      <c r="B239" s="30" t="str">
        <f>IF(A239="","NA",COUNTIF($A$7:A239,"&gt;0"))</f>
        <v>NA</v>
      </c>
      <c r="C239" s="31">
        <f t="shared" si="42"/>
        <v>0</v>
      </c>
      <c r="D239" s="31">
        <f t="shared" si="43"/>
        <v>0</v>
      </c>
      <c r="E239" s="31">
        <f t="shared" si="33"/>
        <v>0</v>
      </c>
      <c r="F239" s="32">
        <f t="shared" si="34"/>
        <v>0</v>
      </c>
      <c r="G239" s="32">
        <f t="shared" si="35"/>
        <v>0</v>
      </c>
      <c r="H239" s="32">
        <f>IFERROR(VLOOKUP(B239,parameters!$A$18:$D$21,$H$5+1,FALSE),0)</f>
        <v>0</v>
      </c>
      <c r="I239" s="32">
        <f t="shared" si="36"/>
        <v>0</v>
      </c>
      <c r="J239" s="31">
        <f t="shared" si="37"/>
        <v>0</v>
      </c>
      <c r="K239" s="31">
        <f t="shared" si="38"/>
        <v>0</v>
      </c>
      <c r="M239" s="15" t="str">
        <f t="shared" si="39"/>
        <v>NA</v>
      </c>
      <c r="N239" s="35">
        <f t="shared" si="40"/>
        <v>0</v>
      </c>
    </row>
    <row r="240" spans="1:14">
      <c r="A240" s="29" t="str">
        <f t="shared" si="41"/>
        <v/>
      </c>
      <c r="B240" s="30" t="str">
        <f>IF(A240="","NA",COUNTIF($A$7:A240,"&gt;0"))</f>
        <v>NA</v>
      </c>
      <c r="C240" s="31">
        <f t="shared" si="42"/>
        <v>0</v>
      </c>
      <c r="D240" s="31">
        <f t="shared" si="43"/>
        <v>0</v>
      </c>
      <c r="E240" s="31">
        <f t="shared" si="33"/>
        <v>0</v>
      </c>
      <c r="F240" s="32">
        <f t="shared" si="34"/>
        <v>0</v>
      </c>
      <c r="G240" s="32">
        <f t="shared" si="35"/>
        <v>0</v>
      </c>
      <c r="H240" s="32">
        <f>IFERROR(VLOOKUP(B240,parameters!$A$18:$D$21,$H$5+1,FALSE),0)</f>
        <v>0</v>
      </c>
      <c r="I240" s="32">
        <f t="shared" si="36"/>
        <v>0</v>
      </c>
      <c r="J240" s="31">
        <f t="shared" si="37"/>
        <v>0</v>
      </c>
      <c r="K240" s="31">
        <f t="shared" si="38"/>
        <v>0</v>
      </c>
      <c r="M240" s="15" t="str">
        <f t="shared" si="39"/>
        <v>NA</v>
      </c>
      <c r="N240" s="35">
        <f t="shared" si="40"/>
        <v>0</v>
      </c>
    </row>
    <row r="241" spans="1:14">
      <c r="A241" s="29" t="str">
        <f t="shared" si="41"/>
        <v/>
      </c>
      <c r="B241" s="30" t="str">
        <f>IF(A241="","NA",COUNTIF($A$7:A241,"&gt;0"))</f>
        <v>NA</v>
      </c>
      <c r="C241" s="31">
        <f t="shared" si="42"/>
        <v>0</v>
      </c>
      <c r="D241" s="31">
        <f t="shared" si="43"/>
        <v>0</v>
      </c>
      <c r="E241" s="31">
        <f t="shared" si="33"/>
        <v>0</v>
      </c>
      <c r="F241" s="32">
        <f t="shared" si="34"/>
        <v>0</v>
      </c>
      <c r="G241" s="32">
        <f t="shared" si="35"/>
        <v>0</v>
      </c>
      <c r="H241" s="32">
        <f>IFERROR(VLOOKUP(B241,parameters!$A$18:$D$21,$H$5+1,FALSE),0)</f>
        <v>0</v>
      </c>
      <c r="I241" s="32">
        <f t="shared" si="36"/>
        <v>0</v>
      </c>
      <c r="J241" s="31">
        <f t="shared" si="37"/>
        <v>0</v>
      </c>
      <c r="K241" s="31">
        <f t="shared" si="38"/>
        <v>0</v>
      </c>
      <c r="M241" s="15" t="str">
        <f t="shared" si="39"/>
        <v>NA</v>
      </c>
      <c r="N241" s="35">
        <f t="shared" si="40"/>
        <v>0</v>
      </c>
    </row>
    <row r="242" spans="1:14">
      <c r="A242" s="29" t="str">
        <f t="shared" si="41"/>
        <v/>
      </c>
      <c r="B242" s="30" t="str">
        <f>IF(A242="","NA",COUNTIF($A$7:A242,"&gt;0"))</f>
        <v>NA</v>
      </c>
      <c r="C242" s="31">
        <f t="shared" si="42"/>
        <v>0</v>
      </c>
      <c r="D242" s="31">
        <f t="shared" si="43"/>
        <v>0</v>
      </c>
      <c r="E242" s="31">
        <f t="shared" si="33"/>
        <v>0</v>
      </c>
      <c r="F242" s="32">
        <f t="shared" si="34"/>
        <v>0</v>
      </c>
      <c r="G242" s="32">
        <f t="shared" si="35"/>
        <v>0</v>
      </c>
      <c r="H242" s="32">
        <f>IFERROR(VLOOKUP(B242,parameters!$A$18:$D$21,$H$5+1,FALSE),0)</f>
        <v>0</v>
      </c>
      <c r="I242" s="32">
        <f t="shared" si="36"/>
        <v>0</v>
      </c>
      <c r="J242" s="31">
        <f t="shared" si="37"/>
        <v>0</v>
      </c>
      <c r="K242" s="31">
        <f t="shared" si="38"/>
        <v>0</v>
      </c>
      <c r="M242" s="15" t="str">
        <f t="shared" si="39"/>
        <v>NA</v>
      </c>
      <c r="N242" s="35">
        <f t="shared" si="40"/>
        <v>0</v>
      </c>
    </row>
    <row r="243" spans="1:14">
      <c r="A243" s="29" t="str">
        <f t="shared" si="41"/>
        <v/>
      </c>
      <c r="B243" s="30" t="str">
        <f>IF(A243="","NA",COUNTIF($A$7:A243,"&gt;0"))</f>
        <v>NA</v>
      </c>
      <c r="C243" s="31">
        <f t="shared" si="42"/>
        <v>0</v>
      </c>
      <c r="D243" s="31">
        <f t="shared" si="43"/>
        <v>0</v>
      </c>
      <c r="E243" s="31">
        <f t="shared" si="33"/>
        <v>0</v>
      </c>
      <c r="F243" s="32">
        <f t="shared" si="34"/>
        <v>0</v>
      </c>
      <c r="G243" s="32">
        <f t="shared" si="35"/>
        <v>0</v>
      </c>
      <c r="H243" s="32">
        <f>IFERROR(VLOOKUP(B243,parameters!$A$18:$D$21,$H$5+1,FALSE),0)</f>
        <v>0</v>
      </c>
      <c r="I243" s="32">
        <f t="shared" si="36"/>
        <v>0</v>
      </c>
      <c r="J243" s="31">
        <f t="shared" si="37"/>
        <v>0</v>
      </c>
      <c r="K243" s="31">
        <f t="shared" si="38"/>
        <v>0</v>
      </c>
      <c r="M243" s="15" t="str">
        <f t="shared" si="39"/>
        <v>NA</v>
      </c>
      <c r="N243" s="35">
        <f t="shared" si="40"/>
        <v>0</v>
      </c>
    </row>
    <row r="244" spans="1:14">
      <c r="A244" s="29" t="str">
        <f t="shared" si="41"/>
        <v/>
      </c>
      <c r="B244" s="30" t="str">
        <f>IF(A244="","NA",COUNTIF($A$7:A244,"&gt;0"))</f>
        <v>NA</v>
      </c>
      <c r="C244" s="31">
        <f t="shared" si="42"/>
        <v>0</v>
      </c>
      <c r="D244" s="31">
        <f t="shared" si="43"/>
        <v>0</v>
      </c>
      <c r="E244" s="31">
        <f t="shared" si="33"/>
        <v>0</v>
      </c>
      <c r="F244" s="32">
        <f t="shared" si="34"/>
        <v>0</v>
      </c>
      <c r="G244" s="32">
        <f t="shared" si="35"/>
        <v>0</v>
      </c>
      <c r="H244" s="32">
        <f>IFERROR(VLOOKUP(B244,parameters!$A$18:$D$21,$H$5+1,FALSE),0)</f>
        <v>0</v>
      </c>
      <c r="I244" s="32">
        <f t="shared" si="36"/>
        <v>0</v>
      </c>
      <c r="J244" s="31">
        <f t="shared" si="37"/>
        <v>0</v>
      </c>
      <c r="K244" s="31">
        <f t="shared" si="38"/>
        <v>0</v>
      </c>
      <c r="M244" s="15" t="str">
        <f t="shared" si="39"/>
        <v>NA</v>
      </c>
      <c r="N244" s="35">
        <f t="shared" si="40"/>
        <v>0</v>
      </c>
    </row>
    <row r="245" spans="1:14">
      <c r="A245" s="29" t="str">
        <f t="shared" si="41"/>
        <v/>
      </c>
      <c r="B245" s="30" t="str">
        <f>IF(A245="","NA",COUNTIF($A$7:A245,"&gt;0"))</f>
        <v>NA</v>
      </c>
      <c r="C245" s="31">
        <f t="shared" si="42"/>
        <v>0</v>
      </c>
      <c r="D245" s="31">
        <f t="shared" si="43"/>
        <v>0</v>
      </c>
      <c r="E245" s="31">
        <f t="shared" si="33"/>
        <v>0</v>
      </c>
      <c r="F245" s="32">
        <f t="shared" si="34"/>
        <v>0</v>
      </c>
      <c r="G245" s="32">
        <f t="shared" si="35"/>
        <v>0</v>
      </c>
      <c r="H245" s="32">
        <f>IFERROR(VLOOKUP(B245,parameters!$A$18:$D$21,$H$5+1,FALSE),0)</f>
        <v>0</v>
      </c>
      <c r="I245" s="32">
        <f t="shared" si="36"/>
        <v>0</v>
      </c>
      <c r="J245" s="31">
        <f t="shared" si="37"/>
        <v>0</v>
      </c>
      <c r="K245" s="31">
        <f t="shared" si="38"/>
        <v>0</v>
      </c>
      <c r="M245" s="15" t="str">
        <f t="shared" si="39"/>
        <v>NA</v>
      </c>
      <c r="N245" s="35">
        <f t="shared" si="40"/>
        <v>0</v>
      </c>
    </row>
    <row r="246" spans="1:14">
      <c r="A246" s="29" t="str">
        <f t="shared" si="41"/>
        <v/>
      </c>
      <c r="B246" s="30" t="str">
        <f>IF(A246="","NA",COUNTIF($A$7:A246,"&gt;0"))</f>
        <v>NA</v>
      </c>
      <c r="C246" s="31">
        <f t="shared" si="42"/>
        <v>0</v>
      </c>
      <c r="D246" s="31">
        <f t="shared" si="43"/>
        <v>0</v>
      </c>
      <c r="E246" s="31">
        <f t="shared" si="33"/>
        <v>0</v>
      </c>
      <c r="F246" s="32">
        <f t="shared" si="34"/>
        <v>0</v>
      </c>
      <c r="G246" s="32">
        <f t="shared" si="35"/>
        <v>0</v>
      </c>
      <c r="H246" s="32">
        <f>IFERROR(VLOOKUP(B246,parameters!$A$18:$D$21,$H$5+1,FALSE),0)</f>
        <v>0</v>
      </c>
      <c r="I246" s="32">
        <f t="shared" si="36"/>
        <v>0</v>
      </c>
      <c r="J246" s="31">
        <f t="shared" si="37"/>
        <v>0</v>
      </c>
      <c r="K246" s="31">
        <f t="shared" si="38"/>
        <v>0</v>
      </c>
      <c r="M246" s="15" t="str">
        <f t="shared" si="39"/>
        <v>NA</v>
      </c>
      <c r="N246" s="35">
        <f t="shared" si="40"/>
        <v>0</v>
      </c>
    </row>
    <row r="247" spans="1:14">
      <c r="A247" s="29" t="str">
        <f t="shared" si="41"/>
        <v/>
      </c>
      <c r="B247" s="30" t="str">
        <f>IF(A247="","NA",COUNTIF($A$7:A247,"&gt;0"))</f>
        <v>NA</v>
      </c>
      <c r="C247" s="31">
        <f t="shared" si="42"/>
        <v>0</v>
      </c>
      <c r="D247" s="31">
        <f t="shared" si="43"/>
        <v>0</v>
      </c>
      <c r="E247" s="31">
        <f t="shared" si="33"/>
        <v>0</v>
      </c>
      <c r="F247" s="32">
        <f t="shared" si="34"/>
        <v>0</v>
      </c>
      <c r="G247" s="32">
        <f t="shared" si="35"/>
        <v>0</v>
      </c>
      <c r="H247" s="32">
        <f>IFERROR(VLOOKUP(B247,parameters!$A$18:$D$21,$H$5+1,FALSE),0)</f>
        <v>0</v>
      </c>
      <c r="I247" s="32">
        <f t="shared" si="36"/>
        <v>0</v>
      </c>
      <c r="J247" s="31">
        <f t="shared" si="37"/>
        <v>0</v>
      </c>
      <c r="K247" s="31">
        <f t="shared" si="38"/>
        <v>0</v>
      </c>
      <c r="M247" s="15" t="str">
        <f t="shared" si="39"/>
        <v>NA</v>
      </c>
      <c r="N247" s="35">
        <f t="shared" si="40"/>
        <v>0</v>
      </c>
    </row>
    <row r="248" spans="1:14">
      <c r="A248" s="29" t="str">
        <f t="shared" si="41"/>
        <v/>
      </c>
      <c r="B248" s="30" t="str">
        <f>IF(A248="","NA",COUNTIF($A$7:A248,"&gt;0"))</f>
        <v>NA</v>
      </c>
      <c r="C248" s="31">
        <f t="shared" si="42"/>
        <v>0</v>
      </c>
      <c r="D248" s="31">
        <f t="shared" si="43"/>
        <v>0</v>
      </c>
      <c r="E248" s="31">
        <f t="shared" si="33"/>
        <v>0</v>
      </c>
      <c r="F248" s="32">
        <f t="shared" si="34"/>
        <v>0</v>
      </c>
      <c r="G248" s="32">
        <f t="shared" si="35"/>
        <v>0</v>
      </c>
      <c r="H248" s="32">
        <f>IFERROR(VLOOKUP(B248,parameters!$A$18:$D$21,$H$5+1,FALSE),0)</f>
        <v>0</v>
      </c>
      <c r="I248" s="32">
        <f t="shared" si="36"/>
        <v>0</v>
      </c>
      <c r="J248" s="31">
        <f t="shared" si="37"/>
        <v>0</v>
      </c>
      <c r="K248" s="31">
        <f t="shared" si="38"/>
        <v>0</v>
      </c>
      <c r="M248" s="15" t="str">
        <f t="shared" si="39"/>
        <v>NA</v>
      </c>
      <c r="N248" s="35">
        <f t="shared" si="40"/>
        <v>0</v>
      </c>
    </row>
    <row r="249" spans="1:14">
      <c r="A249" s="29" t="str">
        <f t="shared" si="41"/>
        <v/>
      </c>
      <c r="B249" s="30" t="str">
        <f>IF(A249="","NA",COUNTIF($A$7:A249,"&gt;0"))</f>
        <v>NA</v>
      </c>
      <c r="C249" s="31">
        <f t="shared" si="42"/>
        <v>0</v>
      </c>
      <c r="D249" s="31">
        <f t="shared" si="43"/>
        <v>0</v>
      </c>
      <c r="E249" s="31">
        <f t="shared" si="33"/>
        <v>0</v>
      </c>
      <c r="F249" s="32">
        <f t="shared" si="34"/>
        <v>0</v>
      </c>
      <c r="G249" s="32">
        <f t="shared" si="35"/>
        <v>0</v>
      </c>
      <c r="H249" s="32">
        <f>IFERROR(VLOOKUP(B249,parameters!$A$18:$D$21,$H$5+1,FALSE),0)</f>
        <v>0</v>
      </c>
      <c r="I249" s="32">
        <f t="shared" si="36"/>
        <v>0</v>
      </c>
      <c r="J249" s="31">
        <f t="shared" si="37"/>
        <v>0</v>
      </c>
      <c r="K249" s="31">
        <f t="shared" si="38"/>
        <v>0</v>
      </c>
      <c r="M249" s="15" t="str">
        <f t="shared" si="39"/>
        <v>NA</v>
      </c>
      <c r="N249" s="35">
        <f t="shared" si="40"/>
        <v>0</v>
      </c>
    </row>
    <row r="250" spans="1:14">
      <c r="A250" s="29" t="str">
        <f t="shared" si="41"/>
        <v/>
      </c>
      <c r="B250" s="30" t="str">
        <f>IF(A250="","NA",COUNTIF($A$7:A250,"&gt;0"))</f>
        <v>NA</v>
      </c>
      <c r="C250" s="31">
        <f t="shared" si="42"/>
        <v>0</v>
      </c>
      <c r="D250" s="31">
        <f t="shared" si="43"/>
        <v>0</v>
      </c>
      <c r="E250" s="31">
        <f t="shared" si="33"/>
        <v>0</v>
      </c>
      <c r="F250" s="32">
        <f t="shared" si="34"/>
        <v>0</v>
      </c>
      <c r="G250" s="32">
        <f t="shared" si="35"/>
        <v>0</v>
      </c>
      <c r="H250" s="32">
        <f>IFERROR(VLOOKUP(B250,parameters!$A$18:$D$21,$H$5+1,FALSE),0)</f>
        <v>0</v>
      </c>
      <c r="I250" s="32">
        <f t="shared" si="36"/>
        <v>0</v>
      </c>
      <c r="J250" s="31">
        <f t="shared" si="37"/>
        <v>0</v>
      </c>
      <c r="K250" s="31">
        <f t="shared" si="38"/>
        <v>0</v>
      </c>
      <c r="M250" s="15" t="str">
        <f t="shared" si="39"/>
        <v>NA</v>
      </c>
      <c r="N250" s="35">
        <f t="shared" si="40"/>
        <v>0</v>
      </c>
    </row>
    <row r="251" spans="1:14">
      <c r="A251" s="29" t="str">
        <f t="shared" si="41"/>
        <v/>
      </c>
      <c r="B251" s="30" t="str">
        <f>IF(A251="","NA",COUNTIF($A$7:A251,"&gt;0"))</f>
        <v>NA</v>
      </c>
      <c r="C251" s="31">
        <f t="shared" si="42"/>
        <v>0</v>
      </c>
      <c r="D251" s="31">
        <f t="shared" si="43"/>
        <v>0</v>
      </c>
      <c r="E251" s="31">
        <f t="shared" si="33"/>
        <v>0</v>
      </c>
      <c r="F251" s="32">
        <f t="shared" si="34"/>
        <v>0</v>
      </c>
      <c r="G251" s="32">
        <f t="shared" si="35"/>
        <v>0</v>
      </c>
      <c r="H251" s="32">
        <f>IFERROR(VLOOKUP(B251,parameters!$A$18:$D$21,$H$5+1,FALSE),0)</f>
        <v>0</v>
      </c>
      <c r="I251" s="32">
        <f t="shared" si="36"/>
        <v>0</v>
      </c>
      <c r="J251" s="31">
        <f t="shared" si="37"/>
        <v>0</v>
      </c>
      <c r="K251" s="31">
        <f t="shared" si="38"/>
        <v>0</v>
      </c>
      <c r="M251" s="15" t="str">
        <f t="shared" si="39"/>
        <v>NA</v>
      </c>
      <c r="N251" s="35">
        <f t="shared" si="40"/>
        <v>0</v>
      </c>
    </row>
    <row r="252" spans="1:14">
      <c r="A252" s="29" t="str">
        <f t="shared" si="41"/>
        <v/>
      </c>
      <c r="B252" s="30" t="str">
        <f>IF(A252="","NA",COUNTIF($A$7:A252,"&gt;0"))</f>
        <v>NA</v>
      </c>
      <c r="C252" s="31">
        <f t="shared" si="42"/>
        <v>0</v>
      </c>
      <c r="D252" s="31">
        <f t="shared" si="43"/>
        <v>0</v>
      </c>
      <c r="E252" s="31">
        <f t="shared" si="33"/>
        <v>0</v>
      </c>
      <c r="F252" s="32">
        <f t="shared" si="34"/>
        <v>0</v>
      </c>
      <c r="G252" s="32">
        <f t="shared" si="35"/>
        <v>0</v>
      </c>
      <c r="H252" s="32">
        <f>IFERROR(VLOOKUP(B252,parameters!$A$18:$D$21,$H$5+1,FALSE),0)</f>
        <v>0</v>
      </c>
      <c r="I252" s="32">
        <f t="shared" si="36"/>
        <v>0</v>
      </c>
      <c r="J252" s="31">
        <f t="shared" si="37"/>
        <v>0</v>
      </c>
      <c r="K252" s="31">
        <f t="shared" si="38"/>
        <v>0</v>
      </c>
      <c r="M252" s="15" t="str">
        <f t="shared" si="39"/>
        <v>NA</v>
      </c>
      <c r="N252" s="35">
        <f t="shared" si="40"/>
        <v>0</v>
      </c>
    </row>
    <row r="253" spans="1:14">
      <c r="A253" s="29" t="str">
        <f t="shared" si="41"/>
        <v/>
      </c>
      <c r="B253" s="30" t="str">
        <f>IF(A253="","NA",COUNTIF($A$7:A253,"&gt;0"))</f>
        <v>NA</v>
      </c>
      <c r="C253" s="31">
        <f t="shared" si="42"/>
        <v>0</v>
      </c>
      <c r="D253" s="31">
        <f t="shared" si="43"/>
        <v>0</v>
      </c>
      <c r="E253" s="31">
        <f t="shared" si="33"/>
        <v>0</v>
      </c>
      <c r="F253" s="32">
        <f t="shared" si="34"/>
        <v>0</v>
      </c>
      <c r="G253" s="32">
        <f t="shared" si="35"/>
        <v>0</v>
      </c>
      <c r="H253" s="32">
        <f>IFERROR(VLOOKUP(B253,parameters!$A$18:$D$21,$H$5+1,FALSE),0)</f>
        <v>0</v>
      </c>
      <c r="I253" s="32">
        <f t="shared" si="36"/>
        <v>0</v>
      </c>
      <c r="J253" s="31">
        <f t="shared" si="37"/>
        <v>0</v>
      </c>
      <c r="K253" s="31">
        <f t="shared" si="38"/>
        <v>0</v>
      </c>
      <c r="M253" s="15" t="str">
        <f t="shared" si="39"/>
        <v>NA</v>
      </c>
      <c r="N253" s="35">
        <f t="shared" si="40"/>
        <v>0</v>
      </c>
    </row>
    <row r="254" spans="1:14">
      <c r="A254" s="29" t="str">
        <f t="shared" si="41"/>
        <v/>
      </c>
      <c r="B254" s="30" t="str">
        <f>IF(A254="","NA",COUNTIF($A$7:A254,"&gt;0"))</f>
        <v>NA</v>
      </c>
      <c r="C254" s="31">
        <f t="shared" si="42"/>
        <v>0</v>
      </c>
      <c r="D254" s="31">
        <f t="shared" si="43"/>
        <v>0</v>
      </c>
      <c r="E254" s="31">
        <f t="shared" si="33"/>
        <v>0</v>
      </c>
      <c r="F254" s="32">
        <f t="shared" si="34"/>
        <v>0</v>
      </c>
      <c r="G254" s="32">
        <f t="shared" si="35"/>
        <v>0</v>
      </c>
      <c r="H254" s="32">
        <f>IFERROR(VLOOKUP(B254,parameters!$A$18:$D$21,$H$5+1,FALSE),0)</f>
        <v>0</v>
      </c>
      <c r="I254" s="32">
        <f t="shared" si="36"/>
        <v>0</v>
      </c>
      <c r="J254" s="31">
        <f t="shared" si="37"/>
        <v>0</v>
      </c>
      <c r="K254" s="31">
        <f t="shared" si="38"/>
        <v>0</v>
      </c>
      <c r="M254" s="15" t="str">
        <f t="shared" si="39"/>
        <v>NA</v>
      </c>
      <c r="N254" s="35">
        <f t="shared" si="40"/>
        <v>0</v>
      </c>
    </row>
    <row r="255" spans="1:14">
      <c r="A255" s="29" t="str">
        <f t="shared" si="41"/>
        <v/>
      </c>
      <c r="B255" s="30" t="str">
        <f>IF(A255="","NA",COUNTIF($A$7:A255,"&gt;0"))</f>
        <v>NA</v>
      </c>
      <c r="C255" s="31">
        <f t="shared" si="42"/>
        <v>0</v>
      </c>
      <c r="D255" s="31">
        <f t="shared" si="43"/>
        <v>0</v>
      </c>
      <c r="E255" s="31">
        <f t="shared" si="33"/>
        <v>0</v>
      </c>
      <c r="F255" s="32">
        <f t="shared" si="34"/>
        <v>0</v>
      </c>
      <c r="G255" s="32">
        <f t="shared" si="35"/>
        <v>0</v>
      </c>
      <c r="H255" s="32">
        <f>IFERROR(VLOOKUP(B255,parameters!$A$18:$D$21,$H$5+1,FALSE),0)</f>
        <v>0</v>
      </c>
      <c r="I255" s="32">
        <f t="shared" si="36"/>
        <v>0</v>
      </c>
      <c r="J255" s="31">
        <f t="shared" si="37"/>
        <v>0</v>
      </c>
      <c r="K255" s="31">
        <f t="shared" si="38"/>
        <v>0</v>
      </c>
      <c r="M255" s="15" t="str">
        <f t="shared" si="39"/>
        <v>NA</v>
      </c>
      <c r="N255" s="35">
        <f t="shared" si="40"/>
        <v>0</v>
      </c>
    </row>
    <row r="256" spans="1:14">
      <c r="A256" s="29" t="str">
        <f t="shared" si="41"/>
        <v/>
      </c>
      <c r="B256" s="30" t="str">
        <f>IF(A256="","NA",COUNTIF($A$7:A256,"&gt;0"))</f>
        <v>NA</v>
      </c>
      <c r="C256" s="31">
        <f t="shared" si="42"/>
        <v>0</v>
      </c>
      <c r="D256" s="31">
        <f t="shared" si="43"/>
        <v>0</v>
      </c>
      <c r="E256" s="31">
        <f t="shared" si="33"/>
        <v>0</v>
      </c>
      <c r="F256" s="32">
        <f t="shared" si="34"/>
        <v>0</v>
      </c>
      <c r="G256" s="32">
        <f t="shared" si="35"/>
        <v>0</v>
      </c>
      <c r="H256" s="32">
        <f>IFERROR(VLOOKUP(B256,parameters!$A$18:$D$21,$H$5+1,FALSE),0)</f>
        <v>0</v>
      </c>
      <c r="I256" s="32">
        <f t="shared" si="36"/>
        <v>0</v>
      </c>
      <c r="J256" s="31">
        <f t="shared" si="37"/>
        <v>0</v>
      </c>
      <c r="K256" s="31">
        <f t="shared" si="38"/>
        <v>0</v>
      </c>
      <c r="M256" s="15" t="str">
        <f t="shared" si="39"/>
        <v>NA</v>
      </c>
      <c r="N256" s="35">
        <f t="shared" si="40"/>
        <v>0</v>
      </c>
    </row>
    <row r="257" spans="1:14">
      <c r="A257" s="29" t="str">
        <f t="shared" si="41"/>
        <v/>
      </c>
      <c r="B257" s="30" t="str">
        <f>IF(A257="","NA",COUNTIF($A$7:A257,"&gt;0"))</f>
        <v>NA</v>
      </c>
      <c r="C257" s="31">
        <f t="shared" si="42"/>
        <v>0</v>
      </c>
      <c r="D257" s="31">
        <f t="shared" si="43"/>
        <v>0</v>
      </c>
      <c r="E257" s="31">
        <f t="shared" si="33"/>
        <v>0</v>
      </c>
      <c r="F257" s="32">
        <f t="shared" si="34"/>
        <v>0</v>
      </c>
      <c r="G257" s="32">
        <f t="shared" si="35"/>
        <v>0</v>
      </c>
      <c r="H257" s="32">
        <f>IFERROR(VLOOKUP(B257,parameters!$A$18:$D$21,$H$5+1,FALSE),0)</f>
        <v>0</v>
      </c>
      <c r="I257" s="32">
        <f t="shared" si="36"/>
        <v>0</v>
      </c>
      <c r="J257" s="31">
        <f t="shared" si="37"/>
        <v>0</v>
      </c>
      <c r="K257" s="31">
        <f t="shared" si="38"/>
        <v>0</v>
      </c>
      <c r="M257" s="15" t="str">
        <f t="shared" si="39"/>
        <v>NA</v>
      </c>
      <c r="N257" s="35">
        <f t="shared" si="40"/>
        <v>0</v>
      </c>
    </row>
    <row r="258" spans="1:14">
      <c r="A258" s="29" t="str">
        <f t="shared" si="41"/>
        <v/>
      </c>
      <c r="B258" s="30" t="str">
        <f>IF(A258="","NA",COUNTIF($A$7:A258,"&gt;0"))</f>
        <v>NA</v>
      </c>
      <c r="C258" s="31">
        <f t="shared" si="42"/>
        <v>0</v>
      </c>
      <c r="D258" s="31">
        <f t="shared" si="43"/>
        <v>0</v>
      </c>
      <c r="E258" s="31">
        <f t="shared" si="33"/>
        <v>0</v>
      </c>
      <c r="F258" s="32">
        <f t="shared" si="34"/>
        <v>0</v>
      </c>
      <c r="G258" s="32">
        <f t="shared" si="35"/>
        <v>0</v>
      </c>
      <c r="H258" s="32">
        <f>IFERROR(VLOOKUP(B258,parameters!$A$18:$D$21,$H$5+1,FALSE),0)</f>
        <v>0</v>
      </c>
      <c r="I258" s="32">
        <f t="shared" si="36"/>
        <v>0</v>
      </c>
      <c r="J258" s="31">
        <f t="shared" si="37"/>
        <v>0</v>
      </c>
      <c r="K258" s="31">
        <f t="shared" si="38"/>
        <v>0</v>
      </c>
      <c r="M258" s="15" t="str">
        <f t="shared" si="39"/>
        <v>NA</v>
      </c>
      <c r="N258" s="35">
        <f t="shared" si="40"/>
        <v>0</v>
      </c>
    </row>
    <row r="259" spans="1:14">
      <c r="A259" s="29" t="str">
        <f t="shared" si="41"/>
        <v/>
      </c>
      <c r="B259" s="30" t="str">
        <f>IF(A259="","NA",COUNTIF($A$7:A259,"&gt;0"))</f>
        <v>NA</v>
      </c>
      <c r="C259" s="31">
        <f t="shared" si="42"/>
        <v>0</v>
      </c>
      <c r="D259" s="31">
        <f t="shared" si="43"/>
        <v>0</v>
      </c>
      <c r="E259" s="31">
        <f t="shared" si="33"/>
        <v>0</v>
      </c>
      <c r="F259" s="32">
        <f t="shared" si="34"/>
        <v>0</v>
      </c>
      <c r="G259" s="32">
        <f t="shared" si="35"/>
        <v>0</v>
      </c>
      <c r="H259" s="32">
        <f>IFERROR(VLOOKUP(B259,parameters!$A$18:$D$21,$H$5+1,FALSE),0)</f>
        <v>0</v>
      </c>
      <c r="I259" s="32">
        <f t="shared" si="36"/>
        <v>0</v>
      </c>
      <c r="J259" s="31">
        <f t="shared" si="37"/>
        <v>0</v>
      </c>
      <c r="K259" s="31">
        <f t="shared" si="38"/>
        <v>0</v>
      </c>
      <c r="M259" s="15" t="str">
        <f t="shared" si="39"/>
        <v>NA</v>
      </c>
      <c r="N259" s="35">
        <f t="shared" si="40"/>
        <v>0</v>
      </c>
    </row>
    <row r="260" spans="1:14">
      <c r="A260" s="29" t="str">
        <f t="shared" si="41"/>
        <v/>
      </c>
      <c r="B260" s="30" t="str">
        <f>IF(A260="","NA",COUNTIF($A$7:A260,"&gt;0"))</f>
        <v>NA</v>
      </c>
      <c r="C260" s="31">
        <f t="shared" si="42"/>
        <v>0</v>
      </c>
      <c r="D260" s="31">
        <f t="shared" si="43"/>
        <v>0</v>
      </c>
      <c r="E260" s="31">
        <f t="shared" si="33"/>
        <v>0</v>
      </c>
      <c r="F260" s="32">
        <f t="shared" si="34"/>
        <v>0</v>
      </c>
      <c r="G260" s="32">
        <f t="shared" si="35"/>
        <v>0</v>
      </c>
      <c r="H260" s="32">
        <f>IFERROR(VLOOKUP(B260,parameters!$A$18:$D$21,$H$5+1,FALSE),0)</f>
        <v>0</v>
      </c>
      <c r="I260" s="32">
        <f t="shared" si="36"/>
        <v>0</v>
      </c>
      <c r="J260" s="31">
        <f t="shared" si="37"/>
        <v>0</v>
      </c>
      <c r="K260" s="31">
        <f t="shared" si="38"/>
        <v>0</v>
      </c>
      <c r="M260" s="15" t="str">
        <f t="shared" si="39"/>
        <v>NA</v>
      </c>
      <c r="N260" s="35">
        <f t="shared" si="40"/>
        <v>0</v>
      </c>
    </row>
    <row r="261" spans="1:14">
      <c r="A261" s="29" t="str">
        <f t="shared" si="41"/>
        <v/>
      </c>
      <c r="B261" s="30" t="str">
        <f>IF(A261="","NA",COUNTIF($A$7:A261,"&gt;0"))</f>
        <v>NA</v>
      </c>
      <c r="C261" s="31">
        <f t="shared" si="42"/>
        <v>0</v>
      </c>
      <c r="D261" s="31">
        <f t="shared" si="43"/>
        <v>0</v>
      </c>
      <c r="E261" s="31">
        <f t="shared" si="33"/>
        <v>0</v>
      </c>
      <c r="F261" s="32">
        <f t="shared" si="34"/>
        <v>0</v>
      </c>
      <c r="G261" s="32">
        <f t="shared" si="35"/>
        <v>0</v>
      </c>
      <c r="H261" s="32">
        <f>IFERROR(VLOOKUP(B261,parameters!$A$18:$D$21,$H$5+1,FALSE),0)</f>
        <v>0</v>
      </c>
      <c r="I261" s="32">
        <f t="shared" si="36"/>
        <v>0</v>
      </c>
      <c r="J261" s="31">
        <f t="shared" si="37"/>
        <v>0</v>
      </c>
      <c r="K261" s="31">
        <f t="shared" si="38"/>
        <v>0</v>
      </c>
      <c r="M261" s="15" t="str">
        <f t="shared" si="39"/>
        <v>NA</v>
      </c>
      <c r="N261" s="35">
        <f t="shared" si="40"/>
        <v>0</v>
      </c>
    </row>
    <row r="262" spans="1:14">
      <c r="A262" s="29" t="str">
        <f t="shared" si="41"/>
        <v/>
      </c>
      <c r="B262" s="30" t="str">
        <f>IF(A262="","NA",COUNTIF($A$7:A262,"&gt;0"))</f>
        <v>NA</v>
      </c>
      <c r="C262" s="31">
        <f t="shared" si="42"/>
        <v>0</v>
      </c>
      <c r="D262" s="31">
        <f t="shared" si="43"/>
        <v>0</v>
      </c>
      <c r="E262" s="31">
        <f t="shared" si="33"/>
        <v>0</v>
      </c>
      <c r="F262" s="32">
        <f t="shared" si="34"/>
        <v>0</v>
      </c>
      <c r="G262" s="32">
        <f t="shared" si="35"/>
        <v>0</v>
      </c>
      <c r="H262" s="32">
        <f>IFERROR(VLOOKUP(B262,parameters!$A$18:$D$21,$H$5+1,FALSE),0)</f>
        <v>0</v>
      </c>
      <c r="I262" s="32">
        <f t="shared" si="36"/>
        <v>0</v>
      </c>
      <c r="J262" s="31">
        <f t="shared" si="37"/>
        <v>0</v>
      </c>
      <c r="K262" s="31">
        <f t="shared" si="38"/>
        <v>0</v>
      </c>
      <c r="M262" s="15" t="str">
        <f t="shared" si="39"/>
        <v>NA</v>
      </c>
      <c r="N262" s="35">
        <f t="shared" si="40"/>
        <v>0</v>
      </c>
    </row>
    <row r="263" spans="1:14">
      <c r="A263" s="29" t="str">
        <f t="shared" si="41"/>
        <v/>
      </c>
      <c r="B263" s="30" t="str">
        <f>IF(A263="","NA",COUNTIF($A$7:A263,"&gt;0"))</f>
        <v>NA</v>
      </c>
      <c r="C263" s="31">
        <f t="shared" si="42"/>
        <v>0</v>
      </c>
      <c r="D263" s="31">
        <f t="shared" si="43"/>
        <v>0</v>
      </c>
      <c r="E263" s="31">
        <f t="shared" si="33"/>
        <v>0</v>
      </c>
      <c r="F263" s="32">
        <f t="shared" si="34"/>
        <v>0</v>
      </c>
      <c r="G263" s="32">
        <f t="shared" si="35"/>
        <v>0</v>
      </c>
      <c r="H263" s="32">
        <f>IFERROR(VLOOKUP(B263,parameters!$A$18:$D$21,$H$5+1,FALSE),0)</f>
        <v>0</v>
      </c>
      <c r="I263" s="32">
        <f t="shared" si="36"/>
        <v>0</v>
      </c>
      <c r="J263" s="31">
        <f t="shared" si="37"/>
        <v>0</v>
      </c>
      <c r="K263" s="31">
        <f t="shared" si="38"/>
        <v>0</v>
      </c>
      <c r="M263" s="15" t="str">
        <f t="shared" si="39"/>
        <v>NA</v>
      </c>
      <c r="N263" s="35">
        <f t="shared" si="40"/>
        <v>0</v>
      </c>
    </row>
    <row r="264" spans="1:14">
      <c r="A264" s="29" t="str">
        <f t="shared" si="41"/>
        <v/>
      </c>
      <c r="B264" s="30" t="str">
        <f>IF(A264="","NA",COUNTIF($A$7:A264,"&gt;0"))</f>
        <v>NA</v>
      </c>
      <c r="C264" s="31">
        <f t="shared" si="42"/>
        <v>0</v>
      </c>
      <c r="D264" s="31">
        <f t="shared" si="43"/>
        <v>0</v>
      </c>
      <c r="E264" s="31">
        <f t="shared" ref="E264:E327" si="44">C264*$B$5</f>
        <v>0</v>
      </c>
      <c r="F264" s="32">
        <f t="shared" ref="F264:F327" si="45">IF(B264&lt;=$B$3,IPMT($B$5,B264,$B$3,-$B$4),0)</f>
        <v>0</v>
      </c>
      <c r="G264" s="32">
        <f t="shared" ref="G264:G327" si="46">IF(B264&lt;=$B$3,PPMT($B$5,B264,$B$3,-$B$4),0)</f>
        <v>0</v>
      </c>
      <c r="H264" s="32">
        <f>IFERROR(VLOOKUP(B264,parameters!$A$18:$D$21,$H$5+1,FALSE),0)</f>
        <v>0</v>
      </c>
      <c r="I264" s="32">
        <f t="shared" ref="I264:I327" si="47">MIN(C264+D264+E264,F264+G264+H264)</f>
        <v>0</v>
      </c>
      <c r="J264" s="31">
        <f t="shared" ref="J264:J327" si="48">MAX(0,D264+E264-I264)</f>
        <v>0</v>
      </c>
      <c r="K264" s="31">
        <f t="shared" ref="K264:K327" si="49">MAX(0, C264+D264+E264-I264)</f>
        <v>0</v>
      </c>
      <c r="M264" s="15" t="str">
        <f t="shared" ref="M264:M327" si="50">IF(C264&lt;=0.00000001,"NA",B264)</f>
        <v>NA</v>
      </c>
      <c r="N264" s="35">
        <f t="shared" ref="N264:N327" si="51">C264-K264</f>
        <v>0</v>
      </c>
    </row>
    <row r="265" spans="1:14">
      <c r="A265" s="29" t="str">
        <f t="shared" ref="A265:A328" si="52">IF(B264&lt;$B$3,DATE(YEAR(A264)+$E$5,MONTH(A264)+$E$4,DAY(A264)+$E$3),"")</f>
        <v/>
      </c>
      <c r="B265" s="30" t="str">
        <f>IF(A265="","NA",COUNTIF($A$7:A265,"&gt;0"))</f>
        <v>NA</v>
      </c>
      <c r="C265" s="31">
        <f t="shared" ref="C265:C328" si="53">K264</f>
        <v>0</v>
      </c>
      <c r="D265" s="31">
        <f t="shared" ref="D265:D328" si="54">J264</f>
        <v>0</v>
      </c>
      <c r="E265" s="31">
        <f t="shared" si="44"/>
        <v>0</v>
      </c>
      <c r="F265" s="32">
        <f t="shared" si="45"/>
        <v>0</v>
      </c>
      <c r="G265" s="32">
        <f t="shared" si="46"/>
        <v>0</v>
      </c>
      <c r="H265" s="32">
        <f>IFERROR(VLOOKUP(B265,parameters!$A$18:$D$21,$H$5+1,FALSE),0)</f>
        <v>0</v>
      </c>
      <c r="I265" s="32">
        <f t="shared" si="47"/>
        <v>0</v>
      </c>
      <c r="J265" s="31">
        <f t="shared" si="48"/>
        <v>0</v>
      </c>
      <c r="K265" s="31">
        <f t="shared" si="49"/>
        <v>0</v>
      </c>
      <c r="M265" s="15" t="str">
        <f t="shared" si="50"/>
        <v>NA</v>
      </c>
      <c r="N265" s="35">
        <f t="shared" si="51"/>
        <v>0</v>
      </c>
    </row>
    <row r="266" spans="1:14">
      <c r="A266" s="29" t="str">
        <f t="shared" si="52"/>
        <v/>
      </c>
      <c r="B266" s="30" t="str">
        <f>IF(A266="","NA",COUNTIF($A$7:A266,"&gt;0"))</f>
        <v>NA</v>
      </c>
      <c r="C266" s="31">
        <f t="shared" si="53"/>
        <v>0</v>
      </c>
      <c r="D266" s="31">
        <f t="shared" si="54"/>
        <v>0</v>
      </c>
      <c r="E266" s="31">
        <f t="shared" si="44"/>
        <v>0</v>
      </c>
      <c r="F266" s="32">
        <f t="shared" si="45"/>
        <v>0</v>
      </c>
      <c r="G266" s="32">
        <f t="shared" si="46"/>
        <v>0</v>
      </c>
      <c r="H266" s="32">
        <f>IFERROR(VLOOKUP(B266,parameters!$A$18:$D$21,$H$5+1,FALSE),0)</f>
        <v>0</v>
      </c>
      <c r="I266" s="32">
        <f t="shared" si="47"/>
        <v>0</v>
      </c>
      <c r="J266" s="31">
        <f t="shared" si="48"/>
        <v>0</v>
      </c>
      <c r="K266" s="31">
        <f t="shared" si="49"/>
        <v>0</v>
      </c>
      <c r="M266" s="15" t="str">
        <f t="shared" si="50"/>
        <v>NA</v>
      </c>
      <c r="N266" s="35">
        <f t="shared" si="51"/>
        <v>0</v>
      </c>
    </row>
    <row r="267" spans="1:14">
      <c r="A267" s="29" t="str">
        <f t="shared" si="52"/>
        <v/>
      </c>
      <c r="B267" s="30" t="str">
        <f>IF(A267="","NA",COUNTIF($A$7:A267,"&gt;0"))</f>
        <v>NA</v>
      </c>
      <c r="C267" s="31">
        <f t="shared" si="53"/>
        <v>0</v>
      </c>
      <c r="D267" s="31">
        <f t="shared" si="54"/>
        <v>0</v>
      </c>
      <c r="E267" s="31">
        <f t="shared" si="44"/>
        <v>0</v>
      </c>
      <c r="F267" s="32">
        <f t="shared" si="45"/>
        <v>0</v>
      </c>
      <c r="G267" s="32">
        <f t="shared" si="46"/>
        <v>0</v>
      </c>
      <c r="H267" s="32">
        <f>IFERROR(VLOOKUP(B267,parameters!$A$18:$D$21,$H$5+1,FALSE),0)</f>
        <v>0</v>
      </c>
      <c r="I267" s="32">
        <f t="shared" si="47"/>
        <v>0</v>
      </c>
      <c r="J267" s="31">
        <f t="shared" si="48"/>
        <v>0</v>
      </c>
      <c r="K267" s="31">
        <f t="shared" si="49"/>
        <v>0</v>
      </c>
      <c r="M267" s="15" t="str">
        <f t="shared" si="50"/>
        <v>NA</v>
      </c>
      <c r="N267" s="35">
        <f t="shared" si="51"/>
        <v>0</v>
      </c>
    </row>
    <row r="268" spans="1:14">
      <c r="A268" s="29" t="str">
        <f t="shared" si="52"/>
        <v/>
      </c>
      <c r="B268" s="30" t="str">
        <f>IF(A268="","NA",COUNTIF($A$7:A268,"&gt;0"))</f>
        <v>NA</v>
      </c>
      <c r="C268" s="31">
        <f t="shared" si="53"/>
        <v>0</v>
      </c>
      <c r="D268" s="31">
        <f t="shared" si="54"/>
        <v>0</v>
      </c>
      <c r="E268" s="31">
        <f t="shared" si="44"/>
        <v>0</v>
      </c>
      <c r="F268" s="32">
        <f t="shared" si="45"/>
        <v>0</v>
      </c>
      <c r="G268" s="32">
        <f t="shared" si="46"/>
        <v>0</v>
      </c>
      <c r="H268" s="32">
        <f>IFERROR(VLOOKUP(B268,parameters!$A$18:$D$21,$H$5+1,FALSE),0)</f>
        <v>0</v>
      </c>
      <c r="I268" s="32">
        <f t="shared" si="47"/>
        <v>0</v>
      </c>
      <c r="J268" s="31">
        <f t="shared" si="48"/>
        <v>0</v>
      </c>
      <c r="K268" s="31">
        <f t="shared" si="49"/>
        <v>0</v>
      </c>
      <c r="M268" s="15" t="str">
        <f t="shared" si="50"/>
        <v>NA</v>
      </c>
      <c r="N268" s="35">
        <f t="shared" si="51"/>
        <v>0</v>
      </c>
    </row>
    <row r="269" spans="1:14">
      <c r="A269" s="29" t="str">
        <f t="shared" si="52"/>
        <v/>
      </c>
      <c r="B269" s="30" t="str">
        <f>IF(A269="","NA",COUNTIF($A$7:A269,"&gt;0"))</f>
        <v>NA</v>
      </c>
      <c r="C269" s="31">
        <f t="shared" si="53"/>
        <v>0</v>
      </c>
      <c r="D269" s="31">
        <f t="shared" si="54"/>
        <v>0</v>
      </c>
      <c r="E269" s="31">
        <f t="shared" si="44"/>
        <v>0</v>
      </c>
      <c r="F269" s="32">
        <f t="shared" si="45"/>
        <v>0</v>
      </c>
      <c r="G269" s="32">
        <f t="shared" si="46"/>
        <v>0</v>
      </c>
      <c r="H269" s="32">
        <f>IFERROR(VLOOKUP(B269,parameters!$A$18:$D$21,$H$5+1,FALSE),0)</f>
        <v>0</v>
      </c>
      <c r="I269" s="32">
        <f t="shared" si="47"/>
        <v>0</v>
      </c>
      <c r="J269" s="31">
        <f t="shared" si="48"/>
        <v>0</v>
      </c>
      <c r="K269" s="31">
        <f t="shared" si="49"/>
        <v>0</v>
      </c>
      <c r="M269" s="15" t="str">
        <f t="shared" si="50"/>
        <v>NA</v>
      </c>
      <c r="N269" s="35">
        <f t="shared" si="51"/>
        <v>0</v>
      </c>
    </row>
    <row r="270" spans="1:14">
      <c r="A270" s="29" t="str">
        <f t="shared" si="52"/>
        <v/>
      </c>
      <c r="B270" s="30" t="str">
        <f>IF(A270="","NA",COUNTIF($A$7:A270,"&gt;0"))</f>
        <v>NA</v>
      </c>
      <c r="C270" s="31">
        <f t="shared" si="53"/>
        <v>0</v>
      </c>
      <c r="D270" s="31">
        <f t="shared" si="54"/>
        <v>0</v>
      </c>
      <c r="E270" s="31">
        <f t="shared" si="44"/>
        <v>0</v>
      </c>
      <c r="F270" s="32">
        <f t="shared" si="45"/>
        <v>0</v>
      </c>
      <c r="G270" s="32">
        <f t="shared" si="46"/>
        <v>0</v>
      </c>
      <c r="H270" s="32">
        <f>IFERROR(VLOOKUP(B270,parameters!$A$18:$D$21,$H$5+1,FALSE),0)</f>
        <v>0</v>
      </c>
      <c r="I270" s="32">
        <f t="shared" si="47"/>
        <v>0</v>
      </c>
      <c r="J270" s="31">
        <f t="shared" si="48"/>
        <v>0</v>
      </c>
      <c r="K270" s="31">
        <f t="shared" si="49"/>
        <v>0</v>
      </c>
      <c r="M270" s="15" t="str">
        <f t="shared" si="50"/>
        <v>NA</v>
      </c>
      <c r="N270" s="35">
        <f t="shared" si="51"/>
        <v>0</v>
      </c>
    </row>
    <row r="271" spans="1:14">
      <c r="A271" s="29" t="str">
        <f t="shared" si="52"/>
        <v/>
      </c>
      <c r="B271" s="30" t="str">
        <f>IF(A271="","NA",COUNTIF($A$7:A271,"&gt;0"))</f>
        <v>NA</v>
      </c>
      <c r="C271" s="31">
        <f t="shared" si="53"/>
        <v>0</v>
      </c>
      <c r="D271" s="31">
        <f t="shared" si="54"/>
        <v>0</v>
      </c>
      <c r="E271" s="31">
        <f t="shared" si="44"/>
        <v>0</v>
      </c>
      <c r="F271" s="32">
        <f t="shared" si="45"/>
        <v>0</v>
      </c>
      <c r="G271" s="32">
        <f t="shared" si="46"/>
        <v>0</v>
      </c>
      <c r="H271" s="32">
        <f>IFERROR(VLOOKUP(B271,parameters!$A$18:$D$21,$H$5+1,FALSE),0)</f>
        <v>0</v>
      </c>
      <c r="I271" s="32">
        <f t="shared" si="47"/>
        <v>0</v>
      </c>
      <c r="J271" s="31">
        <f t="shared" si="48"/>
        <v>0</v>
      </c>
      <c r="K271" s="31">
        <f t="shared" si="49"/>
        <v>0</v>
      </c>
      <c r="M271" s="15" t="str">
        <f t="shared" si="50"/>
        <v>NA</v>
      </c>
      <c r="N271" s="35">
        <f t="shared" si="51"/>
        <v>0</v>
      </c>
    </row>
    <row r="272" spans="1:14">
      <c r="A272" s="29" t="str">
        <f t="shared" si="52"/>
        <v/>
      </c>
      <c r="B272" s="30" t="str">
        <f>IF(A272="","NA",COUNTIF($A$7:A272,"&gt;0"))</f>
        <v>NA</v>
      </c>
      <c r="C272" s="31">
        <f t="shared" si="53"/>
        <v>0</v>
      </c>
      <c r="D272" s="31">
        <f t="shared" si="54"/>
        <v>0</v>
      </c>
      <c r="E272" s="31">
        <f t="shared" si="44"/>
        <v>0</v>
      </c>
      <c r="F272" s="32">
        <f t="shared" si="45"/>
        <v>0</v>
      </c>
      <c r="G272" s="32">
        <f t="shared" si="46"/>
        <v>0</v>
      </c>
      <c r="H272" s="32">
        <f>IFERROR(VLOOKUP(B272,parameters!$A$18:$D$21,$H$5+1,FALSE),0)</f>
        <v>0</v>
      </c>
      <c r="I272" s="32">
        <f t="shared" si="47"/>
        <v>0</v>
      </c>
      <c r="J272" s="31">
        <f t="shared" si="48"/>
        <v>0</v>
      </c>
      <c r="K272" s="31">
        <f t="shared" si="49"/>
        <v>0</v>
      </c>
      <c r="M272" s="15" t="str">
        <f t="shared" si="50"/>
        <v>NA</v>
      </c>
      <c r="N272" s="35">
        <f t="shared" si="51"/>
        <v>0</v>
      </c>
    </row>
    <row r="273" spans="1:14">
      <c r="A273" s="29" t="str">
        <f t="shared" si="52"/>
        <v/>
      </c>
      <c r="B273" s="30" t="str">
        <f>IF(A273="","NA",COUNTIF($A$7:A273,"&gt;0"))</f>
        <v>NA</v>
      </c>
      <c r="C273" s="31">
        <f t="shared" si="53"/>
        <v>0</v>
      </c>
      <c r="D273" s="31">
        <f t="shared" si="54"/>
        <v>0</v>
      </c>
      <c r="E273" s="31">
        <f t="shared" si="44"/>
        <v>0</v>
      </c>
      <c r="F273" s="32">
        <f t="shared" si="45"/>
        <v>0</v>
      </c>
      <c r="G273" s="32">
        <f t="shared" si="46"/>
        <v>0</v>
      </c>
      <c r="H273" s="32">
        <f>IFERROR(VLOOKUP(B273,parameters!$A$18:$D$21,$H$5+1,FALSE),0)</f>
        <v>0</v>
      </c>
      <c r="I273" s="32">
        <f t="shared" si="47"/>
        <v>0</v>
      </c>
      <c r="J273" s="31">
        <f t="shared" si="48"/>
        <v>0</v>
      </c>
      <c r="K273" s="31">
        <f t="shared" si="49"/>
        <v>0</v>
      </c>
      <c r="M273" s="15" t="str">
        <f t="shared" si="50"/>
        <v>NA</v>
      </c>
      <c r="N273" s="35">
        <f t="shared" si="51"/>
        <v>0</v>
      </c>
    </row>
    <row r="274" spans="1:14">
      <c r="A274" s="29" t="str">
        <f t="shared" si="52"/>
        <v/>
      </c>
      <c r="B274" s="30" t="str">
        <f>IF(A274="","NA",COUNTIF($A$7:A274,"&gt;0"))</f>
        <v>NA</v>
      </c>
      <c r="C274" s="31">
        <f t="shared" si="53"/>
        <v>0</v>
      </c>
      <c r="D274" s="31">
        <f t="shared" si="54"/>
        <v>0</v>
      </c>
      <c r="E274" s="31">
        <f t="shared" si="44"/>
        <v>0</v>
      </c>
      <c r="F274" s="32">
        <f t="shared" si="45"/>
        <v>0</v>
      </c>
      <c r="G274" s="32">
        <f t="shared" si="46"/>
        <v>0</v>
      </c>
      <c r="H274" s="32">
        <f>IFERROR(VLOOKUP(B274,parameters!$A$18:$D$21,$H$5+1,FALSE),0)</f>
        <v>0</v>
      </c>
      <c r="I274" s="32">
        <f t="shared" si="47"/>
        <v>0</v>
      </c>
      <c r="J274" s="31">
        <f t="shared" si="48"/>
        <v>0</v>
      </c>
      <c r="K274" s="31">
        <f t="shared" si="49"/>
        <v>0</v>
      </c>
      <c r="M274" s="15" t="str">
        <f t="shared" si="50"/>
        <v>NA</v>
      </c>
      <c r="N274" s="35">
        <f t="shared" si="51"/>
        <v>0</v>
      </c>
    </row>
    <row r="275" spans="1:14">
      <c r="A275" s="29" t="str">
        <f t="shared" si="52"/>
        <v/>
      </c>
      <c r="B275" s="30" t="str">
        <f>IF(A275="","NA",COUNTIF($A$7:A275,"&gt;0"))</f>
        <v>NA</v>
      </c>
      <c r="C275" s="31">
        <f t="shared" si="53"/>
        <v>0</v>
      </c>
      <c r="D275" s="31">
        <f t="shared" si="54"/>
        <v>0</v>
      </c>
      <c r="E275" s="31">
        <f t="shared" si="44"/>
        <v>0</v>
      </c>
      <c r="F275" s="32">
        <f t="shared" si="45"/>
        <v>0</v>
      </c>
      <c r="G275" s="32">
        <f t="shared" si="46"/>
        <v>0</v>
      </c>
      <c r="H275" s="32">
        <f>IFERROR(VLOOKUP(B275,parameters!$A$18:$D$21,$H$5+1,FALSE),0)</f>
        <v>0</v>
      </c>
      <c r="I275" s="32">
        <f t="shared" si="47"/>
        <v>0</v>
      </c>
      <c r="J275" s="31">
        <f t="shared" si="48"/>
        <v>0</v>
      </c>
      <c r="K275" s="31">
        <f t="shared" si="49"/>
        <v>0</v>
      </c>
      <c r="M275" s="15" t="str">
        <f t="shared" si="50"/>
        <v>NA</v>
      </c>
      <c r="N275" s="35">
        <f t="shared" si="51"/>
        <v>0</v>
      </c>
    </row>
    <row r="276" spans="1:14">
      <c r="A276" s="29" t="str">
        <f t="shared" si="52"/>
        <v/>
      </c>
      <c r="B276" s="30" t="str">
        <f>IF(A276="","NA",COUNTIF($A$7:A276,"&gt;0"))</f>
        <v>NA</v>
      </c>
      <c r="C276" s="31">
        <f t="shared" si="53"/>
        <v>0</v>
      </c>
      <c r="D276" s="31">
        <f t="shared" si="54"/>
        <v>0</v>
      </c>
      <c r="E276" s="31">
        <f t="shared" si="44"/>
        <v>0</v>
      </c>
      <c r="F276" s="32">
        <f t="shared" si="45"/>
        <v>0</v>
      </c>
      <c r="G276" s="32">
        <f t="shared" si="46"/>
        <v>0</v>
      </c>
      <c r="H276" s="32">
        <f>IFERROR(VLOOKUP(B276,parameters!$A$18:$D$21,$H$5+1,FALSE),0)</f>
        <v>0</v>
      </c>
      <c r="I276" s="32">
        <f t="shared" si="47"/>
        <v>0</v>
      </c>
      <c r="J276" s="31">
        <f t="shared" si="48"/>
        <v>0</v>
      </c>
      <c r="K276" s="31">
        <f t="shared" si="49"/>
        <v>0</v>
      </c>
      <c r="M276" s="15" t="str">
        <f t="shared" si="50"/>
        <v>NA</v>
      </c>
      <c r="N276" s="35">
        <f t="shared" si="51"/>
        <v>0</v>
      </c>
    </row>
    <row r="277" spans="1:14">
      <c r="A277" s="29" t="str">
        <f t="shared" si="52"/>
        <v/>
      </c>
      <c r="B277" s="30" t="str">
        <f>IF(A277="","NA",COUNTIF($A$7:A277,"&gt;0"))</f>
        <v>NA</v>
      </c>
      <c r="C277" s="31">
        <f t="shared" si="53"/>
        <v>0</v>
      </c>
      <c r="D277" s="31">
        <f t="shared" si="54"/>
        <v>0</v>
      </c>
      <c r="E277" s="31">
        <f t="shared" si="44"/>
        <v>0</v>
      </c>
      <c r="F277" s="32">
        <f t="shared" si="45"/>
        <v>0</v>
      </c>
      <c r="G277" s="32">
        <f t="shared" si="46"/>
        <v>0</v>
      </c>
      <c r="H277" s="32">
        <f>IFERROR(VLOOKUP(B277,parameters!$A$18:$D$21,$H$5+1,FALSE),0)</f>
        <v>0</v>
      </c>
      <c r="I277" s="32">
        <f t="shared" si="47"/>
        <v>0</v>
      </c>
      <c r="J277" s="31">
        <f t="shared" si="48"/>
        <v>0</v>
      </c>
      <c r="K277" s="31">
        <f t="shared" si="49"/>
        <v>0</v>
      </c>
      <c r="M277" s="15" t="str">
        <f t="shared" si="50"/>
        <v>NA</v>
      </c>
      <c r="N277" s="35">
        <f t="shared" si="51"/>
        <v>0</v>
      </c>
    </row>
    <row r="278" spans="1:14">
      <c r="A278" s="29" t="str">
        <f t="shared" si="52"/>
        <v/>
      </c>
      <c r="B278" s="30" t="str">
        <f>IF(A278="","NA",COUNTIF($A$7:A278,"&gt;0"))</f>
        <v>NA</v>
      </c>
      <c r="C278" s="31">
        <f t="shared" si="53"/>
        <v>0</v>
      </c>
      <c r="D278" s="31">
        <f t="shared" si="54"/>
        <v>0</v>
      </c>
      <c r="E278" s="31">
        <f t="shared" si="44"/>
        <v>0</v>
      </c>
      <c r="F278" s="32">
        <f t="shared" si="45"/>
        <v>0</v>
      </c>
      <c r="G278" s="32">
        <f t="shared" si="46"/>
        <v>0</v>
      </c>
      <c r="H278" s="32">
        <f>IFERROR(VLOOKUP(B278,parameters!$A$18:$D$21,$H$5+1,FALSE),0)</f>
        <v>0</v>
      </c>
      <c r="I278" s="32">
        <f t="shared" si="47"/>
        <v>0</v>
      </c>
      <c r="J278" s="31">
        <f t="shared" si="48"/>
        <v>0</v>
      </c>
      <c r="K278" s="31">
        <f t="shared" si="49"/>
        <v>0</v>
      </c>
      <c r="M278" s="15" t="str">
        <f t="shared" si="50"/>
        <v>NA</v>
      </c>
      <c r="N278" s="35">
        <f t="shared" si="51"/>
        <v>0</v>
      </c>
    </row>
    <row r="279" spans="1:14">
      <c r="A279" s="29" t="str">
        <f t="shared" si="52"/>
        <v/>
      </c>
      <c r="B279" s="30" t="str">
        <f>IF(A279="","NA",COUNTIF($A$7:A279,"&gt;0"))</f>
        <v>NA</v>
      </c>
      <c r="C279" s="31">
        <f t="shared" si="53"/>
        <v>0</v>
      </c>
      <c r="D279" s="31">
        <f t="shared" si="54"/>
        <v>0</v>
      </c>
      <c r="E279" s="31">
        <f t="shared" si="44"/>
        <v>0</v>
      </c>
      <c r="F279" s="32">
        <f t="shared" si="45"/>
        <v>0</v>
      </c>
      <c r="G279" s="32">
        <f t="shared" si="46"/>
        <v>0</v>
      </c>
      <c r="H279" s="32">
        <f>IFERROR(VLOOKUP(B279,parameters!$A$18:$D$21,$H$5+1,FALSE),0)</f>
        <v>0</v>
      </c>
      <c r="I279" s="32">
        <f t="shared" si="47"/>
        <v>0</v>
      </c>
      <c r="J279" s="31">
        <f t="shared" si="48"/>
        <v>0</v>
      </c>
      <c r="K279" s="31">
        <f t="shared" si="49"/>
        <v>0</v>
      </c>
      <c r="M279" s="15" t="str">
        <f t="shared" si="50"/>
        <v>NA</v>
      </c>
      <c r="N279" s="35">
        <f t="shared" si="51"/>
        <v>0</v>
      </c>
    </row>
    <row r="280" spans="1:14">
      <c r="A280" s="29" t="str">
        <f t="shared" si="52"/>
        <v/>
      </c>
      <c r="B280" s="30" t="str">
        <f>IF(A280="","NA",COUNTIF($A$7:A280,"&gt;0"))</f>
        <v>NA</v>
      </c>
      <c r="C280" s="31">
        <f t="shared" si="53"/>
        <v>0</v>
      </c>
      <c r="D280" s="31">
        <f t="shared" si="54"/>
        <v>0</v>
      </c>
      <c r="E280" s="31">
        <f t="shared" si="44"/>
        <v>0</v>
      </c>
      <c r="F280" s="32">
        <f t="shared" si="45"/>
        <v>0</v>
      </c>
      <c r="G280" s="32">
        <f t="shared" si="46"/>
        <v>0</v>
      </c>
      <c r="H280" s="32">
        <f>IFERROR(VLOOKUP(B280,parameters!$A$18:$D$21,$H$5+1,FALSE),0)</f>
        <v>0</v>
      </c>
      <c r="I280" s="32">
        <f t="shared" si="47"/>
        <v>0</v>
      </c>
      <c r="J280" s="31">
        <f t="shared" si="48"/>
        <v>0</v>
      </c>
      <c r="K280" s="31">
        <f t="shared" si="49"/>
        <v>0</v>
      </c>
      <c r="M280" s="15" t="str">
        <f t="shared" si="50"/>
        <v>NA</v>
      </c>
      <c r="N280" s="35">
        <f t="shared" si="51"/>
        <v>0</v>
      </c>
    </row>
    <row r="281" spans="1:14">
      <c r="A281" s="29" t="str">
        <f t="shared" si="52"/>
        <v/>
      </c>
      <c r="B281" s="30" t="str">
        <f>IF(A281="","NA",COUNTIF($A$7:A281,"&gt;0"))</f>
        <v>NA</v>
      </c>
      <c r="C281" s="31">
        <f t="shared" si="53"/>
        <v>0</v>
      </c>
      <c r="D281" s="31">
        <f t="shared" si="54"/>
        <v>0</v>
      </c>
      <c r="E281" s="31">
        <f t="shared" si="44"/>
        <v>0</v>
      </c>
      <c r="F281" s="32">
        <f t="shared" si="45"/>
        <v>0</v>
      </c>
      <c r="G281" s="32">
        <f t="shared" si="46"/>
        <v>0</v>
      </c>
      <c r="H281" s="32">
        <f>IFERROR(VLOOKUP(B281,parameters!$A$18:$D$21,$H$5+1,FALSE),0)</f>
        <v>0</v>
      </c>
      <c r="I281" s="32">
        <f t="shared" si="47"/>
        <v>0</v>
      </c>
      <c r="J281" s="31">
        <f t="shared" si="48"/>
        <v>0</v>
      </c>
      <c r="K281" s="31">
        <f t="shared" si="49"/>
        <v>0</v>
      </c>
      <c r="M281" s="15" t="str">
        <f t="shared" si="50"/>
        <v>NA</v>
      </c>
      <c r="N281" s="35">
        <f t="shared" si="51"/>
        <v>0</v>
      </c>
    </row>
    <row r="282" spans="1:14">
      <c r="A282" s="29" t="str">
        <f t="shared" si="52"/>
        <v/>
      </c>
      <c r="B282" s="30" t="str">
        <f>IF(A282="","NA",COUNTIF($A$7:A282,"&gt;0"))</f>
        <v>NA</v>
      </c>
      <c r="C282" s="31">
        <f t="shared" si="53"/>
        <v>0</v>
      </c>
      <c r="D282" s="31">
        <f t="shared" si="54"/>
        <v>0</v>
      </c>
      <c r="E282" s="31">
        <f t="shared" si="44"/>
        <v>0</v>
      </c>
      <c r="F282" s="32">
        <f t="shared" si="45"/>
        <v>0</v>
      </c>
      <c r="G282" s="32">
        <f t="shared" si="46"/>
        <v>0</v>
      </c>
      <c r="H282" s="32">
        <f>IFERROR(VLOOKUP(B282,parameters!$A$18:$D$21,$H$5+1,FALSE),0)</f>
        <v>0</v>
      </c>
      <c r="I282" s="32">
        <f t="shared" si="47"/>
        <v>0</v>
      </c>
      <c r="J282" s="31">
        <f t="shared" si="48"/>
        <v>0</v>
      </c>
      <c r="K282" s="31">
        <f t="shared" si="49"/>
        <v>0</v>
      </c>
      <c r="M282" s="15" t="str">
        <f t="shared" si="50"/>
        <v>NA</v>
      </c>
      <c r="N282" s="35">
        <f t="shared" si="51"/>
        <v>0</v>
      </c>
    </row>
    <row r="283" spans="1:14">
      <c r="A283" s="29" t="str">
        <f t="shared" si="52"/>
        <v/>
      </c>
      <c r="B283" s="30" t="str">
        <f>IF(A283="","NA",COUNTIF($A$7:A283,"&gt;0"))</f>
        <v>NA</v>
      </c>
      <c r="C283" s="31">
        <f t="shared" si="53"/>
        <v>0</v>
      </c>
      <c r="D283" s="31">
        <f t="shared" si="54"/>
        <v>0</v>
      </c>
      <c r="E283" s="31">
        <f t="shared" si="44"/>
        <v>0</v>
      </c>
      <c r="F283" s="32">
        <f t="shared" si="45"/>
        <v>0</v>
      </c>
      <c r="G283" s="32">
        <f t="shared" si="46"/>
        <v>0</v>
      </c>
      <c r="H283" s="32">
        <f>IFERROR(VLOOKUP(B283,parameters!$A$18:$D$21,$H$5+1,FALSE),0)</f>
        <v>0</v>
      </c>
      <c r="I283" s="32">
        <f t="shared" si="47"/>
        <v>0</v>
      </c>
      <c r="J283" s="31">
        <f t="shared" si="48"/>
        <v>0</v>
      </c>
      <c r="K283" s="31">
        <f t="shared" si="49"/>
        <v>0</v>
      </c>
      <c r="M283" s="15" t="str">
        <f t="shared" si="50"/>
        <v>NA</v>
      </c>
      <c r="N283" s="35">
        <f t="shared" si="51"/>
        <v>0</v>
      </c>
    </row>
    <row r="284" spans="1:14">
      <c r="A284" s="29" t="str">
        <f t="shared" si="52"/>
        <v/>
      </c>
      <c r="B284" s="30" t="str">
        <f>IF(A284="","NA",COUNTIF($A$7:A284,"&gt;0"))</f>
        <v>NA</v>
      </c>
      <c r="C284" s="31">
        <f t="shared" si="53"/>
        <v>0</v>
      </c>
      <c r="D284" s="31">
        <f t="shared" si="54"/>
        <v>0</v>
      </c>
      <c r="E284" s="31">
        <f t="shared" si="44"/>
        <v>0</v>
      </c>
      <c r="F284" s="32">
        <f t="shared" si="45"/>
        <v>0</v>
      </c>
      <c r="G284" s="32">
        <f t="shared" si="46"/>
        <v>0</v>
      </c>
      <c r="H284" s="32">
        <f>IFERROR(VLOOKUP(B284,parameters!$A$18:$D$21,$H$5+1,FALSE),0)</f>
        <v>0</v>
      </c>
      <c r="I284" s="32">
        <f t="shared" si="47"/>
        <v>0</v>
      </c>
      <c r="J284" s="31">
        <f t="shared" si="48"/>
        <v>0</v>
      </c>
      <c r="K284" s="31">
        <f t="shared" si="49"/>
        <v>0</v>
      </c>
      <c r="M284" s="15" t="str">
        <f t="shared" si="50"/>
        <v>NA</v>
      </c>
      <c r="N284" s="35">
        <f t="shared" si="51"/>
        <v>0</v>
      </c>
    </row>
    <row r="285" spans="1:14">
      <c r="A285" s="29" t="str">
        <f t="shared" si="52"/>
        <v/>
      </c>
      <c r="B285" s="30" t="str">
        <f>IF(A285="","NA",COUNTIF($A$7:A285,"&gt;0"))</f>
        <v>NA</v>
      </c>
      <c r="C285" s="31">
        <f t="shared" si="53"/>
        <v>0</v>
      </c>
      <c r="D285" s="31">
        <f t="shared" si="54"/>
        <v>0</v>
      </c>
      <c r="E285" s="31">
        <f t="shared" si="44"/>
        <v>0</v>
      </c>
      <c r="F285" s="32">
        <f t="shared" si="45"/>
        <v>0</v>
      </c>
      <c r="G285" s="32">
        <f t="shared" si="46"/>
        <v>0</v>
      </c>
      <c r="H285" s="32">
        <f>IFERROR(VLOOKUP(B285,parameters!$A$18:$D$21,$H$5+1,FALSE),0)</f>
        <v>0</v>
      </c>
      <c r="I285" s="32">
        <f t="shared" si="47"/>
        <v>0</v>
      </c>
      <c r="J285" s="31">
        <f t="shared" si="48"/>
        <v>0</v>
      </c>
      <c r="K285" s="31">
        <f t="shared" si="49"/>
        <v>0</v>
      </c>
      <c r="M285" s="15" t="str">
        <f t="shared" si="50"/>
        <v>NA</v>
      </c>
      <c r="N285" s="35">
        <f t="shared" si="51"/>
        <v>0</v>
      </c>
    </row>
    <row r="286" spans="1:14">
      <c r="A286" s="29" t="str">
        <f t="shared" si="52"/>
        <v/>
      </c>
      <c r="B286" s="30" t="str">
        <f>IF(A286="","NA",COUNTIF($A$7:A286,"&gt;0"))</f>
        <v>NA</v>
      </c>
      <c r="C286" s="31">
        <f t="shared" si="53"/>
        <v>0</v>
      </c>
      <c r="D286" s="31">
        <f t="shared" si="54"/>
        <v>0</v>
      </c>
      <c r="E286" s="31">
        <f t="shared" si="44"/>
        <v>0</v>
      </c>
      <c r="F286" s="32">
        <f t="shared" si="45"/>
        <v>0</v>
      </c>
      <c r="G286" s="32">
        <f t="shared" si="46"/>
        <v>0</v>
      </c>
      <c r="H286" s="32">
        <f>IFERROR(VLOOKUP(B286,parameters!$A$18:$D$21,$H$5+1,FALSE),0)</f>
        <v>0</v>
      </c>
      <c r="I286" s="32">
        <f t="shared" si="47"/>
        <v>0</v>
      </c>
      <c r="J286" s="31">
        <f t="shared" si="48"/>
        <v>0</v>
      </c>
      <c r="K286" s="31">
        <f t="shared" si="49"/>
        <v>0</v>
      </c>
      <c r="M286" s="15" t="str">
        <f t="shared" si="50"/>
        <v>NA</v>
      </c>
      <c r="N286" s="35">
        <f t="shared" si="51"/>
        <v>0</v>
      </c>
    </row>
    <row r="287" spans="1:14">
      <c r="A287" s="29" t="str">
        <f t="shared" si="52"/>
        <v/>
      </c>
      <c r="B287" s="30" t="str">
        <f>IF(A287="","NA",COUNTIF($A$7:A287,"&gt;0"))</f>
        <v>NA</v>
      </c>
      <c r="C287" s="31">
        <f t="shared" si="53"/>
        <v>0</v>
      </c>
      <c r="D287" s="31">
        <f t="shared" si="54"/>
        <v>0</v>
      </c>
      <c r="E287" s="31">
        <f t="shared" si="44"/>
        <v>0</v>
      </c>
      <c r="F287" s="32">
        <f t="shared" si="45"/>
        <v>0</v>
      </c>
      <c r="G287" s="32">
        <f t="shared" si="46"/>
        <v>0</v>
      </c>
      <c r="H287" s="32">
        <f>IFERROR(VLOOKUP(B287,parameters!$A$18:$D$21,$H$5+1,FALSE),0)</f>
        <v>0</v>
      </c>
      <c r="I287" s="32">
        <f t="shared" si="47"/>
        <v>0</v>
      </c>
      <c r="J287" s="31">
        <f t="shared" si="48"/>
        <v>0</v>
      </c>
      <c r="K287" s="31">
        <f t="shared" si="49"/>
        <v>0</v>
      </c>
      <c r="M287" s="15" t="str">
        <f t="shared" si="50"/>
        <v>NA</v>
      </c>
      <c r="N287" s="35">
        <f t="shared" si="51"/>
        <v>0</v>
      </c>
    </row>
    <row r="288" spans="1:14">
      <c r="A288" s="29" t="str">
        <f t="shared" si="52"/>
        <v/>
      </c>
      <c r="B288" s="30" t="str">
        <f>IF(A288="","NA",COUNTIF($A$7:A288,"&gt;0"))</f>
        <v>NA</v>
      </c>
      <c r="C288" s="31">
        <f t="shared" si="53"/>
        <v>0</v>
      </c>
      <c r="D288" s="31">
        <f t="shared" si="54"/>
        <v>0</v>
      </c>
      <c r="E288" s="31">
        <f t="shared" si="44"/>
        <v>0</v>
      </c>
      <c r="F288" s="32">
        <f t="shared" si="45"/>
        <v>0</v>
      </c>
      <c r="G288" s="32">
        <f t="shared" si="46"/>
        <v>0</v>
      </c>
      <c r="H288" s="32">
        <f>IFERROR(VLOOKUP(B288,parameters!$A$18:$D$21,$H$5+1,FALSE),0)</f>
        <v>0</v>
      </c>
      <c r="I288" s="32">
        <f t="shared" si="47"/>
        <v>0</v>
      </c>
      <c r="J288" s="31">
        <f t="shared" si="48"/>
        <v>0</v>
      </c>
      <c r="K288" s="31">
        <f t="shared" si="49"/>
        <v>0</v>
      </c>
      <c r="M288" s="15" t="str">
        <f t="shared" si="50"/>
        <v>NA</v>
      </c>
      <c r="N288" s="35">
        <f t="shared" si="51"/>
        <v>0</v>
      </c>
    </row>
    <row r="289" spans="1:14">
      <c r="A289" s="29" t="str">
        <f t="shared" si="52"/>
        <v/>
      </c>
      <c r="B289" s="30" t="str">
        <f>IF(A289="","NA",COUNTIF($A$7:A289,"&gt;0"))</f>
        <v>NA</v>
      </c>
      <c r="C289" s="31">
        <f t="shared" si="53"/>
        <v>0</v>
      </c>
      <c r="D289" s="31">
        <f t="shared" si="54"/>
        <v>0</v>
      </c>
      <c r="E289" s="31">
        <f t="shared" si="44"/>
        <v>0</v>
      </c>
      <c r="F289" s="32">
        <f t="shared" si="45"/>
        <v>0</v>
      </c>
      <c r="G289" s="32">
        <f t="shared" si="46"/>
        <v>0</v>
      </c>
      <c r="H289" s="32">
        <f>IFERROR(VLOOKUP(B289,parameters!$A$18:$D$21,$H$5+1,FALSE),0)</f>
        <v>0</v>
      </c>
      <c r="I289" s="32">
        <f t="shared" si="47"/>
        <v>0</v>
      </c>
      <c r="J289" s="31">
        <f t="shared" si="48"/>
        <v>0</v>
      </c>
      <c r="K289" s="31">
        <f t="shared" si="49"/>
        <v>0</v>
      </c>
      <c r="M289" s="15" t="str">
        <f t="shared" si="50"/>
        <v>NA</v>
      </c>
      <c r="N289" s="35">
        <f t="shared" si="51"/>
        <v>0</v>
      </c>
    </row>
    <row r="290" spans="1:14">
      <c r="A290" s="29" t="str">
        <f t="shared" si="52"/>
        <v/>
      </c>
      <c r="B290" s="30" t="str">
        <f>IF(A290="","NA",COUNTIF($A$7:A290,"&gt;0"))</f>
        <v>NA</v>
      </c>
      <c r="C290" s="31">
        <f t="shared" si="53"/>
        <v>0</v>
      </c>
      <c r="D290" s="31">
        <f t="shared" si="54"/>
        <v>0</v>
      </c>
      <c r="E290" s="31">
        <f t="shared" si="44"/>
        <v>0</v>
      </c>
      <c r="F290" s="32">
        <f t="shared" si="45"/>
        <v>0</v>
      </c>
      <c r="G290" s="32">
        <f t="shared" si="46"/>
        <v>0</v>
      </c>
      <c r="H290" s="32">
        <f>IFERROR(VLOOKUP(B290,parameters!$A$18:$D$21,$H$5+1,FALSE),0)</f>
        <v>0</v>
      </c>
      <c r="I290" s="32">
        <f t="shared" si="47"/>
        <v>0</v>
      </c>
      <c r="J290" s="31">
        <f t="shared" si="48"/>
        <v>0</v>
      </c>
      <c r="K290" s="31">
        <f t="shared" si="49"/>
        <v>0</v>
      </c>
      <c r="M290" s="15" t="str">
        <f t="shared" si="50"/>
        <v>NA</v>
      </c>
      <c r="N290" s="35">
        <f t="shared" si="51"/>
        <v>0</v>
      </c>
    </row>
    <row r="291" spans="1:14">
      <c r="A291" s="29" t="str">
        <f t="shared" si="52"/>
        <v/>
      </c>
      <c r="B291" s="30" t="str">
        <f>IF(A291="","NA",COUNTIF($A$7:A291,"&gt;0"))</f>
        <v>NA</v>
      </c>
      <c r="C291" s="31">
        <f t="shared" si="53"/>
        <v>0</v>
      </c>
      <c r="D291" s="31">
        <f t="shared" si="54"/>
        <v>0</v>
      </c>
      <c r="E291" s="31">
        <f t="shared" si="44"/>
        <v>0</v>
      </c>
      <c r="F291" s="32">
        <f t="shared" si="45"/>
        <v>0</v>
      </c>
      <c r="G291" s="32">
        <f t="shared" si="46"/>
        <v>0</v>
      </c>
      <c r="H291" s="32">
        <f>IFERROR(VLOOKUP(B291,parameters!$A$18:$D$21,$H$5+1,FALSE),0)</f>
        <v>0</v>
      </c>
      <c r="I291" s="32">
        <f t="shared" si="47"/>
        <v>0</v>
      </c>
      <c r="J291" s="31">
        <f t="shared" si="48"/>
        <v>0</v>
      </c>
      <c r="K291" s="31">
        <f t="shared" si="49"/>
        <v>0</v>
      </c>
      <c r="M291" s="15" t="str">
        <f t="shared" si="50"/>
        <v>NA</v>
      </c>
      <c r="N291" s="35">
        <f t="shared" si="51"/>
        <v>0</v>
      </c>
    </row>
    <row r="292" spans="1:14">
      <c r="A292" s="29" t="str">
        <f t="shared" si="52"/>
        <v/>
      </c>
      <c r="B292" s="30" t="str">
        <f>IF(A292="","NA",COUNTIF($A$7:A292,"&gt;0"))</f>
        <v>NA</v>
      </c>
      <c r="C292" s="31">
        <f t="shared" si="53"/>
        <v>0</v>
      </c>
      <c r="D292" s="31">
        <f t="shared" si="54"/>
        <v>0</v>
      </c>
      <c r="E292" s="31">
        <f t="shared" si="44"/>
        <v>0</v>
      </c>
      <c r="F292" s="32">
        <f t="shared" si="45"/>
        <v>0</v>
      </c>
      <c r="G292" s="32">
        <f t="shared" si="46"/>
        <v>0</v>
      </c>
      <c r="H292" s="32">
        <f>IFERROR(VLOOKUP(B292,parameters!$A$18:$D$21,$H$5+1,FALSE),0)</f>
        <v>0</v>
      </c>
      <c r="I292" s="32">
        <f t="shared" si="47"/>
        <v>0</v>
      </c>
      <c r="J292" s="31">
        <f t="shared" si="48"/>
        <v>0</v>
      </c>
      <c r="K292" s="31">
        <f t="shared" si="49"/>
        <v>0</v>
      </c>
      <c r="M292" s="15" t="str">
        <f t="shared" si="50"/>
        <v>NA</v>
      </c>
      <c r="N292" s="35">
        <f t="shared" si="51"/>
        <v>0</v>
      </c>
    </row>
    <row r="293" spans="1:14">
      <c r="A293" s="29" t="str">
        <f t="shared" si="52"/>
        <v/>
      </c>
      <c r="B293" s="30" t="str">
        <f>IF(A293="","NA",COUNTIF($A$7:A293,"&gt;0"))</f>
        <v>NA</v>
      </c>
      <c r="C293" s="31">
        <f t="shared" si="53"/>
        <v>0</v>
      </c>
      <c r="D293" s="31">
        <f t="shared" si="54"/>
        <v>0</v>
      </c>
      <c r="E293" s="31">
        <f t="shared" si="44"/>
        <v>0</v>
      </c>
      <c r="F293" s="32">
        <f t="shared" si="45"/>
        <v>0</v>
      </c>
      <c r="G293" s="32">
        <f t="shared" si="46"/>
        <v>0</v>
      </c>
      <c r="H293" s="32">
        <f>IFERROR(VLOOKUP(B293,parameters!$A$18:$D$21,$H$5+1,FALSE),0)</f>
        <v>0</v>
      </c>
      <c r="I293" s="32">
        <f t="shared" si="47"/>
        <v>0</v>
      </c>
      <c r="J293" s="31">
        <f t="shared" si="48"/>
        <v>0</v>
      </c>
      <c r="K293" s="31">
        <f t="shared" si="49"/>
        <v>0</v>
      </c>
      <c r="M293" s="15" t="str">
        <f t="shared" si="50"/>
        <v>NA</v>
      </c>
      <c r="N293" s="35">
        <f t="shared" si="51"/>
        <v>0</v>
      </c>
    </row>
    <row r="294" spans="1:14">
      <c r="A294" s="29" t="str">
        <f t="shared" si="52"/>
        <v/>
      </c>
      <c r="B294" s="30" t="str">
        <f>IF(A294="","NA",COUNTIF($A$7:A294,"&gt;0"))</f>
        <v>NA</v>
      </c>
      <c r="C294" s="31">
        <f t="shared" si="53"/>
        <v>0</v>
      </c>
      <c r="D294" s="31">
        <f t="shared" si="54"/>
        <v>0</v>
      </c>
      <c r="E294" s="31">
        <f t="shared" si="44"/>
        <v>0</v>
      </c>
      <c r="F294" s="32">
        <f t="shared" si="45"/>
        <v>0</v>
      </c>
      <c r="G294" s="32">
        <f t="shared" si="46"/>
        <v>0</v>
      </c>
      <c r="H294" s="32">
        <f>IFERROR(VLOOKUP(B294,parameters!$A$18:$D$21,$H$5+1,FALSE),0)</f>
        <v>0</v>
      </c>
      <c r="I294" s="32">
        <f t="shared" si="47"/>
        <v>0</v>
      </c>
      <c r="J294" s="31">
        <f t="shared" si="48"/>
        <v>0</v>
      </c>
      <c r="K294" s="31">
        <f t="shared" si="49"/>
        <v>0</v>
      </c>
      <c r="M294" s="15" t="str">
        <f t="shared" si="50"/>
        <v>NA</v>
      </c>
      <c r="N294" s="35">
        <f t="shared" si="51"/>
        <v>0</v>
      </c>
    </row>
    <row r="295" spans="1:14">
      <c r="A295" s="29" t="str">
        <f t="shared" si="52"/>
        <v/>
      </c>
      <c r="B295" s="30" t="str">
        <f>IF(A295="","NA",COUNTIF($A$7:A295,"&gt;0"))</f>
        <v>NA</v>
      </c>
      <c r="C295" s="31">
        <f t="shared" si="53"/>
        <v>0</v>
      </c>
      <c r="D295" s="31">
        <f t="shared" si="54"/>
        <v>0</v>
      </c>
      <c r="E295" s="31">
        <f t="shared" si="44"/>
        <v>0</v>
      </c>
      <c r="F295" s="32">
        <f t="shared" si="45"/>
        <v>0</v>
      </c>
      <c r="G295" s="32">
        <f t="shared" si="46"/>
        <v>0</v>
      </c>
      <c r="H295" s="32">
        <f>IFERROR(VLOOKUP(B295,parameters!$A$18:$D$21,$H$5+1,FALSE),0)</f>
        <v>0</v>
      </c>
      <c r="I295" s="32">
        <f t="shared" si="47"/>
        <v>0</v>
      </c>
      <c r="J295" s="31">
        <f t="shared" si="48"/>
        <v>0</v>
      </c>
      <c r="K295" s="31">
        <f t="shared" si="49"/>
        <v>0</v>
      </c>
      <c r="M295" s="15" t="str">
        <f t="shared" si="50"/>
        <v>NA</v>
      </c>
      <c r="N295" s="35">
        <f t="shared" si="51"/>
        <v>0</v>
      </c>
    </row>
    <row r="296" spans="1:14">
      <c r="A296" s="29" t="str">
        <f t="shared" si="52"/>
        <v/>
      </c>
      <c r="B296" s="30" t="str">
        <f>IF(A296="","NA",COUNTIF($A$7:A296,"&gt;0"))</f>
        <v>NA</v>
      </c>
      <c r="C296" s="31">
        <f t="shared" si="53"/>
        <v>0</v>
      </c>
      <c r="D296" s="31">
        <f t="shared" si="54"/>
        <v>0</v>
      </c>
      <c r="E296" s="31">
        <f t="shared" si="44"/>
        <v>0</v>
      </c>
      <c r="F296" s="32">
        <f t="shared" si="45"/>
        <v>0</v>
      </c>
      <c r="G296" s="32">
        <f t="shared" si="46"/>
        <v>0</v>
      </c>
      <c r="H296" s="32">
        <f>IFERROR(VLOOKUP(B296,parameters!$A$18:$D$21,$H$5+1,FALSE),0)</f>
        <v>0</v>
      </c>
      <c r="I296" s="32">
        <f t="shared" si="47"/>
        <v>0</v>
      </c>
      <c r="J296" s="31">
        <f t="shared" si="48"/>
        <v>0</v>
      </c>
      <c r="K296" s="31">
        <f t="shared" si="49"/>
        <v>0</v>
      </c>
      <c r="M296" s="15" t="str">
        <f t="shared" si="50"/>
        <v>NA</v>
      </c>
      <c r="N296" s="35">
        <f t="shared" si="51"/>
        <v>0</v>
      </c>
    </row>
    <row r="297" spans="1:14">
      <c r="A297" s="29" t="str">
        <f t="shared" si="52"/>
        <v/>
      </c>
      <c r="B297" s="30" t="str">
        <f>IF(A297="","NA",COUNTIF($A$7:A297,"&gt;0"))</f>
        <v>NA</v>
      </c>
      <c r="C297" s="31">
        <f t="shared" si="53"/>
        <v>0</v>
      </c>
      <c r="D297" s="31">
        <f t="shared" si="54"/>
        <v>0</v>
      </c>
      <c r="E297" s="31">
        <f t="shared" si="44"/>
        <v>0</v>
      </c>
      <c r="F297" s="32">
        <f t="shared" si="45"/>
        <v>0</v>
      </c>
      <c r="G297" s="32">
        <f t="shared" si="46"/>
        <v>0</v>
      </c>
      <c r="H297" s="32">
        <f>IFERROR(VLOOKUP(B297,parameters!$A$18:$D$21,$H$5+1,FALSE),0)</f>
        <v>0</v>
      </c>
      <c r="I297" s="32">
        <f t="shared" si="47"/>
        <v>0</v>
      </c>
      <c r="J297" s="31">
        <f t="shared" si="48"/>
        <v>0</v>
      </c>
      <c r="K297" s="31">
        <f t="shared" si="49"/>
        <v>0</v>
      </c>
      <c r="M297" s="15" t="str">
        <f t="shared" si="50"/>
        <v>NA</v>
      </c>
      <c r="N297" s="35">
        <f t="shared" si="51"/>
        <v>0</v>
      </c>
    </row>
    <row r="298" spans="1:14">
      <c r="A298" s="29" t="str">
        <f t="shared" si="52"/>
        <v/>
      </c>
      <c r="B298" s="30" t="str">
        <f>IF(A298="","NA",COUNTIF($A$7:A298,"&gt;0"))</f>
        <v>NA</v>
      </c>
      <c r="C298" s="31">
        <f t="shared" si="53"/>
        <v>0</v>
      </c>
      <c r="D298" s="31">
        <f t="shared" si="54"/>
        <v>0</v>
      </c>
      <c r="E298" s="31">
        <f t="shared" si="44"/>
        <v>0</v>
      </c>
      <c r="F298" s="32">
        <f t="shared" si="45"/>
        <v>0</v>
      </c>
      <c r="G298" s="32">
        <f t="shared" si="46"/>
        <v>0</v>
      </c>
      <c r="H298" s="32">
        <f>IFERROR(VLOOKUP(B298,parameters!$A$18:$D$21,$H$5+1,FALSE),0)</f>
        <v>0</v>
      </c>
      <c r="I298" s="32">
        <f t="shared" si="47"/>
        <v>0</v>
      </c>
      <c r="J298" s="31">
        <f t="shared" si="48"/>
        <v>0</v>
      </c>
      <c r="K298" s="31">
        <f t="shared" si="49"/>
        <v>0</v>
      </c>
      <c r="M298" s="15" t="str">
        <f t="shared" si="50"/>
        <v>NA</v>
      </c>
      <c r="N298" s="35">
        <f t="shared" si="51"/>
        <v>0</v>
      </c>
    </row>
    <row r="299" spans="1:14">
      <c r="A299" s="29" t="str">
        <f t="shared" si="52"/>
        <v/>
      </c>
      <c r="B299" s="30" t="str">
        <f>IF(A299="","NA",COUNTIF($A$7:A299,"&gt;0"))</f>
        <v>NA</v>
      </c>
      <c r="C299" s="31">
        <f t="shared" si="53"/>
        <v>0</v>
      </c>
      <c r="D299" s="31">
        <f t="shared" si="54"/>
        <v>0</v>
      </c>
      <c r="E299" s="31">
        <f t="shared" si="44"/>
        <v>0</v>
      </c>
      <c r="F299" s="32">
        <f t="shared" si="45"/>
        <v>0</v>
      </c>
      <c r="G299" s="32">
        <f t="shared" si="46"/>
        <v>0</v>
      </c>
      <c r="H299" s="32">
        <f>IFERROR(VLOOKUP(B299,parameters!$A$18:$D$21,$H$5+1,FALSE),0)</f>
        <v>0</v>
      </c>
      <c r="I299" s="32">
        <f t="shared" si="47"/>
        <v>0</v>
      </c>
      <c r="J299" s="31">
        <f t="shared" si="48"/>
        <v>0</v>
      </c>
      <c r="K299" s="31">
        <f t="shared" si="49"/>
        <v>0</v>
      </c>
      <c r="M299" s="15" t="str">
        <f t="shared" si="50"/>
        <v>NA</v>
      </c>
      <c r="N299" s="35">
        <f t="shared" si="51"/>
        <v>0</v>
      </c>
    </row>
    <row r="300" spans="1:14">
      <c r="A300" s="29" t="str">
        <f t="shared" si="52"/>
        <v/>
      </c>
      <c r="B300" s="30" t="str">
        <f>IF(A300="","NA",COUNTIF($A$7:A300,"&gt;0"))</f>
        <v>NA</v>
      </c>
      <c r="C300" s="31">
        <f t="shared" si="53"/>
        <v>0</v>
      </c>
      <c r="D300" s="31">
        <f t="shared" si="54"/>
        <v>0</v>
      </c>
      <c r="E300" s="31">
        <f t="shared" si="44"/>
        <v>0</v>
      </c>
      <c r="F300" s="32">
        <f t="shared" si="45"/>
        <v>0</v>
      </c>
      <c r="G300" s="32">
        <f t="shared" si="46"/>
        <v>0</v>
      </c>
      <c r="H300" s="32">
        <f>IFERROR(VLOOKUP(B300,parameters!$A$18:$D$21,$H$5+1,FALSE),0)</f>
        <v>0</v>
      </c>
      <c r="I300" s="32">
        <f t="shared" si="47"/>
        <v>0</v>
      </c>
      <c r="J300" s="31">
        <f t="shared" si="48"/>
        <v>0</v>
      </c>
      <c r="K300" s="31">
        <f t="shared" si="49"/>
        <v>0</v>
      </c>
      <c r="M300" s="15" t="str">
        <f t="shared" si="50"/>
        <v>NA</v>
      </c>
      <c r="N300" s="35">
        <f t="shared" si="51"/>
        <v>0</v>
      </c>
    </row>
    <row r="301" spans="1:14">
      <c r="A301" s="29" t="str">
        <f t="shared" si="52"/>
        <v/>
      </c>
      <c r="B301" s="30" t="str">
        <f>IF(A301="","NA",COUNTIF($A$7:A301,"&gt;0"))</f>
        <v>NA</v>
      </c>
      <c r="C301" s="31">
        <f t="shared" si="53"/>
        <v>0</v>
      </c>
      <c r="D301" s="31">
        <f t="shared" si="54"/>
        <v>0</v>
      </c>
      <c r="E301" s="31">
        <f t="shared" si="44"/>
        <v>0</v>
      </c>
      <c r="F301" s="32">
        <f t="shared" si="45"/>
        <v>0</v>
      </c>
      <c r="G301" s="32">
        <f t="shared" si="46"/>
        <v>0</v>
      </c>
      <c r="H301" s="32">
        <f>IFERROR(VLOOKUP(B301,parameters!$A$18:$D$21,$H$5+1,FALSE),0)</f>
        <v>0</v>
      </c>
      <c r="I301" s="32">
        <f t="shared" si="47"/>
        <v>0</v>
      </c>
      <c r="J301" s="31">
        <f t="shared" si="48"/>
        <v>0</v>
      </c>
      <c r="K301" s="31">
        <f t="shared" si="49"/>
        <v>0</v>
      </c>
      <c r="M301" s="15" t="str">
        <f t="shared" si="50"/>
        <v>NA</v>
      </c>
      <c r="N301" s="35">
        <f t="shared" si="51"/>
        <v>0</v>
      </c>
    </row>
    <row r="302" spans="1:14">
      <c r="A302" s="29" t="str">
        <f t="shared" si="52"/>
        <v/>
      </c>
      <c r="B302" s="30" t="str">
        <f>IF(A302="","NA",COUNTIF($A$7:A302,"&gt;0"))</f>
        <v>NA</v>
      </c>
      <c r="C302" s="31">
        <f t="shared" si="53"/>
        <v>0</v>
      </c>
      <c r="D302" s="31">
        <f t="shared" si="54"/>
        <v>0</v>
      </c>
      <c r="E302" s="31">
        <f t="shared" si="44"/>
        <v>0</v>
      </c>
      <c r="F302" s="32">
        <f t="shared" si="45"/>
        <v>0</v>
      </c>
      <c r="G302" s="32">
        <f t="shared" si="46"/>
        <v>0</v>
      </c>
      <c r="H302" s="32">
        <f>IFERROR(VLOOKUP(B302,parameters!$A$18:$D$21,$H$5+1,FALSE),0)</f>
        <v>0</v>
      </c>
      <c r="I302" s="32">
        <f t="shared" si="47"/>
        <v>0</v>
      </c>
      <c r="J302" s="31">
        <f t="shared" si="48"/>
        <v>0</v>
      </c>
      <c r="K302" s="31">
        <f t="shared" si="49"/>
        <v>0</v>
      </c>
      <c r="M302" s="15" t="str">
        <f t="shared" si="50"/>
        <v>NA</v>
      </c>
      <c r="N302" s="35">
        <f t="shared" si="51"/>
        <v>0</v>
      </c>
    </row>
    <row r="303" spans="1:14">
      <c r="A303" s="29" t="str">
        <f t="shared" si="52"/>
        <v/>
      </c>
      <c r="B303" s="30" t="str">
        <f>IF(A303="","NA",COUNTIF($A$7:A303,"&gt;0"))</f>
        <v>NA</v>
      </c>
      <c r="C303" s="31">
        <f t="shared" si="53"/>
        <v>0</v>
      </c>
      <c r="D303" s="31">
        <f t="shared" si="54"/>
        <v>0</v>
      </c>
      <c r="E303" s="31">
        <f t="shared" si="44"/>
        <v>0</v>
      </c>
      <c r="F303" s="32">
        <f t="shared" si="45"/>
        <v>0</v>
      </c>
      <c r="G303" s="32">
        <f t="shared" si="46"/>
        <v>0</v>
      </c>
      <c r="H303" s="32">
        <f>IFERROR(VLOOKUP(B303,parameters!$A$18:$D$21,$H$5+1,FALSE),0)</f>
        <v>0</v>
      </c>
      <c r="I303" s="32">
        <f t="shared" si="47"/>
        <v>0</v>
      </c>
      <c r="J303" s="31">
        <f t="shared" si="48"/>
        <v>0</v>
      </c>
      <c r="K303" s="31">
        <f t="shared" si="49"/>
        <v>0</v>
      </c>
      <c r="M303" s="15" t="str">
        <f t="shared" si="50"/>
        <v>NA</v>
      </c>
      <c r="N303" s="35">
        <f t="shared" si="51"/>
        <v>0</v>
      </c>
    </row>
    <row r="304" spans="1:14">
      <c r="A304" s="29" t="str">
        <f t="shared" si="52"/>
        <v/>
      </c>
      <c r="B304" s="30" t="str">
        <f>IF(A304="","NA",COUNTIF($A$7:A304,"&gt;0"))</f>
        <v>NA</v>
      </c>
      <c r="C304" s="31">
        <f t="shared" si="53"/>
        <v>0</v>
      </c>
      <c r="D304" s="31">
        <f t="shared" si="54"/>
        <v>0</v>
      </c>
      <c r="E304" s="31">
        <f t="shared" si="44"/>
        <v>0</v>
      </c>
      <c r="F304" s="32">
        <f t="shared" si="45"/>
        <v>0</v>
      </c>
      <c r="G304" s="32">
        <f t="shared" si="46"/>
        <v>0</v>
      </c>
      <c r="H304" s="32">
        <f>IFERROR(VLOOKUP(B304,parameters!$A$18:$D$21,$H$5+1,FALSE),0)</f>
        <v>0</v>
      </c>
      <c r="I304" s="32">
        <f t="shared" si="47"/>
        <v>0</v>
      </c>
      <c r="J304" s="31">
        <f t="shared" si="48"/>
        <v>0</v>
      </c>
      <c r="K304" s="31">
        <f t="shared" si="49"/>
        <v>0</v>
      </c>
      <c r="M304" s="15" t="str">
        <f t="shared" si="50"/>
        <v>NA</v>
      </c>
      <c r="N304" s="35">
        <f t="shared" si="51"/>
        <v>0</v>
      </c>
    </row>
    <row r="305" spans="1:14">
      <c r="A305" s="29" t="str">
        <f t="shared" si="52"/>
        <v/>
      </c>
      <c r="B305" s="30" t="str">
        <f>IF(A305="","NA",COUNTIF($A$7:A305,"&gt;0"))</f>
        <v>NA</v>
      </c>
      <c r="C305" s="31">
        <f t="shared" si="53"/>
        <v>0</v>
      </c>
      <c r="D305" s="31">
        <f t="shared" si="54"/>
        <v>0</v>
      </c>
      <c r="E305" s="31">
        <f t="shared" si="44"/>
        <v>0</v>
      </c>
      <c r="F305" s="32">
        <f t="shared" si="45"/>
        <v>0</v>
      </c>
      <c r="G305" s="32">
        <f t="shared" si="46"/>
        <v>0</v>
      </c>
      <c r="H305" s="32">
        <f>IFERROR(VLOOKUP(B305,parameters!$A$18:$D$21,$H$5+1,FALSE),0)</f>
        <v>0</v>
      </c>
      <c r="I305" s="32">
        <f t="shared" si="47"/>
        <v>0</v>
      </c>
      <c r="J305" s="31">
        <f t="shared" si="48"/>
        <v>0</v>
      </c>
      <c r="K305" s="31">
        <f t="shared" si="49"/>
        <v>0</v>
      </c>
      <c r="M305" s="15" t="str">
        <f t="shared" si="50"/>
        <v>NA</v>
      </c>
      <c r="N305" s="35">
        <f t="shared" si="51"/>
        <v>0</v>
      </c>
    </row>
    <row r="306" spans="1:14">
      <c r="A306" s="29" t="str">
        <f t="shared" si="52"/>
        <v/>
      </c>
      <c r="B306" s="30" t="str">
        <f>IF(A306="","NA",COUNTIF($A$7:A306,"&gt;0"))</f>
        <v>NA</v>
      </c>
      <c r="C306" s="31">
        <f t="shared" si="53"/>
        <v>0</v>
      </c>
      <c r="D306" s="31">
        <f t="shared" si="54"/>
        <v>0</v>
      </c>
      <c r="E306" s="31">
        <f t="shared" si="44"/>
        <v>0</v>
      </c>
      <c r="F306" s="32">
        <f t="shared" si="45"/>
        <v>0</v>
      </c>
      <c r="G306" s="32">
        <f t="shared" si="46"/>
        <v>0</v>
      </c>
      <c r="H306" s="32">
        <f>IFERROR(VLOOKUP(B306,parameters!$A$18:$D$21,$H$5+1,FALSE),0)</f>
        <v>0</v>
      </c>
      <c r="I306" s="32">
        <f t="shared" si="47"/>
        <v>0</v>
      </c>
      <c r="J306" s="31">
        <f t="shared" si="48"/>
        <v>0</v>
      </c>
      <c r="K306" s="31">
        <f t="shared" si="49"/>
        <v>0</v>
      </c>
      <c r="M306" s="15" t="str">
        <f t="shared" si="50"/>
        <v>NA</v>
      </c>
      <c r="N306" s="35">
        <f t="shared" si="51"/>
        <v>0</v>
      </c>
    </row>
    <row r="307" spans="1:14">
      <c r="A307" s="29" t="str">
        <f t="shared" si="52"/>
        <v/>
      </c>
      <c r="B307" s="30" t="str">
        <f>IF(A307="","NA",COUNTIF($A$7:A307,"&gt;0"))</f>
        <v>NA</v>
      </c>
      <c r="C307" s="31">
        <f t="shared" si="53"/>
        <v>0</v>
      </c>
      <c r="D307" s="31">
        <f t="shared" si="54"/>
        <v>0</v>
      </c>
      <c r="E307" s="31">
        <f t="shared" si="44"/>
        <v>0</v>
      </c>
      <c r="F307" s="32">
        <f t="shared" si="45"/>
        <v>0</v>
      </c>
      <c r="G307" s="32">
        <f t="shared" si="46"/>
        <v>0</v>
      </c>
      <c r="H307" s="32">
        <f>IFERROR(VLOOKUP(B307,parameters!$A$18:$D$21,$H$5+1,FALSE),0)</f>
        <v>0</v>
      </c>
      <c r="I307" s="32">
        <f t="shared" si="47"/>
        <v>0</v>
      </c>
      <c r="J307" s="31">
        <f t="shared" si="48"/>
        <v>0</v>
      </c>
      <c r="K307" s="31">
        <f t="shared" si="49"/>
        <v>0</v>
      </c>
      <c r="M307" s="15" t="str">
        <f t="shared" si="50"/>
        <v>NA</v>
      </c>
      <c r="N307" s="35">
        <f t="shared" si="51"/>
        <v>0</v>
      </c>
    </row>
    <row r="308" spans="1:14">
      <c r="A308" s="29" t="str">
        <f t="shared" si="52"/>
        <v/>
      </c>
      <c r="B308" s="30" t="str">
        <f>IF(A308="","NA",COUNTIF($A$7:A308,"&gt;0"))</f>
        <v>NA</v>
      </c>
      <c r="C308" s="31">
        <f t="shared" si="53"/>
        <v>0</v>
      </c>
      <c r="D308" s="31">
        <f t="shared" si="54"/>
        <v>0</v>
      </c>
      <c r="E308" s="31">
        <f t="shared" si="44"/>
        <v>0</v>
      </c>
      <c r="F308" s="32">
        <f t="shared" si="45"/>
        <v>0</v>
      </c>
      <c r="G308" s="32">
        <f t="shared" si="46"/>
        <v>0</v>
      </c>
      <c r="H308" s="32">
        <f>IFERROR(VLOOKUP(B308,parameters!$A$18:$D$21,$H$5+1,FALSE),0)</f>
        <v>0</v>
      </c>
      <c r="I308" s="32">
        <f t="shared" si="47"/>
        <v>0</v>
      </c>
      <c r="J308" s="31">
        <f t="shared" si="48"/>
        <v>0</v>
      </c>
      <c r="K308" s="31">
        <f t="shared" si="49"/>
        <v>0</v>
      </c>
      <c r="M308" s="15" t="str">
        <f t="shared" si="50"/>
        <v>NA</v>
      </c>
      <c r="N308" s="35">
        <f t="shared" si="51"/>
        <v>0</v>
      </c>
    </row>
    <row r="309" spans="1:14">
      <c r="A309" s="29" t="str">
        <f t="shared" si="52"/>
        <v/>
      </c>
      <c r="B309" s="30" t="str">
        <f>IF(A309="","NA",COUNTIF($A$7:A309,"&gt;0"))</f>
        <v>NA</v>
      </c>
      <c r="C309" s="31">
        <f t="shared" si="53"/>
        <v>0</v>
      </c>
      <c r="D309" s="31">
        <f t="shared" si="54"/>
        <v>0</v>
      </c>
      <c r="E309" s="31">
        <f t="shared" si="44"/>
        <v>0</v>
      </c>
      <c r="F309" s="32">
        <f t="shared" si="45"/>
        <v>0</v>
      </c>
      <c r="G309" s="32">
        <f t="shared" si="46"/>
        <v>0</v>
      </c>
      <c r="H309" s="32">
        <f>IFERROR(VLOOKUP(B309,parameters!$A$18:$D$21,$H$5+1,FALSE),0)</f>
        <v>0</v>
      </c>
      <c r="I309" s="32">
        <f t="shared" si="47"/>
        <v>0</v>
      </c>
      <c r="J309" s="31">
        <f t="shared" si="48"/>
        <v>0</v>
      </c>
      <c r="K309" s="31">
        <f t="shared" si="49"/>
        <v>0</v>
      </c>
      <c r="M309" s="15" t="str">
        <f t="shared" si="50"/>
        <v>NA</v>
      </c>
      <c r="N309" s="35">
        <f t="shared" si="51"/>
        <v>0</v>
      </c>
    </row>
    <row r="310" spans="1:14">
      <c r="A310" s="29" t="str">
        <f t="shared" si="52"/>
        <v/>
      </c>
      <c r="B310" s="30" t="str">
        <f>IF(A310="","NA",COUNTIF($A$7:A310,"&gt;0"))</f>
        <v>NA</v>
      </c>
      <c r="C310" s="31">
        <f t="shared" si="53"/>
        <v>0</v>
      </c>
      <c r="D310" s="31">
        <f t="shared" si="54"/>
        <v>0</v>
      </c>
      <c r="E310" s="31">
        <f t="shared" si="44"/>
        <v>0</v>
      </c>
      <c r="F310" s="32">
        <f t="shared" si="45"/>
        <v>0</v>
      </c>
      <c r="G310" s="32">
        <f t="shared" si="46"/>
        <v>0</v>
      </c>
      <c r="H310" s="32">
        <f>IFERROR(VLOOKUP(B310,parameters!$A$18:$D$21,$H$5+1,FALSE),0)</f>
        <v>0</v>
      </c>
      <c r="I310" s="32">
        <f t="shared" si="47"/>
        <v>0</v>
      </c>
      <c r="J310" s="31">
        <f t="shared" si="48"/>
        <v>0</v>
      </c>
      <c r="K310" s="31">
        <f t="shared" si="49"/>
        <v>0</v>
      </c>
      <c r="M310" s="15" t="str">
        <f t="shared" si="50"/>
        <v>NA</v>
      </c>
      <c r="N310" s="35">
        <f t="shared" si="51"/>
        <v>0</v>
      </c>
    </row>
    <row r="311" spans="1:14">
      <c r="A311" s="29" t="str">
        <f t="shared" si="52"/>
        <v/>
      </c>
      <c r="B311" s="30" t="str">
        <f>IF(A311="","NA",COUNTIF($A$7:A311,"&gt;0"))</f>
        <v>NA</v>
      </c>
      <c r="C311" s="31">
        <f t="shared" si="53"/>
        <v>0</v>
      </c>
      <c r="D311" s="31">
        <f t="shared" si="54"/>
        <v>0</v>
      </c>
      <c r="E311" s="31">
        <f t="shared" si="44"/>
        <v>0</v>
      </c>
      <c r="F311" s="32">
        <f t="shared" si="45"/>
        <v>0</v>
      </c>
      <c r="G311" s="32">
        <f t="shared" si="46"/>
        <v>0</v>
      </c>
      <c r="H311" s="32">
        <f>IFERROR(VLOOKUP(B311,parameters!$A$18:$D$21,$H$5+1,FALSE),0)</f>
        <v>0</v>
      </c>
      <c r="I311" s="32">
        <f t="shared" si="47"/>
        <v>0</v>
      </c>
      <c r="J311" s="31">
        <f t="shared" si="48"/>
        <v>0</v>
      </c>
      <c r="K311" s="31">
        <f t="shared" si="49"/>
        <v>0</v>
      </c>
      <c r="M311" s="15" t="str">
        <f t="shared" si="50"/>
        <v>NA</v>
      </c>
      <c r="N311" s="35">
        <f t="shared" si="51"/>
        <v>0</v>
      </c>
    </row>
    <row r="312" spans="1:14">
      <c r="A312" s="29" t="str">
        <f t="shared" si="52"/>
        <v/>
      </c>
      <c r="B312" s="30" t="str">
        <f>IF(A312="","NA",COUNTIF($A$7:A312,"&gt;0"))</f>
        <v>NA</v>
      </c>
      <c r="C312" s="31">
        <f t="shared" si="53"/>
        <v>0</v>
      </c>
      <c r="D312" s="31">
        <f t="shared" si="54"/>
        <v>0</v>
      </c>
      <c r="E312" s="31">
        <f t="shared" si="44"/>
        <v>0</v>
      </c>
      <c r="F312" s="32">
        <f t="shared" si="45"/>
        <v>0</v>
      </c>
      <c r="G312" s="32">
        <f t="shared" si="46"/>
        <v>0</v>
      </c>
      <c r="H312" s="32">
        <f>IFERROR(VLOOKUP(B312,parameters!$A$18:$D$21,$H$5+1,FALSE),0)</f>
        <v>0</v>
      </c>
      <c r="I312" s="32">
        <f t="shared" si="47"/>
        <v>0</v>
      </c>
      <c r="J312" s="31">
        <f t="shared" si="48"/>
        <v>0</v>
      </c>
      <c r="K312" s="31">
        <f t="shared" si="49"/>
        <v>0</v>
      </c>
      <c r="M312" s="15" t="str">
        <f t="shared" si="50"/>
        <v>NA</v>
      </c>
      <c r="N312" s="35">
        <f t="shared" si="51"/>
        <v>0</v>
      </c>
    </row>
    <row r="313" spans="1:14">
      <c r="A313" s="29" t="str">
        <f t="shared" si="52"/>
        <v/>
      </c>
      <c r="B313" s="30" t="str">
        <f>IF(A313="","NA",COUNTIF($A$7:A313,"&gt;0"))</f>
        <v>NA</v>
      </c>
      <c r="C313" s="31">
        <f t="shared" si="53"/>
        <v>0</v>
      </c>
      <c r="D313" s="31">
        <f t="shared" si="54"/>
        <v>0</v>
      </c>
      <c r="E313" s="31">
        <f t="shared" si="44"/>
        <v>0</v>
      </c>
      <c r="F313" s="32">
        <f t="shared" si="45"/>
        <v>0</v>
      </c>
      <c r="G313" s="32">
        <f t="shared" si="46"/>
        <v>0</v>
      </c>
      <c r="H313" s="32">
        <f>IFERROR(VLOOKUP(B313,parameters!$A$18:$D$21,$H$5+1,FALSE),0)</f>
        <v>0</v>
      </c>
      <c r="I313" s="32">
        <f t="shared" si="47"/>
        <v>0</v>
      </c>
      <c r="J313" s="31">
        <f t="shared" si="48"/>
        <v>0</v>
      </c>
      <c r="K313" s="31">
        <f t="shared" si="49"/>
        <v>0</v>
      </c>
      <c r="M313" s="15" t="str">
        <f t="shared" si="50"/>
        <v>NA</v>
      </c>
      <c r="N313" s="35">
        <f t="shared" si="51"/>
        <v>0</v>
      </c>
    </row>
    <row r="314" spans="1:14">
      <c r="A314" s="29" t="str">
        <f t="shared" si="52"/>
        <v/>
      </c>
      <c r="B314" s="30" t="str">
        <f>IF(A314="","NA",COUNTIF($A$7:A314,"&gt;0"))</f>
        <v>NA</v>
      </c>
      <c r="C314" s="31">
        <f t="shared" si="53"/>
        <v>0</v>
      </c>
      <c r="D314" s="31">
        <f t="shared" si="54"/>
        <v>0</v>
      </c>
      <c r="E314" s="31">
        <f t="shared" si="44"/>
        <v>0</v>
      </c>
      <c r="F314" s="32">
        <f t="shared" si="45"/>
        <v>0</v>
      </c>
      <c r="G314" s="32">
        <f t="shared" si="46"/>
        <v>0</v>
      </c>
      <c r="H314" s="32">
        <f>IFERROR(VLOOKUP(B314,parameters!$A$18:$D$21,$H$5+1,FALSE),0)</f>
        <v>0</v>
      </c>
      <c r="I314" s="32">
        <f t="shared" si="47"/>
        <v>0</v>
      </c>
      <c r="J314" s="31">
        <f t="shared" si="48"/>
        <v>0</v>
      </c>
      <c r="K314" s="31">
        <f t="shared" si="49"/>
        <v>0</v>
      </c>
      <c r="M314" s="15" t="str">
        <f t="shared" si="50"/>
        <v>NA</v>
      </c>
      <c r="N314" s="35">
        <f t="shared" si="51"/>
        <v>0</v>
      </c>
    </row>
    <row r="315" spans="1:14">
      <c r="A315" s="29" t="str">
        <f t="shared" si="52"/>
        <v/>
      </c>
      <c r="B315" s="30" t="str">
        <f>IF(A315="","NA",COUNTIF($A$7:A315,"&gt;0"))</f>
        <v>NA</v>
      </c>
      <c r="C315" s="31">
        <f t="shared" si="53"/>
        <v>0</v>
      </c>
      <c r="D315" s="31">
        <f t="shared" si="54"/>
        <v>0</v>
      </c>
      <c r="E315" s="31">
        <f t="shared" si="44"/>
        <v>0</v>
      </c>
      <c r="F315" s="32">
        <f t="shared" si="45"/>
        <v>0</v>
      </c>
      <c r="G315" s="32">
        <f t="shared" si="46"/>
        <v>0</v>
      </c>
      <c r="H315" s="32">
        <f>IFERROR(VLOOKUP(B315,parameters!$A$18:$D$21,$H$5+1,FALSE),0)</f>
        <v>0</v>
      </c>
      <c r="I315" s="32">
        <f t="shared" si="47"/>
        <v>0</v>
      </c>
      <c r="J315" s="31">
        <f t="shared" si="48"/>
        <v>0</v>
      </c>
      <c r="K315" s="31">
        <f t="shared" si="49"/>
        <v>0</v>
      </c>
      <c r="M315" s="15" t="str">
        <f t="shared" si="50"/>
        <v>NA</v>
      </c>
      <c r="N315" s="35">
        <f t="shared" si="51"/>
        <v>0</v>
      </c>
    </row>
    <row r="316" spans="1:14">
      <c r="A316" s="29" t="str">
        <f t="shared" si="52"/>
        <v/>
      </c>
      <c r="B316" s="30" t="str">
        <f>IF(A316="","NA",COUNTIF($A$7:A316,"&gt;0"))</f>
        <v>NA</v>
      </c>
      <c r="C316" s="31">
        <f t="shared" si="53"/>
        <v>0</v>
      </c>
      <c r="D316" s="31">
        <f t="shared" si="54"/>
        <v>0</v>
      </c>
      <c r="E316" s="31">
        <f t="shared" si="44"/>
        <v>0</v>
      </c>
      <c r="F316" s="32">
        <f t="shared" si="45"/>
        <v>0</v>
      </c>
      <c r="G316" s="32">
        <f t="shared" si="46"/>
        <v>0</v>
      </c>
      <c r="H316" s="32">
        <f>IFERROR(VLOOKUP(B316,parameters!$A$18:$D$21,$H$5+1,FALSE),0)</f>
        <v>0</v>
      </c>
      <c r="I316" s="32">
        <f t="shared" si="47"/>
        <v>0</v>
      </c>
      <c r="J316" s="31">
        <f t="shared" si="48"/>
        <v>0</v>
      </c>
      <c r="K316" s="31">
        <f t="shared" si="49"/>
        <v>0</v>
      </c>
      <c r="M316" s="15" t="str">
        <f t="shared" si="50"/>
        <v>NA</v>
      </c>
      <c r="N316" s="35">
        <f t="shared" si="51"/>
        <v>0</v>
      </c>
    </row>
    <row r="317" spans="1:14">
      <c r="A317" s="29" t="str">
        <f t="shared" si="52"/>
        <v/>
      </c>
      <c r="B317" s="30" t="str">
        <f>IF(A317="","NA",COUNTIF($A$7:A317,"&gt;0"))</f>
        <v>NA</v>
      </c>
      <c r="C317" s="31">
        <f t="shared" si="53"/>
        <v>0</v>
      </c>
      <c r="D317" s="31">
        <f t="shared" si="54"/>
        <v>0</v>
      </c>
      <c r="E317" s="31">
        <f t="shared" si="44"/>
        <v>0</v>
      </c>
      <c r="F317" s="32">
        <f t="shared" si="45"/>
        <v>0</v>
      </c>
      <c r="G317" s="32">
        <f t="shared" si="46"/>
        <v>0</v>
      </c>
      <c r="H317" s="32">
        <f>IFERROR(VLOOKUP(B317,parameters!$A$18:$D$21,$H$5+1,FALSE),0)</f>
        <v>0</v>
      </c>
      <c r="I317" s="32">
        <f t="shared" si="47"/>
        <v>0</v>
      </c>
      <c r="J317" s="31">
        <f t="shared" si="48"/>
        <v>0</v>
      </c>
      <c r="K317" s="31">
        <f t="shared" si="49"/>
        <v>0</v>
      </c>
      <c r="M317" s="15" t="str">
        <f t="shared" si="50"/>
        <v>NA</v>
      </c>
      <c r="N317" s="35">
        <f t="shared" si="51"/>
        <v>0</v>
      </c>
    </row>
    <row r="318" spans="1:14">
      <c r="A318" s="29" t="str">
        <f t="shared" si="52"/>
        <v/>
      </c>
      <c r="B318" s="30" t="str">
        <f>IF(A318="","NA",COUNTIF($A$7:A318,"&gt;0"))</f>
        <v>NA</v>
      </c>
      <c r="C318" s="31">
        <f t="shared" si="53"/>
        <v>0</v>
      </c>
      <c r="D318" s="31">
        <f t="shared" si="54"/>
        <v>0</v>
      </c>
      <c r="E318" s="31">
        <f t="shared" si="44"/>
        <v>0</v>
      </c>
      <c r="F318" s="32">
        <f t="shared" si="45"/>
        <v>0</v>
      </c>
      <c r="G318" s="32">
        <f t="shared" si="46"/>
        <v>0</v>
      </c>
      <c r="H318" s="32">
        <f>IFERROR(VLOOKUP(B318,parameters!$A$18:$D$21,$H$5+1,FALSE),0)</f>
        <v>0</v>
      </c>
      <c r="I318" s="32">
        <f t="shared" si="47"/>
        <v>0</v>
      </c>
      <c r="J318" s="31">
        <f t="shared" si="48"/>
        <v>0</v>
      </c>
      <c r="K318" s="31">
        <f t="shared" si="49"/>
        <v>0</v>
      </c>
      <c r="M318" s="15" t="str">
        <f t="shared" si="50"/>
        <v>NA</v>
      </c>
      <c r="N318" s="35">
        <f t="shared" si="51"/>
        <v>0</v>
      </c>
    </row>
    <row r="319" spans="1:14">
      <c r="A319" s="29" t="str">
        <f t="shared" si="52"/>
        <v/>
      </c>
      <c r="B319" s="30" t="str">
        <f>IF(A319="","NA",COUNTIF($A$7:A319,"&gt;0"))</f>
        <v>NA</v>
      </c>
      <c r="C319" s="31">
        <f t="shared" si="53"/>
        <v>0</v>
      </c>
      <c r="D319" s="31">
        <f t="shared" si="54"/>
        <v>0</v>
      </c>
      <c r="E319" s="31">
        <f t="shared" si="44"/>
        <v>0</v>
      </c>
      <c r="F319" s="32">
        <f t="shared" si="45"/>
        <v>0</v>
      </c>
      <c r="G319" s="32">
        <f t="shared" si="46"/>
        <v>0</v>
      </c>
      <c r="H319" s="32">
        <f>IFERROR(VLOOKUP(B319,parameters!$A$18:$D$21,$H$5+1,FALSE),0)</f>
        <v>0</v>
      </c>
      <c r="I319" s="32">
        <f t="shared" si="47"/>
        <v>0</v>
      </c>
      <c r="J319" s="31">
        <f t="shared" si="48"/>
        <v>0</v>
      </c>
      <c r="K319" s="31">
        <f t="shared" si="49"/>
        <v>0</v>
      </c>
      <c r="M319" s="15" t="str">
        <f t="shared" si="50"/>
        <v>NA</v>
      </c>
      <c r="N319" s="35">
        <f t="shared" si="51"/>
        <v>0</v>
      </c>
    </row>
    <row r="320" spans="1:14">
      <c r="A320" s="29" t="str">
        <f t="shared" si="52"/>
        <v/>
      </c>
      <c r="B320" s="30" t="str">
        <f>IF(A320="","NA",COUNTIF($A$7:A320,"&gt;0"))</f>
        <v>NA</v>
      </c>
      <c r="C320" s="31">
        <f t="shared" si="53"/>
        <v>0</v>
      </c>
      <c r="D320" s="31">
        <f t="shared" si="54"/>
        <v>0</v>
      </c>
      <c r="E320" s="31">
        <f t="shared" si="44"/>
        <v>0</v>
      </c>
      <c r="F320" s="32">
        <f t="shared" si="45"/>
        <v>0</v>
      </c>
      <c r="G320" s="32">
        <f t="shared" si="46"/>
        <v>0</v>
      </c>
      <c r="H320" s="32">
        <f>IFERROR(VLOOKUP(B320,parameters!$A$18:$D$21,$H$5+1,FALSE),0)</f>
        <v>0</v>
      </c>
      <c r="I320" s="32">
        <f t="shared" si="47"/>
        <v>0</v>
      </c>
      <c r="J320" s="31">
        <f t="shared" si="48"/>
        <v>0</v>
      </c>
      <c r="K320" s="31">
        <f t="shared" si="49"/>
        <v>0</v>
      </c>
      <c r="M320" s="15" t="str">
        <f t="shared" si="50"/>
        <v>NA</v>
      </c>
      <c r="N320" s="35">
        <f t="shared" si="51"/>
        <v>0</v>
      </c>
    </row>
    <row r="321" spans="1:14">
      <c r="A321" s="29" t="str">
        <f t="shared" si="52"/>
        <v/>
      </c>
      <c r="B321" s="30" t="str">
        <f>IF(A321="","NA",COUNTIF($A$7:A321,"&gt;0"))</f>
        <v>NA</v>
      </c>
      <c r="C321" s="31">
        <f t="shared" si="53"/>
        <v>0</v>
      </c>
      <c r="D321" s="31">
        <f t="shared" si="54"/>
        <v>0</v>
      </c>
      <c r="E321" s="31">
        <f t="shared" si="44"/>
        <v>0</v>
      </c>
      <c r="F321" s="32">
        <f t="shared" si="45"/>
        <v>0</v>
      </c>
      <c r="G321" s="32">
        <f t="shared" si="46"/>
        <v>0</v>
      </c>
      <c r="H321" s="32">
        <f>IFERROR(VLOOKUP(B321,parameters!$A$18:$D$21,$H$5+1,FALSE),0)</f>
        <v>0</v>
      </c>
      <c r="I321" s="32">
        <f t="shared" si="47"/>
        <v>0</v>
      </c>
      <c r="J321" s="31">
        <f t="shared" si="48"/>
        <v>0</v>
      </c>
      <c r="K321" s="31">
        <f t="shared" si="49"/>
        <v>0</v>
      </c>
      <c r="M321" s="15" t="str">
        <f t="shared" si="50"/>
        <v>NA</v>
      </c>
      <c r="N321" s="35">
        <f t="shared" si="51"/>
        <v>0</v>
      </c>
    </row>
    <row r="322" spans="1:14">
      <c r="A322" s="29" t="str">
        <f t="shared" si="52"/>
        <v/>
      </c>
      <c r="B322" s="30" t="str">
        <f>IF(A322="","NA",COUNTIF($A$7:A322,"&gt;0"))</f>
        <v>NA</v>
      </c>
      <c r="C322" s="31">
        <f t="shared" si="53"/>
        <v>0</v>
      </c>
      <c r="D322" s="31">
        <f t="shared" si="54"/>
        <v>0</v>
      </c>
      <c r="E322" s="31">
        <f t="shared" si="44"/>
        <v>0</v>
      </c>
      <c r="F322" s="32">
        <f t="shared" si="45"/>
        <v>0</v>
      </c>
      <c r="G322" s="32">
        <f t="shared" si="46"/>
        <v>0</v>
      </c>
      <c r="H322" s="32">
        <f>IFERROR(VLOOKUP(B322,parameters!$A$18:$D$21,$H$5+1,FALSE),0)</f>
        <v>0</v>
      </c>
      <c r="I322" s="32">
        <f t="shared" si="47"/>
        <v>0</v>
      </c>
      <c r="J322" s="31">
        <f t="shared" si="48"/>
        <v>0</v>
      </c>
      <c r="K322" s="31">
        <f t="shared" si="49"/>
        <v>0</v>
      </c>
      <c r="M322" s="15" t="str">
        <f t="shared" si="50"/>
        <v>NA</v>
      </c>
      <c r="N322" s="35">
        <f t="shared" si="51"/>
        <v>0</v>
      </c>
    </row>
    <row r="323" spans="1:14">
      <c r="A323" s="29" t="str">
        <f t="shared" si="52"/>
        <v/>
      </c>
      <c r="B323" s="30" t="str">
        <f>IF(A323="","NA",COUNTIF($A$7:A323,"&gt;0"))</f>
        <v>NA</v>
      </c>
      <c r="C323" s="31">
        <f t="shared" si="53"/>
        <v>0</v>
      </c>
      <c r="D323" s="31">
        <f t="shared" si="54"/>
        <v>0</v>
      </c>
      <c r="E323" s="31">
        <f t="shared" si="44"/>
        <v>0</v>
      </c>
      <c r="F323" s="32">
        <f t="shared" si="45"/>
        <v>0</v>
      </c>
      <c r="G323" s="32">
        <f t="shared" si="46"/>
        <v>0</v>
      </c>
      <c r="H323" s="32">
        <f>IFERROR(VLOOKUP(B323,parameters!$A$18:$D$21,$H$5+1,FALSE),0)</f>
        <v>0</v>
      </c>
      <c r="I323" s="32">
        <f t="shared" si="47"/>
        <v>0</v>
      </c>
      <c r="J323" s="31">
        <f t="shared" si="48"/>
        <v>0</v>
      </c>
      <c r="K323" s="31">
        <f t="shared" si="49"/>
        <v>0</v>
      </c>
      <c r="M323" s="15" t="str">
        <f t="shared" si="50"/>
        <v>NA</v>
      </c>
      <c r="N323" s="35">
        <f t="shared" si="51"/>
        <v>0</v>
      </c>
    </row>
    <row r="324" spans="1:14">
      <c r="A324" s="29" t="str">
        <f t="shared" si="52"/>
        <v/>
      </c>
      <c r="B324" s="30" t="str">
        <f>IF(A324="","NA",COUNTIF($A$7:A324,"&gt;0"))</f>
        <v>NA</v>
      </c>
      <c r="C324" s="31">
        <f t="shared" si="53"/>
        <v>0</v>
      </c>
      <c r="D324" s="31">
        <f t="shared" si="54"/>
        <v>0</v>
      </c>
      <c r="E324" s="31">
        <f t="shared" si="44"/>
        <v>0</v>
      </c>
      <c r="F324" s="32">
        <f t="shared" si="45"/>
        <v>0</v>
      </c>
      <c r="G324" s="32">
        <f t="shared" si="46"/>
        <v>0</v>
      </c>
      <c r="H324" s="32">
        <f>IFERROR(VLOOKUP(B324,parameters!$A$18:$D$21,$H$5+1,FALSE),0)</f>
        <v>0</v>
      </c>
      <c r="I324" s="32">
        <f t="shared" si="47"/>
        <v>0</v>
      </c>
      <c r="J324" s="31">
        <f t="shared" si="48"/>
        <v>0</v>
      </c>
      <c r="K324" s="31">
        <f t="shared" si="49"/>
        <v>0</v>
      </c>
      <c r="M324" s="15" t="str">
        <f t="shared" si="50"/>
        <v>NA</v>
      </c>
      <c r="N324" s="35">
        <f t="shared" si="51"/>
        <v>0</v>
      </c>
    </row>
    <row r="325" spans="1:14">
      <c r="A325" s="29" t="str">
        <f t="shared" si="52"/>
        <v/>
      </c>
      <c r="B325" s="30" t="str">
        <f>IF(A325="","NA",COUNTIF($A$7:A325,"&gt;0"))</f>
        <v>NA</v>
      </c>
      <c r="C325" s="31">
        <f t="shared" si="53"/>
        <v>0</v>
      </c>
      <c r="D325" s="31">
        <f t="shared" si="54"/>
        <v>0</v>
      </c>
      <c r="E325" s="31">
        <f t="shared" si="44"/>
        <v>0</v>
      </c>
      <c r="F325" s="32">
        <f t="shared" si="45"/>
        <v>0</v>
      </c>
      <c r="G325" s="32">
        <f t="shared" si="46"/>
        <v>0</v>
      </c>
      <c r="H325" s="32">
        <f>IFERROR(VLOOKUP(B325,parameters!$A$18:$D$21,$H$5+1,FALSE),0)</f>
        <v>0</v>
      </c>
      <c r="I325" s="32">
        <f t="shared" si="47"/>
        <v>0</v>
      </c>
      <c r="J325" s="31">
        <f t="shared" si="48"/>
        <v>0</v>
      </c>
      <c r="K325" s="31">
        <f t="shared" si="49"/>
        <v>0</v>
      </c>
      <c r="M325" s="15" t="str">
        <f t="shared" si="50"/>
        <v>NA</v>
      </c>
      <c r="N325" s="35">
        <f t="shared" si="51"/>
        <v>0</v>
      </c>
    </row>
    <row r="326" spans="1:14">
      <c r="A326" s="29" t="str">
        <f t="shared" si="52"/>
        <v/>
      </c>
      <c r="B326" s="30" t="str">
        <f>IF(A326="","NA",COUNTIF($A$7:A326,"&gt;0"))</f>
        <v>NA</v>
      </c>
      <c r="C326" s="31">
        <f t="shared" si="53"/>
        <v>0</v>
      </c>
      <c r="D326" s="31">
        <f t="shared" si="54"/>
        <v>0</v>
      </c>
      <c r="E326" s="31">
        <f t="shared" si="44"/>
        <v>0</v>
      </c>
      <c r="F326" s="32">
        <f t="shared" si="45"/>
        <v>0</v>
      </c>
      <c r="G326" s="32">
        <f t="shared" si="46"/>
        <v>0</v>
      </c>
      <c r="H326" s="32">
        <f>IFERROR(VLOOKUP(B326,parameters!$A$18:$D$21,$H$5+1,FALSE),0)</f>
        <v>0</v>
      </c>
      <c r="I326" s="32">
        <f t="shared" si="47"/>
        <v>0</v>
      </c>
      <c r="J326" s="31">
        <f t="shared" si="48"/>
        <v>0</v>
      </c>
      <c r="K326" s="31">
        <f t="shared" si="49"/>
        <v>0</v>
      </c>
      <c r="M326" s="15" t="str">
        <f t="shared" si="50"/>
        <v>NA</v>
      </c>
      <c r="N326" s="35">
        <f t="shared" si="51"/>
        <v>0</v>
      </c>
    </row>
    <row r="327" spans="1:14">
      <c r="A327" s="29" t="str">
        <f t="shared" si="52"/>
        <v/>
      </c>
      <c r="B327" s="30" t="str">
        <f>IF(A327="","NA",COUNTIF($A$7:A327,"&gt;0"))</f>
        <v>NA</v>
      </c>
      <c r="C327" s="31">
        <f t="shared" si="53"/>
        <v>0</v>
      </c>
      <c r="D327" s="31">
        <f t="shared" si="54"/>
        <v>0</v>
      </c>
      <c r="E327" s="31">
        <f t="shared" si="44"/>
        <v>0</v>
      </c>
      <c r="F327" s="32">
        <f t="shared" si="45"/>
        <v>0</v>
      </c>
      <c r="G327" s="32">
        <f t="shared" si="46"/>
        <v>0</v>
      </c>
      <c r="H327" s="32">
        <f>IFERROR(VLOOKUP(B327,parameters!$A$18:$D$21,$H$5+1,FALSE),0)</f>
        <v>0</v>
      </c>
      <c r="I327" s="32">
        <f t="shared" si="47"/>
        <v>0</v>
      </c>
      <c r="J327" s="31">
        <f t="shared" si="48"/>
        <v>0</v>
      </c>
      <c r="K327" s="31">
        <f t="shared" si="49"/>
        <v>0</v>
      </c>
      <c r="M327" s="15" t="str">
        <f t="shared" si="50"/>
        <v>NA</v>
      </c>
      <c r="N327" s="35">
        <f t="shared" si="51"/>
        <v>0</v>
      </c>
    </row>
    <row r="328" spans="1:14">
      <c r="A328" s="29" t="str">
        <f t="shared" si="52"/>
        <v/>
      </c>
      <c r="B328" s="30" t="str">
        <f>IF(A328="","NA",COUNTIF($A$7:A328,"&gt;0"))</f>
        <v>NA</v>
      </c>
      <c r="C328" s="31">
        <f t="shared" si="53"/>
        <v>0</v>
      </c>
      <c r="D328" s="31">
        <f t="shared" si="54"/>
        <v>0</v>
      </c>
      <c r="E328" s="31">
        <f t="shared" ref="E328:E367" si="55">C328*$B$5</f>
        <v>0</v>
      </c>
      <c r="F328" s="32">
        <f t="shared" ref="F328:F367" si="56">IF(B328&lt;=$B$3,IPMT($B$5,B328,$B$3,-$B$4),0)</f>
        <v>0</v>
      </c>
      <c r="G328" s="32">
        <f t="shared" ref="G328:G367" si="57">IF(B328&lt;=$B$3,PPMT($B$5,B328,$B$3,-$B$4),0)</f>
        <v>0</v>
      </c>
      <c r="H328" s="32">
        <f>IFERROR(VLOOKUP(B328,parameters!$A$18:$D$21,$H$5+1,FALSE),0)</f>
        <v>0</v>
      </c>
      <c r="I328" s="32">
        <f t="shared" ref="I328:I367" si="58">MIN(C328+D328+E328,F328+G328+H328)</f>
        <v>0</v>
      </c>
      <c r="J328" s="31">
        <f t="shared" ref="J328:J367" si="59">MAX(0,D328+E328-I328)</f>
        <v>0</v>
      </c>
      <c r="K328" s="31">
        <f t="shared" ref="K328:K367" si="60">MAX(0, C328+D328+E328-I328)</f>
        <v>0</v>
      </c>
      <c r="M328" s="15" t="str">
        <f t="shared" ref="M328:M367" si="61">IF(C328&lt;=0.00000001,"NA",B328)</f>
        <v>NA</v>
      </c>
      <c r="N328" s="35">
        <f t="shared" ref="N328:N367" si="62">C328-K328</f>
        <v>0</v>
      </c>
    </row>
    <row r="329" spans="1:14">
      <c r="A329" s="29" t="str">
        <f t="shared" ref="A329:A367" si="63">IF(B328&lt;$B$3,DATE(YEAR(A328)+$E$5,MONTH(A328)+$E$4,DAY(A328)+$E$3),"")</f>
        <v/>
      </c>
      <c r="B329" s="30" t="str">
        <f>IF(A329="","NA",COUNTIF($A$7:A329,"&gt;0"))</f>
        <v>NA</v>
      </c>
      <c r="C329" s="31">
        <f t="shared" ref="C329:C367" si="64">K328</f>
        <v>0</v>
      </c>
      <c r="D329" s="31">
        <f t="shared" ref="D329:D367" si="65">J328</f>
        <v>0</v>
      </c>
      <c r="E329" s="31">
        <f t="shared" si="55"/>
        <v>0</v>
      </c>
      <c r="F329" s="32">
        <f t="shared" si="56"/>
        <v>0</v>
      </c>
      <c r="G329" s="32">
        <f t="shared" si="57"/>
        <v>0</v>
      </c>
      <c r="H329" s="32">
        <f>IFERROR(VLOOKUP(B329,parameters!$A$18:$D$21,$H$5+1,FALSE),0)</f>
        <v>0</v>
      </c>
      <c r="I329" s="32">
        <f t="shared" si="58"/>
        <v>0</v>
      </c>
      <c r="J329" s="31">
        <f t="shared" si="59"/>
        <v>0</v>
      </c>
      <c r="K329" s="31">
        <f t="shared" si="60"/>
        <v>0</v>
      </c>
      <c r="M329" s="15" t="str">
        <f t="shared" si="61"/>
        <v>NA</v>
      </c>
      <c r="N329" s="35">
        <f t="shared" si="62"/>
        <v>0</v>
      </c>
    </row>
    <row r="330" spans="1:14">
      <c r="A330" s="29" t="str">
        <f t="shared" si="63"/>
        <v/>
      </c>
      <c r="B330" s="30" t="str">
        <f>IF(A330="","NA",COUNTIF($A$7:A330,"&gt;0"))</f>
        <v>NA</v>
      </c>
      <c r="C330" s="31">
        <f t="shared" si="64"/>
        <v>0</v>
      </c>
      <c r="D330" s="31">
        <f t="shared" si="65"/>
        <v>0</v>
      </c>
      <c r="E330" s="31">
        <f t="shared" si="55"/>
        <v>0</v>
      </c>
      <c r="F330" s="32">
        <f t="shared" si="56"/>
        <v>0</v>
      </c>
      <c r="G330" s="32">
        <f t="shared" si="57"/>
        <v>0</v>
      </c>
      <c r="H330" s="32">
        <f>IFERROR(VLOOKUP(B330,parameters!$A$18:$D$21,$H$5+1,FALSE),0)</f>
        <v>0</v>
      </c>
      <c r="I330" s="32">
        <f t="shared" si="58"/>
        <v>0</v>
      </c>
      <c r="J330" s="31">
        <f t="shared" si="59"/>
        <v>0</v>
      </c>
      <c r="K330" s="31">
        <f t="shared" si="60"/>
        <v>0</v>
      </c>
      <c r="M330" s="15" t="str">
        <f t="shared" si="61"/>
        <v>NA</v>
      </c>
      <c r="N330" s="35">
        <f t="shared" si="62"/>
        <v>0</v>
      </c>
    </row>
    <row r="331" spans="1:14">
      <c r="A331" s="29" t="str">
        <f t="shared" si="63"/>
        <v/>
      </c>
      <c r="B331" s="30" t="str">
        <f>IF(A331="","NA",COUNTIF($A$7:A331,"&gt;0"))</f>
        <v>NA</v>
      </c>
      <c r="C331" s="31">
        <f t="shared" si="64"/>
        <v>0</v>
      </c>
      <c r="D331" s="31">
        <f t="shared" si="65"/>
        <v>0</v>
      </c>
      <c r="E331" s="31">
        <f t="shared" si="55"/>
        <v>0</v>
      </c>
      <c r="F331" s="32">
        <f t="shared" si="56"/>
        <v>0</v>
      </c>
      <c r="G331" s="32">
        <f t="shared" si="57"/>
        <v>0</v>
      </c>
      <c r="H331" s="32">
        <f>IFERROR(VLOOKUP(B331,parameters!$A$18:$D$21,$H$5+1,FALSE),0)</f>
        <v>0</v>
      </c>
      <c r="I331" s="32">
        <f t="shared" si="58"/>
        <v>0</v>
      </c>
      <c r="J331" s="31">
        <f t="shared" si="59"/>
        <v>0</v>
      </c>
      <c r="K331" s="31">
        <f t="shared" si="60"/>
        <v>0</v>
      </c>
      <c r="M331" s="15" t="str">
        <f t="shared" si="61"/>
        <v>NA</v>
      </c>
      <c r="N331" s="35">
        <f t="shared" si="62"/>
        <v>0</v>
      </c>
    </row>
    <row r="332" spans="1:14">
      <c r="A332" s="29" t="str">
        <f t="shared" si="63"/>
        <v/>
      </c>
      <c r="B332" s="30" t="str">
        <f>IF(A332="","NA",COUNTIF($A$7:A332,"&gt;0"))</f>
        <v>NA</v>
      </c>
      <c r="C332" s="31">
        <f t="shared" si="64"/>
        <v>0</v>
      </c>
      <c r="D332" s="31">
        <f t="shared" si="65"/>
        <v>0</v>
      </c>
      <c r="E332" s="31">
        <f t="shared" si="55"/>
        <v>0</v>
      </c>
      <c r="F332" s="32">
        <f t="shared" si="56"/>
        <v>0</v>
      </c>
      <c r="G332" s="32">
        <f t="shared" si="57"/>
        <v>0</v>
      </c>
      <c r="H332" s="32">
        <f>IFERROR(VLOOKUP(B332,parameters!$A$18:$D$21,$H$5+1,FALSE),0)</f>
        <v>0</v>
      </c>
      <c r="I332" s="32">
        <f t="shared" si="58"/>
        <v>0</v>
      </c>
      <c r="J332" s="31">
        <f t="shared" si="59"/>
        <v>0</v>
      </c>
      <c r="K332" s="31">
        <f t="shared" si="60"/>
        <v>0</v>
      </c>
      <c r="M332" s="15" t="str">
        <f t="shared" si="61"/>
        <v>NA</v>
      </c>
      <c r="N332" s="35">
        <f t="shared" si="62"/>
        <v>0</v>
      </c>
    </row>
    <row r="333" spans="1:14">
      <c r="A333" s="29" t="str">
        <f t="shared" si="63"/>
        <v/>
      </c>
      <c r="B333" s="30" t="str">
        <f>IF(A333="","NA",COUNTIF($A$7:A333,"&gt;0"))</f>
        <v>NA</v>
      </c>
      <c r="C333" s="31">
        <f t="shared" si="64"/>
        <v>0</v>
      </c>
      <c r="D333" s="31">
        <f t="shared" si="65"/>
        <v>0</v>
      </c>
      <c r="E333" s="31">
        <f t="shared" si="55"/>
        <v>0</v>
      </c>
      <c r="F333" s="32">
        <f t="shared" si="56"/>
        <v>0</v>
      </c>
      <c r="G333" s="32">
        <f t="shared" si="57"/>
        <v>0</v>
      </c>
      <c r="H333" s="32">
        <f>IFERROR(VLOOKUP(B333,parameters!$A$18:$D$21,$H$5+1,FALSE),0)</f>
        <v>0</v>
      </c>
      <c r="I333" s="32">
        <f t="shared" si="58"/>
        <v>0</v>
      </c>
      <c r="J333" s="31">
        <f t="shared" si="59"/>
        <v>0</v>
      </c>
      <c r="K333" s="31">
        <f t="shared" si="60"/>
        <v>0</v>
      </c>
      <c r="M333" s="15" t="str">
        <f t="shared" si="61"/>
        <v>NA</v>
      </c>
      <c r="N333" s="35">
        <f t="shared" si="62"/>
        <v>0</v>
      </c>
    </row>
    <row r="334" spans="1:14">
      <c r="A334" s="29" t="str">
        <f t="shared" si="63"/>
        <v/>
      </c>
      <c r="B334" s="30" t="str">
        <f>IF(A334="","NA",COUNTIF($A$7:A334,"&gt;0"))</f>
        <v>NA</v>
      </c>
      <c r="C334" s="31">
        <f t="shared" si="64"/>
        <v>0</v>
      </c>
      <c r="D334" s="31">
        <f t="shared" si="65"/>
        <v>0</v>
      </c>
      <c r="E334" s="31">
        <f t="shared" si="55"/>
        <v>0</v>
      </c>
      <c r="F334" s="32">
        <f t="shared" si="56"/>
        <v>0</v>
      </c>
      <c r="G334" s="32">
        <f t="shared" si="57"/>
        <v>0</v>
      </c>
      <c r="H334" s="32">
        <f>IFERROR(VLOOKUP(B334,parameters!$A$18:$D$21,$H$5+1,FALSE),0)</f>
        <v>0</v>
      </c>
      <c r="I334" s="32">
        <f t="shared" si="58"/>
        <v>0</v>
      </c>
      <c r="J334" s="31">
        <f t="shared" si="59"/>
        <v>0</v>
      </c>
      <c r="K334" s="31">
        <f t="shared" si="60"/>
        <v>0</v>
      </c>
      <c r="M334" s="15" t="str">
        <f t="shared" si="61"/>
        <v>NA</v>
      </c>
      <c r="N334" s="35">
        <f t="shared" si="62"/>
        <v>0</v>
      </c>
    </row>
    <row r="335" spans="1:14">
      <c r="A335" s="29" t="str">
        <f t="shared" si="63"/>
        <v/>
      </c>
      <c r="B335" s="30" t="str">
        <f>IF(A335="","NA",COUNTIF($A$7:A335,"&gt;0"))</f>
        <v>NA</v>
      </c>
      <c r="C335" s="31">
        <f t="shared" si="64"/>
        <v>0</v>
      </c>
      <c r="D335" s="31">
        <f t="shared" si="65"/>
        <v>0</v>
      </c>
      <c r="E335" s="31">
        <f t="shared" si="55"/>
        <v>0</v>
      </c>
      <c r="F335" s="32">
        <f t="shared" si="56"/>
        <v>0</v>
      </c>
      <c r="G335" s="32">
        <f t="shared" si="57"/>
        <v>0</v>
      </c>
      <c r="H335" s="32">
        <f>IFERROR(VLOOKUP(B335,parameters!$A$18:$D$21,$H$5+1,FALSE),0)</f>
        <v>0</v>
      </c>
      <c r="I335" s="32">
        <f t="shared" si="58"/>
        <v>0</v>
      </c>
      <c r="J335" s="31">
        <f t="shared" si="59"/>
        <v>0</v>
      </c>
      <c r="K335" s="31">
        <f t="shared" si="60"/>
        <v>0</v>
      </c>
      <c r="M335" s="15" t="str">
        <f t="shared" si="61"/>
        <v>NA</v>
      </c>
      <c r="N335" s="35">
        <f t="shared" si="62"/>
        <v>0</v>
      </c>
    </row>
    <row r="336" spans="1:14">
      <c r="A336" s="29" t="str">
        <f t="shared" si="63"/>
        <v/>
      </c>
      <c r="B336" s="30" t="str">
        <f>IF(A336="","NA",COUNTIF($A$7:A336,"&gt;0"))</f>
        <v>NA</v>
      </c>
      <c r="C336" s="31">
        <f t="shared" si="64"/>
        <v>0</v>
      </c>
      <c r="D336" s="31">
        <f t="shared" si="65"/>
        <v>0</v>
      </c>
      <c r="E336" s="31">
        <f t="shared" si="55"/>
        <v>0</v>
      </c>
      <c r="F336" s="32">
        <f t="shared" si="56"/>
        <v>0</v>
      </c>
      <c r="G336" s="32">
        <f t="shared" si="57"/>
        <v>0</v>
      </c>
      <c r="H336" s="32">
        <f>IFERROR(VLOOKUP(B336,parameters!$A$18:$D$21,$H$5+1,FALSE),0)</f>
        <v>0</v>
      </c>
      <c r="I336" s="32">
        <f t="shared" si="58"/>
        <v>0</v>
      </c>
      <c r="J336" s="31">
        <f t="shared" si="59"/>
        <v>0</v>
      </c>
      <c r="K336" s="31">
        <f t="shared" si="60"/>
        <v>0</v>
      </c>
      <c r="M336" s="15" t="str">
        <f t="shared" si="61"/>
        <v>NA</v>
      </c>
      <c r="N336" s="35">
        <f t="shared" si="62"/>
        <v>0</v>
      </c>
    </row>
    <row r="337" spans="1:14">
      <c r="A337" s="29" t="str">
        <f t="shared" si="63"/>
        <v/>
      </c>
      <c r="B337" s="30" t="str">
        <f>IF(A337="","NA",COUNTIF($A$7:A337,"&gt;0"))</f>
        <v>NA</v>
      </c>
      <c r="C337" s="31">
        <f t="shared" si="64"/>
        <v>0</v>
      </c>
      <c r="D337" s="31">
        <f t="shared" si="65"/>
        <v>0</v>
      </c>
      <c r="E337" s="31">
        <f t="shared" si="55"/>
        <v>0</v>
      </c>
      <c r="F337" s="32">
        <f t="shared" si="56"/>
        <v>0</v>
      </c>
      <c r="G337" s="32">
        <f t="shared" si="57"/>
        <v>0</v>
      </c>
      <c r="H337" s="32">
        <f>IFERROR(VLOOKUP(B337,parameters!$A$18:$D$21,$H$5+1,FALSE),0)</f>
        <v>0</v>
      </c>
      <c r="I337" s="32">
        <f t="shared" si="58"/>
        <v>0</v>
      </c>
      <c r="J337" s="31">
        <f t="shared" si="59"/>
        <v>0</v>
      </c>
      <c r="K337" s="31">
        <f t="shared" si="60"/>
        <v>0</v>
      </c>
      <c r="M337" s="15" t="str">
        <f t="shared" si="61"/>
        <v>NA</v>
      </c>
      <c r="N337" s="35">
        <f t="shared" si="62"/>
        <v>0</v>
      </c>
    </row>
    <row r="338" spans="1:14">
      <c r="A338" s="29" t="str">
        <f t="shared" si="63"/>
        <v/>
      </c>
      <c r="B338" s="30" t="str">
        <f>IF(A338="","NA",COUNTIF($A$7:A338,"&gt;0"))</f>
        <v>NA</v>
      </c>
      <c r="C338" s="31">
        <f t="shared" si="64"/>
        <v>0</v>
      </c>
      <c r="D338" s="31">
        <f t="shared" si="65"/>
        <v>0</v>
      </c>
      <c r="E338" s="31">
        <f t="shared" si="55"/>
        <v>0</v>
      </c>
      <c r="F338" s="32">
        <f t="shared" si="56"/>
        <v>0</v>
      </c>
      <c r="G338" s="32">
        <f t="shared" si="57"/>
        <v>0</v>
      </c>
      <c r="H338" s="32">
        <f>IFERROR(VLOOKUP(B338,parameters!$A$18:$D$21,$H$5+1,FALSE),0)</f>
        <v>0</v>
      </c>
      <c r="I338" s="32">
        <f t="shared" si="58"/>
        <v>0</v>
      </c>
      <c r="J338" s="31">
        <f t="shared" si="59"/>
        <v>0</v>
      </c>
      <c r="K338" s="31">
        <f t="shared" si="60"/>
        <v>0</v>
      </c>
      <c r="M338" s="15" t="str">
        <f t="shared" si="61"/>
        <v>NA</v>
      </c>
      <c r="N338" s="35">
        <f t="shared" si="62"/>
        <v>0</v>
      </c>
    </row>
    <row r="339" spans="1:14">
      <c r="A339" s="29" t="str">
        <f t="shared" si="63"/>
        <v/>
      </c>
      <c r="B339" s="30" t="str">
        <f>IF(A339="","NA",COUNTIF($A$7:A339,"&gt;0"))</f>
        <v>NA</v>
      </c>
      <c r="C339" s="31">
        <f t="shared" si="64"/>
        <v>0</v>
      </c>
      <c r="D339" s="31">
        <f t="shared" si="65"/>
        <v>0</v>
      </c>
      <c r="E339" s="31">
        <f t="shared" si="55"/>
        <v>0</v>
      </c>
      <c r="F339" s="32">
        <f t="shared" si="56"/>
        <v>0</v>
      </c>
      <c r="G339" s="32">
        <f t="shared" si="57"/>
        <v>0</v>
      </c>
      <c r="H339" s="32">
        <f>IFERROR(VLOOKUP(B339,parameters!$A$18:$D$21,$H$5+1,FALSE),0)</f>
        <v>0</v>
      </c>
      <c r="I339" s="32">
        <f t="shared" si="58"/>
        <v>0</v>
      </c>
      <c r="J339" s="31">
        <f t="shared" si="59"/>
        <v>0</v>
      </c>
      <c r="K339" s="31">
        <f t="shared" si="60"/>
        <v>0</v>
      </c>
      <c r="M339" s="15" t="str">
        <f t="shared" si="61"/>
        <v>NA</v>
      </c>
      <c r="N339" s="35">
        <f t="shared" si="62"/>
        <v>0</v>
      </c>
    </row>
    <row r="340" spans="1:14">
      <c r="A340" s="29" t="str">
        <f t="shared" si="63"/>
        <v/>
      </c>
      <c r="B340" s="30" t="str">
        <f>IF(A340="","NA",COUNTIF($A$7:A340,"&gt;0"))</f>
        <v>NA</v>
      </c>
      <c r="C340" s="31">
        <f t="shared" si="64"/>
        <v>0</v>
      </c>
      <c r="D340" s="31">
        <f t="shared" si="65"/>
        <v>0</v>
      </c>
      <c r="E340" s="31">
        <f t="shared" si="55"/>
        <v>0</v>
      </c>
      <c r="F340" s="32">
        <f t="shared" si="56"/>
        <v>0</v>
      </c>
      <c r="G340" s="32">
        <f t="shared" si="57"/>
        <v>0</v>
      </c>
      <c r="H340" s="32">
        <f>IFERROR(VLOOKUP(B340,parameters!$A$18:$D$21,$H$5+1,FALSE),0)</f>
        <v>0</v>
      </c>
      <c r="I340" s="32">
        <f t="shared" si="58"/>
        <v>0</v>
      </c>
      <c r="J340" s="31">
        <f t="shared" si="59"/>
        <v>0</v>
      </c>
      <c r="K340" s="31">
        <f t="shared" si="60"/>
        <v>0</v>
      </c>
      <c r="M340" s="15" t="str">
        <f t="shared" si="61"/>
        <v>NA</v>
      </c>
      <c r="N340" s="35">
        <f t="shared" si="62"/>
        <v>0</v>
      </c>
    </row>
    <row r="341" spans="1:14">
      <c r="A341" s="29" t="str">
        <f t="shared" si="63"/>
        <v/>
      </c>
      <c r="B341" s="30" t="str">
        <f>IF(A341="","NA",COUNTIF($A$7:A341,"&gt;0"))</f>
        <v>NA</v>
      </c>
      <c r="C341" s="31">
        <f t="shared" si="64"/>
        <v>0</v>
      </c>
      <c r="D341" s="31">
        <f t="shared" si="65"/>
        <v>0</v>
      </c>
      <c r="E341" s="31">
        <f t="shared" si="55"/>
        <v>0</v>
      </c>
      <c r="F341" s="32">
        <f t="shared" si="56"/>
        <v>0</v>
      </c>
      <c r="G341" s="32">
        <f t="shared" si="57"/>
        <v>0</v>
      </c>
      <c r="H341" s="32">
        <f>IFERROR(VLOOKUP(B341,parameters!$A$18:$D$21,$H$5+1,FALSE),0)</f>
        <v>0</v>
      </c>
      <c r="I341" s="32">
        <f t="shared" si="58"/>
        <v>0</v>
      </c>
      <c r="J341" s="31">
        <f t="shared" si="59"/>
        <v>0</v>
      </c>
      <c r="K341" s="31">
        <f t="shared" si="60"/>
        <v>0</v>
      </c>
      <c r="M341" s="15" t="str">
        <f t="shared" si="61"/>
        <v>NA</v>
      </c>
      <c r="N341" s="35">
        <f t="shared" si="62"/>
        <v>0</v>
      </c>
    </row>
    <row r="342" spans="1:14">
      <c r="A342" s="29" t="str">
        <f t="shared" si="63"/>
        <v/>
      </c>
      <c r="B342" s="30" t="str">
        <f>IF(A342="","NA",COUNTIF($A$7:A342,"&gt;0"))</f>
        <v>NA</v>
      </c>
      <c r="C342" s="31">
        <f t="shared" si="64"/>
        <v>0</v>
      </c>
      <c r="D342" s="31">
        <f t="shared" si="65"/>
        <v>0</v>
      </c>
      <c r="E342" s="31">
        <f t="shared" si="55"/>
        <v>0</v>
      </c>
      <c r="F342" s="32">
        <f t="shared" si="56"/>
        <v>0</v>
      </c>
      <c r="G342" s="32">
        <f t="shared" si="57"/>
        <v>0</v>
      </c>
      <c r="H342" s="32">
        <f>IFERROR(VLOOKUP(B342,parameters!$A$18:$D$21,$H$5+1,FALSE),0)</f>
        <v>0</v>
      </c>
      <c r="I342" s="32">
        <f t="shared" si="58"/>
        <v>0</v>
      </c>
      <c r="J342" s="31">
        <f t="shared" si="59"/>
        <v>0</v>
      </c>
      <c r="K342" s="31">
        <f t="shared" si="60"/>
        <v>0</v>
      </c>
      <c r="M342" s="15" t="str">
        <f t="shared" si="61"/>
        <v>NA</v>
      </c>
      <c r="N342" s="35">
        <f t="shared" si="62"/>
        <v>0</v>
      </c>
    </row>
    <row r="343" spans="1:14">
      <c r="A343" s="29" t="str">
        <f t="shared" si="63"/>
        <v/>
      </c>
      <c r="B343" s="30" t="str">
        <f>IF(A343="","NA",COUNTIF($A$7:A343,"&gt;0"))</f>
        <v>NA</v>
      </c>
      <c r="C343" s="31">
        <f t="shared" si="64"/>
        <v>0</v>
      </c>
      <c r="D343" s="31">
        <f t="shared" si="65"/>
        <v>0</v>
      </c>
      <c r="E343" s="31">
        <f t="shared" si="55"/>
        <v>0</v>
      </c>
      <c r="F343" s="32">
        <f t="shared" si="56"/>
        <v>0</v>
      </c>
      <c r="G343" s="32">
        <f t="shared" si="57"/>
        <v>0</v>
      </c>
      <c r="H343" s="32">
        <f>IFERROR(VLOOKUP(B343,parameters!$A$18:$D$21,$H$5+1,FALSE),0)</f>
        <v>0</v>
      </c>
      <c r="I343" s="32">
        <f t="shared" si="58"/>
        <v>0</v>
      </c>
      <c r="J343" s="31">
        <f t="shared" si="59"/>
        <v>0</v>
      </c>
      <c r="K343" s="31">
        <f t="shared" si="60"/>
        <v>0</v>
      </c>
      <c r="M343" s="15" t="str">
        <f t="shared" si="61"/>
        <v>NA</v>
      </c>
      <c r="N343" s="35">
        <f t="shared" si="62"/>
        <v>0</v>
      </c>
    </row>
    <row r="344" spans="1:14">
      <c r="A344" s="29" t="str">
        <f t="shared" si="63"/>
        <v/>
      </c>
      <c r="B344" s="30" t="str">
        <f>IF(A344="","NA",COUNTIF($A$7:A344,"&gt;0"))</f>
        <v>NA</v>
      </c>
      <c r="C344" s="31">
        <f t="shared" si="64"/>
        <v>0</v>
      </c>
      <c r="D344" s="31">
        <f t="shared" si="65"/>
        <v>0</v>
      </c>
      <c r="E344" s="31">
        <f t="shared" si="55"/>
        <v>0</v>
      </c>
      <c r="F344" s="32">
        <f t="shared" si="56"/>
        <v>0</v>
      </c>
      <c r="G344" s="32">
        <f t="shared" si="57"/>
        <v>0</v>
      </c>
      <c r="H344" s="32">
        <f>IFERROR(VLOOKUP(B344,parameters!$A$18:$D$21,$H$5+1,FALSE),0)</f>
        <v>0</v>
      </c>
      <c r="I344" s="32">
        <f t="shared" si="58"/>
        <v>0</v>
      </c>
      <c r="J344" s="31">
        <f t="shared" si="59"/>
        <v>0</v>
      </c>
      <c r="K344" s="31">
        <f t="shared" si="60"/>
        <v>0</v>
      </c>
      <c r="M344" s="15" t="str">
        <f t="shared" si="61"/>
        <v>NA</v>
      </c>
      <c r="N344" s="35">
        <f t="shared" si="62"/>
        <v>0</v>
      </c>
    </row>
    <row r="345" spans="1:14">
      <c r="A345" s="29" t="str">
        <f t="shared" si="63"/>
        <v/>
      </c>
      <c r="B345" s="30" t="str">
        <f>IF(A345="","NA",COUNTIF($A$7:A345,"&gt;0"))</f>
        <v>NA</v>
      </c>
      <c r="C345" s="31">
        <f t="shared" si="64"/>
        <v>0</v>
      </c>
      <c r="D345" s="31">
        <f t="shared" si="65"/>
        <v>0</v>
      </c>
      <c r="E345" s="31">
        <f t="shared" si="55"/>
        <v>0</v>
      </c>
      <c r="F345" s="32">
        <f t="shared" si="56"/>
        <v>0</v>
      </c>
      <c r="G345" s="32">
        <f t="shared" si="57"/>
        <v>0</v>
      </c>
      <c r="H345" s="32">
        <f>IFERROR(VLOOKUP(B345,parameters!$A$18:$D$21,$H$5+1,FALSE),0)</f>
        <v>0</v>
      </c>
      <c r="I345" s="32">
        <f t="shared" si="58"/>
        <v>0</v>
      </c>
      <c r="J345" s="31">
        <f t="shared" si="59"/>
        <v>0</v>
      </c>
      <c r="K345" s="31">
        <f t="shared" si="60"/>
        <v>0</v>
      </c>
      <c r="M345" s="15" t="str">
        <f t="shared" si="61"/>
        <v>NA</v>
      </c>
      <c r="N345" s="35">
        <f t="shared" si="62"/>
        <v>0</v>
      </c>
    </row>
    <row r="346" spans="1:14">
      <c r="A346" s="29" t="str">
        <f t="shared" si="63"/>
        <v/>
      </c>
      <c r="B346" s="30" t="str">
        <f>IF(A346="","NA",COUNTIF($A$7:A346,"&gt;0"))</f>
        <v>NA</v>
      </c>
      <c r="C346" s="31">
        <f t="shared" si="64"/>
        <v>0</v>
      </c>
      <c r="D346" s="31">
        <f t="shared" si="65"/>
        <v>0</v>
      </c>
      <c r="E346" s="31">
        <f t="shared" si="55"/>
        <v>0</v>
      </c>
      <c r="F346" s="32">
        <f t="shared" si="56"/>
        <v>0</v>
      </c>
      <c r="G346" s="32">
        <f t="shared" si="57"/>
        <v>0</v>
      </c>
      <c r="H346" s="32">
        <f>IFERROR(VLOOKUP(B346,parameters!$A$18:$D$21,$H$5+1,FALSE),0)</f>
        <v>0</v>
      </c>
      <c r="I346" s="32">
        <f t="shared" si="58"/>
        <v>0</v>
      </c>
      <c r="J346" s="31">
        <f t="shared" si="59"/>
        <v>0</v>
      </c>
      <c r="K346" s="31">
        <f t="shared" si="60"/>
        <v>0</v>
      </c>
      <c r="M346" s="15" t="str">
        <f t="shared" si="61"/>
        <v>NA</v>
      </c>
      <c r="N346" s="35">
        <f t="shared" si="62"/>
        <v>0</v>
      </c>
    </row>
    <row r="347" spans="1:14">
      <c r="A347" s="29" t="str">
        <f t="shared" si="63"/>
        <v/>
      </c>
      <c r="B347" s="30" t="str">
        <f>IF(A347="","NA",COUNTIF($A$7:A347,"&gt;0"))</f>
        <v>NA</v>
      </c>
      <c r="C347" s="31">
        <f t="shared" si="64"/>
        <v>0</v>
      </c>
      <c r="D347" s="31">
        <f t="shared" si="65"/>
        <v>0</v>
      </c>
      <c r="E347" s="31">
        <f t="shared" si="55"/>
        <v>0</v>
      </c>
      <c r="F347" s="32">
        <f t="shared" si="56"/>
        <v>0</v>
      </c>
      <c r="G347" s="32">
        <f t="shared" si="57"/>
        <v>0</v>
      </c>
      <c r="H347" s="32">
        <f>IFERROR(VLOOKUP(B347,parameters!$A$18:$D$21,$H$5+1,FALSE),0)</f>
        <v>0</v>
      </c>
      <c r="I347" s="32">
        <f t="shared" si="58"/>
        <v>0</v>
      </c>
      <c r="J347" s="31">
        <f t="shared" si="59"/>
        <v>0</v>
      </c>
      <c r="K347" s="31">
        <f t="shared" si="60"/>
        <v>0</v>
      </c>
      <c r="M347" s="15" t="str">
        <f t="shared" si="61"/>
        <v>NA</v>
      </c>
      <c r="N347" s="35">
        <f t="shared" si="62"/>
        <v>0</v>
      </c>
    </row>
    <row r="348" spans="1:14">
      <c r="A348" s="29" t="str">
        <f t="shared" si="63"/>
        <v/>
      </c>
      <c r="B348" s="30" t="str">
        <f>IF(A348="","NA",COUNTIF($A$7:A348,"&gt;0"))</f>
        <v>NA</v>
      </c>
      <c r="C348" s="31">
        <f t="shared" si="64"/>
        <v>0</v>
      </c>
      <c r="D348" s="31">
        <f t="shared" si="65"/>
        <v>0</v>
      </c>
      <c r="E348" s="31">
        <f t="shared" si="55"/>
        <v>0</v>
      </c>
      <c r="F348" s="32">
        <f t="shared" si="56"/>
        <v>0</v>
      </c>
      <c r="G348" s="32">
        <f t="shared" si="57"/>
        <v>0</v>
      </c>
      <c r="H348" s="32">
        <f>IFERROR(VLOOKUP(B348,parameters!$A$18:$D$21,$H$5+1,FALSE),0)</f>
        <v>0</v>
      </c>
      <c r="I348" s="32">
        <f t="shared" si="58"/>
        <v>0</v>
      </c>
      <c r="J348" s="31">
        <f t="shared" si="59"/>
        <v>0</v>
      </c>
      <c r="K348" s="31">
        <f t="shared" si="60"/>
        <v>0</v>
      </c>
      <c r="M348" s="15" t="str">
        <f t="shared" si="61"/>
        <v>NA</v>
      </c>
      <c r="N348" s="35">
        <f t="shared" si="62"/>
        <v>0</v>
      </c>
    </row>
    <row r="349" spans="1:14">
      <c r="A349" s="29" t="str">
        <f t="shared" si="63"/>
        <v/>
      </c>
      <c r="B349" s="30" t="str">
        <f>IF(A349="","NA",COUNTIF($A$7:A349,"&gt;0"))</f>
        <v>NA</v>
      </c>
      <c r="C349" s="31">
        <f t="shared" si="64"/>
        <v>0</v>
      </c>
      <c r="D349" s="31">
        <f t="shared" si="65"/>
        <v>0</v>
      </c>
      <c r="E349" s="31">
        <f t="shared" si="55"/>
        <v>0</v>
      </c>
      <c r="F349" s="32">
        <f t="shared" si="56"/>
        <v>0</v>
      </c>
      <c r="G349" s="32">
        <f t="shared" si="57"/>
        <v>0</v>
      </c>
      <c r="H349" s="32">
        <f>IFERROR(VLOOKUP(B349,parameters!$A$18:$D$21,$H$5+1,FALSE),0)</f>
        <v>0</v>
      </c>
      <c r="I349" s="32">
        <f t="shared" si="58"/>
        <v>0</v>
      </c>
      <c r="J349" s="31">
        <f t="shared" si="59"/>
        <v>0</v>
      </c>
      <c r="K349" s="31">
        <f t="shared" si="60"/>
        <v>0</v>
      </c>
      <c r="M349" s="15" t="str">
        <f t="shared" si="61"/>
        <v>NA</v>
      </c>
      <c r="N349" s="35">
        <f t="shared" si="62"/>
        <v>0</v>
      </c>
    </row>
    <row r="350" spans="1:14">
      <c r="A350" s="29" t="str">
        <f t="shared" si="63"/>
        <v/>
      </c>
      <c r="B350" s="30" t="str">
        <f>IF(A350="","NA",COUNTIF($A$7:A350,"&gt;0"))</f>
        <v>NA</v>
      </c>
      <c r="C350" s="31">
        <f t="shared" si="64"/>
        <v>0</v>
      </c>
      <c r="D350" s="31">
        <f t="shared" si="65"/>
        <v>0</v>
      </c>
      <c r="E350" s="31">
        <f t="shared" si="55"/>
        <v>0</v>
      </c>
      <c r="F350" s="32">
        <f t="shared" si="56"/>
        <v>0</v>
      </c>
      <c r="G350" s="32">
        <f t="shared" si="57"/>
        <v>0</v>
      </c>
      <c r="H350" s="32">
        <f>IFERROR(VLOOKUP(B350,parameters!$A$18:$D$21,$H$5+1,FALSE),0)</f>
        <v>0</v>
      </c>
      <c r="I350" s="32">
        <f t="shared" si="58"/>
        <v>0</v>
      </c>
      <c r="J350" s="31">
        <f t="shared" si="59"/>
        <v>0</v>
      </c>
      <c r="K350" s="31">
        <f t="shared" si="60"/>
        <v>0</v>
      </c>
      <c r="M350" s="15" t="str">
        <f t="shared" si="61"/>
        <v>NA</v>
      </c>
      <c r="N350" s="35">
        <f t="shared" si="62"/>
        <v>0</v>
      </c>
    </row>
    <row r="351" spans="1:14">
      <c r="A351" s="29" t="str">
        <f t="shared" si="63"/>
        <v/>
      </c>
      <c r="B351" s="30" t="str">
        <f>IF(A351="","NA",COUNTIF($A$7:A351,"&gt;0"))</f>
        <v>NA</v>
      </c>
      <c r="C351" s="31">
        <f t="shared" si="64"/>
        <v>0</v>
      </c>
      <c r="D351" s="31">
        <f t="shared" si="65"/>
        <v>0</v>
      </c>
      <c r="E351" s="31">
        <f t="shared" si="55"/>
        <v>0</v>
      </c>
      <c r="F351" s="32">
        <f t="shared" si="56"/>
        <v>0</v>
      </c>
      <c r="G351" s="32">
        <f t="shared" si="57"/>
        <v>0</v>
      </c>
      <c r="H351" s="32">
        <f>IFERROR(VLOOKUP(B351,parameters!$A$18:$D$21,$H$5+1,FALSE),0)</f>
        <v>0</v>
      </c>
      <c r="I351" s="32">
        <f t="shared" si="58"/>
        <v>0</v>
      </c>
      <c r="J351" s="31">
        <f t="shared" si="59"/>
        <v>0</v>
      </c>
      <c r="K351" s="31">
        <f t="shared" si="60"/>
        <v>0</v>
      </c>
      <c r="M351" s="15" t="str">
        <f t="shared" si="61"/>
        <v>NA</v>
      </c>
      <c r="N351" s="35">
        <f t="shared" si="62"/>
        <v>0</v>
      </c>
    </row>
    <row r="352" spans="1:14">
      <c r="A352" s="29" t="str">
        <f t="shared" si="63"/>
        <v/>
      </c>
      <c r="B352" s="30" t="str">
        <f>IF(A352="","NA",COUNTIF($A$7:A352,"&gt;0"))</f>
        <v>NA</v>
      </c>
      <c r="C352" s="31">
        <f t="shared" si="64"/>
        <v>0</v>
      </c>
      <c r="D352" s="31">
        <f t="shared" si="65"/>
        <v>0</v>
      </c>
      <c r="E352" s="31">
        <f t="shared" si="55"/>
        <v>0</v>
      </c>
      <c r="F352" s="32">
        <f t="shared" si="56"/>
        <v>0</v>
      </c>
      <c r="G352" s="32">
        <f t="shared" si="57"/>
        <v>0</v>
      </c>
      <c r="H352" s="32">
        <f>IFERROR(VLOOKUP(B352,parameters!$A$18:$D$21,$H$5+1,FALSE),0)</f>
        <v>0</v>
      </c>
      <c r="I352" s="32">
        <f t="shared" si="58"/>
        <v>0</v>
      </c>
      <c r="J352" s="31">
        <f t="shared" si="59"/>
        <v>0</v>
      </c>
      <c r="K352" s="31">
        <f t="shared" si="60"/>
        <v>0</v>
      </c>
      <c r="M352" s="15" t="str">
        <f t="shared" si="61"/>
        <v>NA</v>
      </c>
      <c r="N352" s="35">
        <f t="shared" si="62"/>
        <v>0</v>
      </c>
    </row>
    <row r="353" spans="1:14">
      <c r="A353" s="29" t="str">
        <f t="shared" si="63"/>
        <v/>
      </c>
      <c r="B353" s="30" t="str">
        <f>IF(A353="","NA",COUNTIF($A$7:A353,"&gt;0"))</f>
        <v>NA</v>
      </c>
      <c r="C353" s="31">
        <f t="shared" si="64"/>
        <v>0</v>
      </c>
      <c r="D353" s="31">
        <f t="shared" si="65"/>
        <v>0</v>
      </c>
      <c r="E353" s="31">
        <f t="shared" si="55"/>
        <v>0</v>
      </c>
      <c r="F353" s="32">
        <f t="shared" si="56"/>
        <v>0</v>
      </c>
      <c r="G353" s="32">
        <f t="shared" si="57"/>
        <v>0</v>
      </c>
      <c r="H353" s="32">
        <f>IFERROR(VLOOKUP(B353,parameters!$A$18:$D$21,$H$5+1,FALSE),0)</f>
        <v>0</v>
      </c>
      <c r="I353" s="32">
        <f t="shared" si="58"/>
        <v>0</v>
      </c>
      <c r="J353" s="31">
        <f t="shared" si="59"/>
        <v>0</v>
      </c>
      <c r="K353" s="31">
        <f t="shared" si="60"/>
        <v>0</v>
      </c>
      <c r="M353" s="15" t="str">
        <f t="shared" si="61"/>
        <v>NA</v>
      </c>
      <c r="N353" s="35">
        <f t="shared" si="62"/>
        <v>0</v>
      </c>
    </row>
    <row r="354" spans="1:14">
      <c r="A354" s="29" t="str">
        <f t="shared" si="63"/>
        <v/>
      </c>
      <c r="B354" s="30" t="str">
        <f>IF(A354="","NA",COUNTIF($A$7:A354,"&gt;0"))</f>
        <v>NA</v>
      </c>
      <c r="C354" s="31">
        <f t="shared" si="64"/>
        <v>0</v>
      </c>
      <c r="D354" s="31">
        <f t="shared" si="65"/>
        <v>0</v>
      </c>
      <c r="E354" s="31">
        <f t="shared" si="55"/>
        <v>0</v>
      </c>
      <c r="F354" s="32">
        <f t="shared" si="56"/>
        <v>0</v>
      </c>
      <c r="G354" s="32">
        <f t="shared" si="57"/>
        <v>0</v>
      </c>
      <c r="H354" s="32">
        <f>IFERROR(VLOOKUP(B354,parameters!$A$18:$D$21,$H$5+1,FALSE),0)</f>
        <v>0</v>
      </c>
      <c r="I354" s="32">
        <f t="shared" si="58"/>
        <v>0</v>
      </c>
      <c r="J354" s="31">
        <f t="shared" si="59"/>
        <v>0</v>
      </c>
      <c r="K354" s="31">
        <f t="shared" si="60"/>
        <v>0</v>
      </c>
      <c r="M354" s="15" t="str">
        <f t="shared" si="61"/>
        <v>NA</v>
      </c>
      <c r="N354" s="35">
        <f t="shared" si="62"/>
        <v>0</v>
      </c>
    </row>
    <row r="355" spans="1:14">
      <c r="A355" s="29" t="str">
        <f t="shared" si="63"/>
        <v/>
      </c>
      <c r="B355" s="30" t="str">
        <f>IF(A355="","NA",COUNTIF($A$7:A355,"&gt;0"))</f>
        <v>NA</v>
      </c>
      <c r="C355" s="31">
        <f t="shared" si="64"/>
        <v>0</v>
      </c>
      <c r="D355" s="31">
        <f t="shared" si="65"/>
        <v>0</v>
      </c>
      <c r="E355" s="31">
        <f t="shared" si="55"/>
        <v>0</v>
      </c>
      <c r="F355" s="32">
        <f t="shared" si="56"/>
        <v>0</v>
      </c>
      <c r="G355" s="32">
        <f t="shared" si="57"/>
        <v>0</v>
      </c>
      <c r="H355" s="32">
        <f>IFERROR(VLOOKUP(B355,parameters!$A$18:$D$21,$H$5+1,FALSE),0)</f>
        <v>0</v>
      </c>
      <c r="I355" s="32">
        <f t="shared" si="58"/>
        <v>0</v>
      </c>
      <c r="J355" s="31">
        <f t="shared" si="59"/>
        <v>0</v>
      </c>
      <c r="K355" s="31">
        <f t="shared" si="60"/>
        <v>0</v>
      </c>
      <c r="M355" s="15" t="str">
        <f t="shared" si="61"/>
        <v>NA</v>
      </c>
      <c r="N355" s="35">
        <f t="shared" si="62"/>
        <v>0</v>
      </c>
    </row>
    <row r="356" spans="1:14">
      <c r="A356" s="29" t="str">
        <f t="shared" si="63"/>
        <v/>
      </c>
      <c r="B356" s="30" t="str">
        <f>IF(A356="","NA",COUNTIF($A$7:A356,"&gt;0"))</f>
        <v>NA</v>
      </c>
      <c r="C356" s="31">
        <f t="shared" si="64"/>
        <v>0</v>
      </c>
      <c r="D356" s="31">
        <f t="shared" si="65"/>
        <v>0</v>
      </c>
      <c r="E356" s="31">
        <f t="shared" si="55"/>
        <v>0</v>
      </c>
      <c r="F356" s="32">
        <f t="shared" si="56"/>
        <v>0</v>
      </c>
      <c r="G356" s="32">
        <f t="shared" si="57"/>
        <v>0</v>
      </c>
      <c r="H356" s="32">
        <f>IFERROR(VLOOKUP(B356,parameters!$A$18:$D$21,$H$5+1,FALSE),0)</f>
        <v>0</v>
      </c>
      <c r="I356" s="32">
        <f t="shared" si="58"/>
        <v>0</v>
      </c>
      <c r="J356" s="31">
        <f t="shared" si="59"/>
        <v>0</v>
      </c>
      <c r="K356" s="31">
        <f t="shared" si="60"/>
        <v>0</v>
      </c>
      <c r="M356" s="15" t="str">
        <f t="shared" si="61"/>
        <v>NA</v>
      </c>
      <c r="N356" s="35">
        <f t="shared" si="62"/>
        <v>0</v>
      </c>
    </row>
    <row r="357" spans="1:14">
      <c r="A357" s="29" t="str">
        <f t="shared" si="63"/>
        <v/>
      </c>
      <c r="B357" s="30" t="str">
        <f>IF(A357="","NA",COUNTIF($A$7:A357,"&gt;0"))</f>
        <v>NA</v>
      </c>
      <c r="C357" s="31">
        <f t="shared" si="64"/>
        <v>0</v>
      </c>
      <c r="D357" s="31">
        <f t="shared" si="65"/>
        <v>0</v>
      </c>
      <c r="E357" s="31">
        <f t="shared" si="55"/>
        <v>0</v>
      </c>
      <c r="F357" s="32">
        <f t="shared" si="56"/>
        <v>0</v>
      </c>
      <c r="G357" s="32">
        <f t="shared" si="57"/>
        <v>0</v>
      </c>
      <c r="H357" s="32">
        <f>IFERROR(VLOOKUP(B357,parameters!$A$18:$D$21,$H$5+1,FALSE),0)</f>
        <v>0</v>
      </c>
      <c r="I357" s="32">
        <f t="shared" si="58"/>
        <v>0</v>
      </c>
      <c r="J357" s="31">
        <f t="shared" si="59"/>
        <v>0</v>
      </c>
      <c r="K357" s="31">
        <f t="shared" si="60"/>
        <v>0</v>
      </c>
      <c r="M357" s="15" t="str">
        <f t="shared" si="61"/>
        <v>NA</v>
      </c>
      <c r="N357" s="35">
        <f t="shared" si="62"/>
        <v>0</v>
      </c>
    </row>
    <row r="358" spans="1:14">
      <c r="A358" s="29" t="str">
        <f t="shared" si="63"/>
        <v/>
      </c>
      <c r="B358" s="30" t="str">
        <f>IF(A358="","NA",COUNTIF($A$7:A358,"&gt;0"))</f>
        <v>NA</v>
      </c>
      <c r="C358" s="31">
        <f t="shared" si="64"/>
        <v>0</v>
      </c>
      <c r="D358" s="31">
        <f t="shared" si="65"/>
        <v>0</v>
      </c>
      <c r="E358" s="31">
        <f t="shared" si="55"/>
        <v>0</v>
      </c>
      <c r="F358" s="32">
        <f t="shared" si="56"/>
        <v>0</v>
      </c>
      <c r="G358" s="32">
        <f t="shared" si="57"/>
        <v>0</v>
      </c>
      <c r="H358" s="32">
        <f>IFERROR(VLOOKUP(B358,parameters!$A$18:$D$21,$H$5+1,FALSE),0)</f>
        <v>0</v>
      </c>
      <c r="I358" s="32">
        <f t="shared" si="58"/>
        <v>0</v>
      </c>
      <c r="J358" s="31">
        <f t="shared" si="59"/>
        <v>0</v>
      </c>
      <c r="K358" s="31">
        <f t="shared" si="60"/>
        <v>0</v>
      </c>
      <c r="M358" s="15" t="str">
        <f t="shared" si="61"/>
        <v>NA</v>
      </c>
      <c r="N358" s="35">
        <f t="shared" si="62"/>
        <v>0</v>
      </c>
    </row>
    <row r="359" spans="1:14">
      <c r="A359" s="29" t="str">
        <f t="shared" si="63"/>
        <v/>
      </c>
      <c r="B359" s="30" t="str">
        <f>IF(A359="","NA",COUNTIF($A$7:A359,"&gt;0"))</f>
        <v>NA</v>
      </c>
      <c r="C359" s="31">
        <f t="shared" si="64"/>
        <v>0</v>
      </c>
      <c r="D359" s="31">
        <f t="shared" si="65"/>
        <v>0</v>
      </c>
      <c r="E359" s="31">
        <f t="shared" si="55"/>
        <v>0</v>
      </c>
      <c r="F359" s="32">
        <f t="shared" si="56"/>
        <v>0</v>
      </c>
      <c r="G359" s="32">
        <f t="shared" si="57"/>
        <v>0</v>
      </c>
      <c r="H359" s="32">
        <f>IFERROR(VLOOKUP(B359,parameters!$A$18:$D$21,$H$5+1,FALSE),0)</f>
        <v>0</v>
      </c>
      <c r="I359" s="32">
        <f t="shared" si="58"/>
        <v>0</v>
      </c>
      <c r="J359" s="31">
        <f t="shared" si="59"/>
        <v>0</v>
      </c>
      <c r="K359" s="31">
        <f t="shared" si="60"/>
        <v>0</v>
      </c>
      <c r="M359" s="15" t="str">
        <f t="shared" si="61"/>
        <v>NA</v>
      </c>
      <c r="N359" s="35">
        <f t="shared" si="62"/>
        <v>0</v>
      </c>
    </row>
    <row r="360" spans="1:14">
      <c r="A360" s="29" t="str">
        <f t="shared" si="63"/>
        <v/>
      </c>
      <c r="B360" s="30" t="str">
        <f>IF(A360="","NA",COUNTIF($A$7:A360,"&gt;0"))</f>
        <v>NA</v>
      </c>
      <c r="C360" s="31">
        <f t="shared" si="64"/>
        <v>0</v>
      </c>
      <c r="D360" s="31">
        <f t="shared" si="65"/>
        <v>0</v>
      </c>
      <c r="E360" s="31">
        <f t="shared" si="55"/>
        <v>0</v>
      </c>
      <c r="F360" s="32">
        <f t="shared" si="56"/>
        <v>0</v>
      </c>
      <c r="G360" s="32">
        <f t="shared" si="57"/>
        <v>0</v>
      </c>
      <c r="H360" s="32">
        <f>IFERROR(VLOOKUP(B360,parameters!$A$18:$D$21,$H$5+1,FALSE),0)</f>
        <v>0</v>
      </c>
      <c r="I360" s="32">
        <f t="shared" si="58"/>
        <v>0</v>
      </c>
      <c r="J360" s="31">
        <f t="shared" si="59"/>
        <v>0</v>
      </c>
      <c r="K360" s="31">
        <f t="shared" si="60"/>
        <v>0</v>
      </c>
      <c r="M360" s="15" t="str">
        <f t="shared" si="61"/>
        <v>NA</v>
      </c>
      <c r="N360" s="35">
        <f t="shared" si="62"/>
        <v>0</v>
      </c>
    </row>
    <row r="361" spans="1:14">
      <c r="A361" s="29" t="str">
        <f t="shared" si="63"/>
        <v/>
      </c>
      <c r="B361" s="30" t="str">
        <f>IF(A361="","NA",COUNTIF($A$7:A361,"&gt;0"))</f>
        <v>NA</v>
      </c>
      <c r="C361" s="31">
        <f t="shared" si="64"/>
        <v>0</v>
      </c>
      <c r="D361" s="31">
        <f t="shared" si="65"/>
        <v>0</v>
      </c>
      <c r="E361" s="31">
        <f t="shared" si="55"/>
        <v>0</v>
      </c>
      <c r="F361" s="32">
        <f t="shared" si="56"/>
        <v>0</v>
      </c>
      <c r="G361" s="32">
        <f t="shared" si="57"/>
        <v>0</v>
      </c>
      <c r="H361" s="32">
        <f>IFERROR(VLOOKUP(B361,parameters!$A$18:$D$21,$H$5+1,FALSE),0)</f>
        <v>0</v>
      </c>
      <c r="I361" s="32">
        <f t="shared" si="58"/>
        <v>0</v>
      </c>
      <c r="J361" s="31">
        <f t="shared" si="59"/>
        <v>0</v>
      </c>
      <c r="K361" s="31">
        <f t="shared" si="60"/>
        <v>0</v>
      </c>
      <c r="M361" s="15" t="str">
        <f t="shared" si="61"/>
        <v>NA</v>
      </c>
      <c r="N361" s="35">
        <f t="shared" si="62"/>
        <v>0</v>
      </c>
    </row>
    <row r="362" spans="1:14">
      <c r="A362" s="29" t="str">
        <f t="shared" si="63"/>
        <v/>
      </c>
      <c r="B362" s="30" t="str">
        <f>IF(A362="","NA",COUNTIF($A$7:A362,"&gt;0"))</f>
        <v>NA</v>
      </c>
      <c r="C362" s="31">
        <f t="shared" si="64"/>
        <v>0</v>
      </c>
      <c r="D362" s="31">
        <f t="shared" si="65"/>
        <v>0</v>
      </c>
      <c r="E362" s="31">
        <f t="shared" si="55"/>
        <v>0</v>
      </c>
      <c r="F362" s="32">
        <f t="shared" si="56"/>
        <v>0</v>
      </c>
      <c r="G362" s="32">
        <f t="shared" si="57"/>
        <v>0</v>
      </c>
      <c r="H362" s="32">
        <f>IFERROR(VLOOKUP(B362,parameters!$A$18:$D$21,$H$5+1,FALSE),0)</f>
        <v>0</v>
      </c>
      <c r="I362" s="32">
        <f t="shared" si="58"/>
        <v>0</v>
      </c>
      <c r="J362" s="31">
        <f t="shared" si="59"/>
        <v>0</v>
      </c>
      <c r="K362" s="31">
        <f t="shared" si="60"/>
        <v>0</v>
      </c>
      <c r="M362" s="15" t="str">
        <f t="shared" si="61"/>
        <v>NA</v>
      </c>
      <c r="N362" s="35">
        <f t="shared" si="62"/>
        <v>0</v>
      </c>
    </row>
    <row r="363" spans="1:14">
      <c r="A363" s="29" t="str">
        <f t="shared" si="63"/>
        <v/>
      </c>
      <c r="B363" s="30" t="str">
        <f>IF(A363="","NA",COUNTIF($A$7:A363,"&gt;0"))</f>
        <v>NA</v>
      </c>
      <c r="C363" s="31">
        <f t="shared" si="64"/>
        <v>0</v>
      </c>
      <c r="D363" s="31">
        <f t="shared" si="65"/>
        <v>0</v>
      </c>
      <c r="E363" s="31">
        <f t="shared" si="55"/>
        <v>0</v>
      </c>
      <c r="F363" s="32">
        <f t="shared" si="56"/>
        <v>0</v>
      </c>
      <c r="G363" s="32">
        <f t="shared" si="57"/>
        <v>0</v>
      </c>
      <c r="H363" s="32">
        <f>IFERROR(VLOOKUP(B363,parameters!$A$18:$D$21,$H$5+1,FALSE),0)</f>
        <v>0</v>
      </c>
      <c r="I363" s="32">
        <f t="shared" si="58"/>
        <v>0</v>
      </c>
      <c r="J363" s="31">
        <f t="shared" si="59"/>
        <v>0</v>
      </c>
      <c r="K363" s="31">
        <f t="shared" si="60"/>
        <v>0</v>
      </c>
      <c r="M363" s="15" t="str">
        <f t="shared" si="61"/>
        <v>NA</v>
      </c>
      <c r="N363" s="35">
        <f t="shared" si="62"/>
        <v>0</v>
      </c>
    </row>
    <row r="364" spans="1:14">
      <c r="A364" s="29" t="str">
        <f t="shared" si="63"/>
        <v/>
      </c>
      <c r="B364" s="30" t="str">
        <f>IF(A364="","NA",COUNTIF($A$7:A364,"&gt;0"))</f>
        <v>NA</v>
      </c>
      <c r="C364" s="31">
        <f t="shared" si="64"/>
        <v>0</v>
      </c>
      <c r="D364" s="31">
        <f t="shared" si="65"/>
        <v>0</v>
      </c>
      <c r="E364" s="31">
        <f t="shared" si="55"/>
        <v>0</v>
      </c>
      <c r="F364" s="32">
        <f t="shared" si="56"/>
        <v>0</v>
      </c>
      <c r="G364" s="32">
        <f t="shared" si="57"/>
        <v>0</v>
      </c>
      <c r="H364" s="32">
        <f>IFERROR(VLOOKUP(B364,parameters!$A$18:$D$21,$H$5+1,FALSE),0)</f>
        <v>0</v>
      </c>
      <c r="I364" s="32">
        <f t="shared" si="58"/>
        <v>0</v>
      </c>
      <c r="J364" s="31">
        <f t="shared" si="59"/>
        <v>0</v>
      </c>
      <c r="K364" s="31">
        <f t="shared" si="60"/>
        <v>0</v>
      </c>
      <c r="M364" s="15" t="str">
        <f t="shared" si="61"/>
        <v>NA</v>
      </c>
      <c r="N364" s="35">
        <f t="shared" si="62"/>
        <v>0</v>
      </c>
    </row>
    <row r="365" spans="1:14">
      <c r="A365" s="29" t="str">
        <f t="shared" si="63"/>
        <v/>
      </c>
      <c r="B365" s="30" t="str">
        <f>IF(A365="","NA",COUNTIF($A$7:A365,"&gt;0"))</f>
        <v>NA</v>
      </c>
      <c r="C365" s="31">
        <f t="shared" si="64"/>
        <v>0</v>
      </c>
      <c r="D365" s="31">
        <f t="shared" si="65"/>
        <v>0</v>
      </c>
      <c r="E365" s="31">
        <f t="shared" si="55"/>
        <v>0</v>
      </c>
      <c r="F365" s="32">
        <f t="shared" si="56"/>
        <v>0</v>
      </c>
      <c r="G365" s="32">
        <f t="shared" si="57"/>
        <v>0</v>
      </c>
      <c r="H365" s="32">
        <f>IFERROR(VLOOKUP(B365,parameters!$A$18:$D$21,$H$5+1,FALSE),0)</f>
        <v>0</v>
      </c>
      <c r="I365" s="32">
        <f t="shared" si="58"/>
        <v>0</v>
      </c>
      <c r="J365" s="31">
        <f t="shared" si="59"/>
        <v>0</v>
      </c>
      <c r="K365" s="31">
        <f t="shared" si="60"/>
        <v>0</v>
      </c>
      <c r="M365" s="15" t="str">
        <f t="shared" si="61"/>
        <v>NA</v>
      </c>
      <c r="N365" s="35">
        <f t="shared" si="62"/>
        <v>0</v>
      </c>
    </row>
    <row r="366" spans="1:14">
      <c r="A366" s="29" t="str">
        <f t="shared" si="63"/>
        <v/>
      </c>
      <c r="B366" s="30" t="str">
        <f>IF(A366="","NA",COUNTIF($A$7:A366,"&gt;0"))</f>
        <v>NA</v>
      </c>
      <c r="C366" s="31">
        <f t="shared" si="64"/>
        <v>0</v>
      </c>
      <c r="D366" s="31">
        <f t="shared" si="65"/>
        <v>0</v>
      </c>
      <c r="E366" s="31">
        <f t="shared" si="55"/>
        <v>0</v>
      </c>
      <c r="F366" s="32">
        <f t="shared" si="56"/>
        <v>0</v>
      </c>
      <c r="G366" s="32">
        <f t="shared" si="57"/>
        <v>0</v>
      </c>
      <c r="H366" s="32">
        <f>IFERROR(VLOOKUP(B366,parameters!$A$18:$D$21,$H$5+1,FALSE),0)</f>
        <v>0</v>
      </c>
      <c r="I366" s="32">
        <f t="shared" si="58"/>
        <v>0</v>
      </c>
      <c r="J366" s="31">
        <f t="shared" si="59"/>
        <v>0</v>
      </c>
      <c r="K366" s="31">
        <f t="shared" si="60"/>
        <v>0</v>
      </c>
      <c r="M366" s="15" t="str">
        <f t="shared" si="61"/>
        <v>NA</v>
      </c>
      <c r="N366" s="35">
        <f t="shared" si="62"/>
        <v>0</v>
      </c>
    </row>
    <row r="367" spans="1:14">
      <c r="A367" s="29" t="str">
        <f t="shared" si="63"/>
        <v/>
      </c>
      <c r="B367" s="30" t="str">
        <f>IF(A367="","NA",COUNTIF($A$7:A367,"&gt;0"))</f>
        <v>NA</v>
      </c>
      <c r="C367" s="31">
        <f t="shared" si="64"/>
        <v>0</v>
      </c>
      <c r="D367" s="31">
        <f t="shared" si="65"/>
        <v>0</v>
      </c>
      <c r="E367" s="31">
        <f t="shared" si="55"/>
        <v>0</v>
      </c>
      <c r="F367" s="32">
        <f t="shared" si="56"/>
        <v>0</v>
      </c>
      <c r="G367" s="32">
        <f t="shared" si="57"/>
        <v>0</v>
      </c>
      <c r="H367" s="32">
        <f>IFERROR(VLOOKUP(B367,parameters!$A$18:$D$21,$H$5+1,FALSE),0)</f>
        <v>0</v>
      </c>
      <c r="I367" s="32">
        <f t="shared" si="58"/>
        <v>0</v>
      </c>
      <c r="J367" s="31">
        <f t="shared" si="59"/>
        <v>0</v>
      </c>
      <c r="K367" s="31">
        <f t="shared" si="60"/>
        <v>0</v>
      </c>
      <c r="M367" s="15" t="str">
        <f t="shared" si="61"/>
        <v>NA</v>
      </c>
      <c r="N367" s="35">
        <f t="shared" si="62"/>
        <v>0</v>
      </c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2022-12-27T14:15:58Z</dcterms:created>
  <dcterms:modified xsi:type="dcterms:W3CDTF">2022-12-27T18:48:23Z</dcterms:modified>
  <cp:category/>
  <cp:contentStatus/>
</cp:coreProperties>
</file>