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2" activeTab="3"/>
  </bookViews>
  <sheets>
    <sheet name="Co insurance Processing Screen" sheetId="1" state="hidden" r:id="rId1"/>
    <sheet name="Sheet1" sheetId="2" state="hidden" r:id="rId2"/>
    <sheet name="Process Screen" sheetId="3" r:id="rId3"/>
    <sheet name="Pool Insurer UW&amp;Claims Process" sheetId="4" r:id="rId4"/>
    <sheet name="RI Processing" sheetId="5" r:id="rId5"/>
  </sheets>
  <calcPr calcId="144525"/>
</workbook>
</file>

<file path=xl/comments1.xml><?xml version="1.0" encoding="utf-8"?>
<comments xmlns="http://schemas.openxmlformats.org/spreadsheetml/2006/main">
  <authors>
    <author>Rohit Tilani</author>
    <author>Srinivasan B.</author>
  </authors>
  <commentList>
    <comment ref="H6" authorId="0">
      <text>
        <r>
          <rPr>
            <b/>
            <sz val="9"/>
            <rFont val="Tahoma"/>
            <charset val="134"/>
          </rPr>
          <t>Rohit Tilani: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Fee Deducted from Insurance Companies would be an Income for DIC</t>
        </r>
      </text>
    </comment>
    <comment ref="I6" authorId="1">
      <text>
        <r>
          <rPr>
            <b/>
            <sz val="9"/>
            <rFont val="Tahoma"/>
            <charset val="134"/>
          </rPr>
          <t>Srinivasan B.: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Minimum 50% Retro - Condition.
</t>
        </r>
        <r>
          <rPr>
            <sz val="9"/>
            <rFont val="Tahoma"/>
            <charset val="134"/>
          </rPr>
          <t>Maximum it can be even 100%.</t>
        </r>
      </text>
    </comment>
  </commentList>
</comments>
</file>

<file path=xl/sharedStrings.xml><?xml version="1.0" encoding="utf-8"?>
<sst xmlns="http://schemas.openxmlformats.org/spreadsheetml/2006/main" count="112">
  <si>
    <t>Search Parameters</t>
  </si>
  <si>
    <t>Division</t>
  </si>
  <si>
    <t>Department</t>
  </si>
  <si>
    <t>Certificate No</t>
  </si>
  <si>
    <t xml:space="preserve">From Date </t>
  </si>
  <si>
    <t xml:space="preserve">To Date </t>
  </si>
  <si>
    <t xml:space="preserve">Co Insurer Participants </t>
  </si>
  <si>
    <t xml:space="preserve">Batch ID </t>
  </si>
  <si>
    <t>Sponser Name</t>
  </si>
  <si>
    <t>Insured Name</t>
  </si>
  <si>
    <t>Details View</t>
  </si>
  <si>
    <t xml:space="preserve">Insured Name </t>
  </si>
  <si>
    <t>Certificate From Date</t>
  </si>
  <si>
    <t>Certificate To Date</t>
  </si>
  <si>
    <t>Co Insurer Premium</t>
  </si>
  <si>
    <t xml:space="preserve">Co Insurer Name </t>
  </si>
  <si>
    <t>Batch ID</t>
  </si>
  <si>
    <t>XXXX</t>
  </si>
  <si>
    <t>DD/MM/YY</t>
  </si>
  <si>
    <t>XXX</t>
  </si>
  <si>
    <t>Total Certificates</t>
  </si>
  <si>
    <t>Total Premium</t>
  </si>
  <si>
    <t>Insurance Company Name</t>
  </si>
  <si>
    <t>Share %</t>
  </si>
  <si>
    <t>Share GP</t>
  </si>
  <si>
    <t>Leader Fee %</t>
  </si>
  <si>
    <t>Leader Fee</t>
  </si>
  <si>
    <t>Retro%</t>
  </si>
  <si>
    <t>Retro Amt</t>
  </si>
  <si>
    <t>Retro Commission %</t>
  </si>
  <si>
    <t>Retro Commission</t>
  </si>
  <si>
    <t>DIC Share %</t>
  </si>
  <si>
    <t>Alliance Insurance</t>
  </si>
  <si>
    <t>Download</t>
  </si>
  <si>
    <t>Al Ain Ahlia</t>
  </si>
  <si>
    <t>Emirates Insurace</t>
  </si>
  <si>
    <t>NGI</t>
  </si>
  <si>
    <t>Orient</t>
  </si>
  <si>
    <t>ADNIC</t>
  </si>
  <si>
    <t>Details Over All</t>
  </si>
  <si>
    <t>Approve</t>
  </si>
  <si>
    <t>Pool Insurer &amp; Re Insurer Process Screen</t>
  </si>
  <si>
    <t xml:space="preserve">Process </t>
  </si>
  <si>
    <t>UW &amp; Claims  Process</t>
  </si>
  <si>
    <t xml:space="preserve">Re Insurer </t>
  </si>
  <si>
    <t>To Date</t>
  </si>
  <si>
    <t>15/8/2018</t>
  </si>
  <si>
    <t>Status</t>
  </si>
  <si>
    <t>WIP</t>
  </si>
  <si>
    <t>Approved</t>
  </si>
  <si>
    <t>Process</t>
  </si>
  <si>
    <t>All</t>
  </si>
  <si>
    <t xml:space="preserve">Listing </t>
  </si>
  <si>
    <t>Batch No</t>
  </si>
  <si>
    <t xml:space="preserve">To date </t>
  </si>
  <si>
    <t xml:space="preserve">Process date </t>
  </si>
  <si>
    <t xml:space="preserve">Status </t>
  </si>
  <si>
    <t>15/07/2018</t>
  </si>
  <si>
    <t>30/07/2018</t>
  </si>
  <si>
    <t>31/07/2018</t>
  </si>
  <si>
    <t xml:space="preserve">Approved </t>
  </si>
  <si>
    <t>16/8/2018</t>
  </si>
  <si>
    <t xml:space="preserve">Total Certificate </t>
  </si>
  <si>
    <t xml:space="preserve"> Insurance company Name </t>
  </si>
  <si>
    <t>Pool Insurer Premium VAT</t>
  </si>
  <si>
    <t>Leader fee</t>
  </si>
  <si>
    <t>Leader fee Amount</t>
  </si>
  <si>
    <t>Leader Fee VAT</t>
  </si>
  <si>
    <t>Retro %</t>
  </si>
  <si>
    <t>Retro Amount</t>
  </si>
  <si>
    <t>Retro VAT</t>
  </si>
  <si>
    <t>Retro commission Percentage</t>
  </si>
  <si>
    <t xml:space="preserve">Retro commission </t>
  </si>
  <si>
    <t>Retro Commission VAT</t>
  </si>
  <si>
    <t>Download Option</t>
  </si>
  <si>
    <t>Our Share %</t>
  </si>
  <si>
    <r>
      <rPr>
        <b/>
        <sz val="14"/>
        <color theme="1"/>
        <rFont val="Calibri"/>
        <charset val="134"/>
      </rPr>
      <t xml:space="preserve">Note: </t>
    </r>
    <r>
      <rPr>
        <sz val="14"/>
        <color theme="1"/>
        <rFont val="Calibri"/>
        <charset val="134"/>
      </rPr>
      <t>While processing if the user click on the print it has to preview the DR Note and CR Note</t>
    </r>
    <r>
      <rPr>
        <sz val="11"/>
        <color theme="1"/>
        <rFont val="宋体"/>
        <charset val="134"/>
      </rPr>
      <t xml:space="preserve"> </t>
    </r>
  </si>
  <si>
    <t xml:space="preserve">While approve the processing the DR Note and CR note need to be generated </t>
  </si>
  <si>
    <t>Total Claims</t>
  </si>
  <si>
    <t>Total Claims Paid</t>
  </si>
  <si>
    <t>Claim Share</t>
  </si>
  <si>
    <t>Retro Share</t>
  </si>
  <si>
    <t xml:space="preserve">Poo Insurer Share Net Amount </t>
  </si>
  <si>
    <t>Calender</t>
  </si>
  <si>
    <t xml:space="preserve">RI </t>
  </si>
  <si>
    <t>UW</t>
  </si>
  <si>
    <t xml:space="preserve">Treaty Name </t>
  </si>
  <si>
    <t>Treaty Code</t>
  </si>
  <si>
    <t>DIC Share &amp; Premium</t>
  </si>
  <si>
    <t>Retention</t>
  </si>
  <si>
    <t>QS</t>
  </si>
  <si>
    <t>QS VAT</t>
  </si>
  <si>
    <t>QS Commission</t>
  </si>
  <si>
    <t>QS Commission VAT</t>
  </si>
  <si>
    <t>DIC % &amp; RI %</t>
  </si>
  <si>
    <t>DIC &amp; RI Amount</t>
  </si>
  <si>
    <t>QS Participant</t>
  </si>
  <si>
    <t>QS %</t>
  </si>
  <si>
    <t>QS Amount</t>
  </si>
  <si>
    <t>QS  VAT</t>
  </si>
  <si>
    <t>A</t>
  </si>
  <si>
    <t>B</t>
  </si>
  <si>
    <t>C</t>
  </si>
  <si>
    <t>D</t>
  </si>
  <si>
    <t>E</t>
  </si>
  <si>
    <t>RI</t>
  </si>
  <si>
    <t xml:space="preserve">Claims </t>
  </si>
  <si>
    <t>DIC Share &amp; Payment</t>
  </si>
  <si>
    <t>DIC %</t>
  </si>
  <si>
    <t>DIC Payment</t>
  </si>
  <si>
    <t>RI  VAT</t>
  </si>
  <si>
    <t>Print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</si>
</sst>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3" formatCode="_(* #,##0.00_);_(* \(#,##0.00\);_(* &quot;-&quot;??_);_(@_)"/>
    <numFmt numFmtId="177" formatCode="_ * #,##0_ ;_ * \-#,##0_ ;_ * &quot;-&quot;_ ;_ @_ "/>
    <numFmt numFmtId="178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u/>
      <sz val="11"/>
      <color theme="8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color theme="4" tint="-0.249977111117893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4"/>
      <color theme="1"/>
      <name val="Calibri"/>
      <charset val="134"/>
    </font>
    <font>
      <sz val="14"/>
      <color theme="1"/>
      <name val="Calibri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1" fillId="3" borderId="0" xfId="0" applyFont="1" applyFill="1" applyBorder="1"/>
    <xf numFmtId="178" fontId="0" fillId="4" borderId="1" xfId="0" applyNumberForma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178" fontId="0" fillId="2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/>
    <xf numFmtId="0" fontId="1" fillId="5" borderId="0" xfId="0" applyFont="1" applyFill="1"/>
    <xf numFmtId="176" fontId="0" fillId="2" borderId="1" xfId="2" applyFont="1" applyFill="1" applyBorder="1"/>
    <xf numFmtId="43" fontId="0" fillId="2" borderId="1" xfId="0" applyNumberFormat="1" applyFill="1" applyBorder="1"/>
    <xf numFmtId="43" fontId="0" fillId="2" borderId="0" xfId="0" applyNumberForma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1" xfId="0" applyFill="1" applyBorder="1"/>
    <xf numFmtId="3" fontId="0" fillId="2" borderId="0" xfId="0" applyNumberFormat="1" applyFill="1"/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9" fontId="0" fillId="2" borderId="0" xfId="0" applyNumberFormat="1" applyFill="1" applyAlignment="1"/>
    <xf numFmtId="9" fontId="0" fillId="2" borderId="0" xfId="0" applyNumberFormat="1" applyFill="1" applyAlignment="1">
      <alignment horizontal="center"/>
    </xf>
    <xf numFmtId="0" fontId="0" fillId="2" borderId="0" xfId="0" applyFill="1" applyAlignment="1"/>
    <xf numFmtId="43" fontId="0" fillId="2" borderId="0" xfId="0" applyNumberFormat="1" applyFill="1" applyAlignment="1">
      <alignment horizontal="center"/>
    </xf>
    <xf numFmtId="43" fontId="0" fillId="2" borderId="0" xfId="0" applyNumberFormat="1" applyFill="1"/>
    <xf numFmtId="43" fontId="1" fillId="6" borderId="0" xfId="0" applyNumberFormat="1" applyFont="1" applyFill="1" applyAlignment="1">
      <alignment horizontal="center"/>
    </xf>
    <xf numFmtId="43" fontId="1" fillId="6" borderId="0" xfId="0" applyNumberFormat="1" applyFont="1" applyFill="1" applyAlignment="1">
      <alignment horizontal="right"/>
    </xf>
    <xf numFmtId="0" fontId="0" fillId="6" borderId="1" xfId="0" applyFill="1" applyBorder="1"/>
    <xf numFmtId="176" fontId="2" fillId="2" borderId="0" xfId="2" applyFont="1" applyFill="1" applyAlignment="1">
      <alignment horizontal="right"/>
    </xf>
    <xf numFmtId="0" fontId="2" fillId="2" borderId="0" xfId="0" applyFont="1" applyFill="1" applyAlignment="1">
      <alignment horizontal="left"/>
    </xf>
    <xf numFmtId="176" fontId="2" fillId="2" borderId="0" xfId="2" applyFont="1" applyFill="1" applyAlignment="1">
      <alignment horizontal="left"/>
    </xf>
    <xf numFmtId="9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43" fontId="0" fillId="2" borderId="0" xfId="0" applyNumberFormat="1" applyFill="1" applyAlignment="1"/>
    <xf numFmtId="43" fontId="0" fillId="2" borderId="0" xfId="0" applyNumberFormat="1" applyFill="1" applyAlignment="1">
      <alignment horizontal="right"/>
    </xf>
    <xf numFmtId="9" fontId="3" fillId="2" borderId="0" xfId="0" applyNumberFormat="1" applyFont="1" applyFill="1" applyAlignment="1">
      <alignment horizontal="center"/>
    </xf>
    <xf numFmtId="176" fontId="2" fillId="2" borderId="0" xfId="2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76" fontId="2" fillId="2" borderId="0" xfId="2" applyFont="1" applyFill="1" applyBorder="1" applyAlignment="1">
      <alignment horizontal="left"/>
    </xf>
    <xf numFmtId="0" fontId="0" fillId="4" borderId="1" xfId="0" applyFill="1" applyBorder="1"/>
    <xf numFmtId="0" fontId="0" fillId="4" borderId="0" xfId="0" applyFill="1" applyBorder="1"/>
    <xf numFmtId="0" fontId="1" fillId="4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76" fontId="0" fillId="2" borderId="0" xfId="2" applyFont="1" applyFill="1" applyAlignment="1">
      <alignment horizontal="center"/>
    </xf>
    <xf numFmtId="9" fontId="0" fillId="2" borderId="0" xfId="0" applyNumberFormat="1" applyFill="1"/>
    <xf numFmtId="43" fontId="4" fillId="2" borderId="0" xfId="0" applyNumberFormat="1" applyFont="1" applyFill="1" applyAlignment="1">
      <alignment horizontal="left" vertical="top"/>
    </xf>
    <xf numFmtId="9" fontId="4" fillId="2" borderId="0" xfId="0" applyNumberFormat="1" applyFont="1" applyFill="1" applyAlignment="1">
      <alignment horizontal="center" vertical="top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" borderId="0" xfId="0" applyFill="1" applyBorder="1" applyAlignment="1">
      <alignment horizontal="right"/>
    </xf>
    <xf numFmtId="43" fontId="0" fillId="2" borderId="0" xfId="0" applyNumberFormat="1" applyFill="1" applyAlignment="1">
      <alignment horizontal="left"/>
    </xf>
    <xf numFmtId="176" fontId="0" fillId="2" borderId="0" xfId="2" applyFont="1" applyFill="1" applyAlignment="1"/>
    <xf numFmtId="43" fontId="4" fillId="2" borderId="0" xfId="0" applyNumberFormat="1" applyFont="1" applyFill="1" applyAlignment="1">
      <alignment horizontal="center" vertical="top"/>
    </xf>
    <xf numFmtId="176" fontId="4" fillId="2" borderId="0" xfId="2" applyFont="1" applyFill="1" applyAlignment="1">
      <alignment horizontal="center" vertical="top"/>
    </xf>
    <xf numFmtId="0" fontId="7" fillId="2" borderId="0" xfId="0" applyFont="1" applyFill="1"/>
    <xf numFmtId="9" fontId="3" fillId="6" borderId="0" xfId="0" applyNumberFormat="1" applyFont="1" applyFill="1" applyAlignment="1">
      <alignment horizontal="center"/>
    </xf>
    <xf numFmtId="0" fontId="0" fillId="4" borderId="0" xfId="0" applyFill="1"/>
    <xf numFmtId="0" fontId="1" fillId="4" borderId="0" xfId="0" applyFont="1" applyFill="1" applyBorder="1"/>
    <xf numFmtId="178" fontId="0" fillId="4" borderId="0" xfId="0" applyNumberFormat="1" applyFill="1" applyBorder="1" applyAlignment="1">
      <alignment horizontal="left"/>
    </xf>
    <xf numFmtId="0" fontId="1" fillId="4" borderId="0" xfId="0" applyFont="1" applyFill="1"/>
    <xf numFmtId="0" fontId="1" fillId="6" borderId="1" xfId="0" applyFont="1" applyFill="1" applyBorder="1"/>
    <xf numFmtId="176" fontId="1" fillId="4" borderId="1" xfId="2" applyFont="1" applyFill="1" applyBorder="1"/>
    <xf numFmtId="43" fontId="1" fillId="4" borderId="1" xfId="0" applyNumberFormat="1" applyFont="1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0" fillId="7" borderId="0" xfId="0" applyFill="1"/>
    <xf numFmtId="0" fontId="1" fillId="7" borderId="0" xfId="0" applyFont="1" applyFill="1" applyBorder="1"/>
    <xf numFmtId="9" fontId="0" fillId="7" borderId="0" xfId="0" applyNumberFormat="1" applyFill="1" applyAlignment="1">
      <alignment horizontal="center"/>
    </xf>
    <xf numFmtId="176" fontId="2" fillId="4" borderId="0" xfId="2" applyFont="1" applyFill="1" applyAlignment="1">
      <alignment horizontal="right"/>
    </xf>
    <xf numFmtId="0" fontId="2" fillId="4" borderId="0" xfId="0" applyFont="1" applyFill="1" applyAlignment="1">
      <alignment horizontal="left"/>
    </xf>
    <xf numFmtId="176" fontId="2" fillId="4" borderId="0" xfId="2" applyFont="1" applyFill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43" fontId="0" fillId="7" borderId="0" xfId="0" applyNumberFormat="1" applyFill="1" applyAlignment="1">
      <alignment horizontal="center"/>
    </xf>
    <xf numFmtId="9" fontId="0" fillId="7" borderId="0" xfId="0" applyNumberFormat="1" applyFill="1"/>
    <xf numFmtId="0" fontId="0" fillId="7" borderId="0" xfId="0" applyFill="1" applyAlignment="1">
      <alignment horizontal="center"/>
    </xf>
    <xf numFmtId="0" fontId="8" fillId="4" borderId="0" xfId="0" applyFont="1" applyFill="1"/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/>
    <xf numFmtId="43" fontId="0" fillId="7" borderId="0" xfId="0" applyNumberFormat="1" applyFill="1" applyAlignment="1"/>
    <xf numFmtId="176" fontId="0" fillId="7" borderId="0" xfId="2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Fill="1" applyAlignment="1"/>
    <xf numFmtId="0" fontId="0" fillId="4" borderId="0" xfId="0" applyFill="1" applyBorder="1" applyAlignment="1">
      <alignment horizontal="center"/>
    </xf>
    <xf numFmtId="0" fontId="1" fillId="6" borderId="2" xfId="0" applyFont="1" applyFill="1" applyBorder="1"/>
    <xf numFmtId="0" fontId="1" fillId="7" borderId="0" xfId="0" applyFont="1" applyFill="1"/>
    <xf numFmtId="0" fontId="3" fillId="4" borderId="0" xfId="0" applyFont="1" applyFill="1"/>
    <xf numFmtId="43" fontId="0" fillId="4" borderId="0" xfId="0" applyNumberFormat="1" applyFill="1"/>
    <xf numFmtId="0" fontId="0" fillId="4" borderId="0" xfId="0" applyFill="1" applyAlignment="1">
      <alignment horizontal="left"/>
    </xf>
    <xf numFmtId="0" fontId="1" fillId="8" borderId="0" xfId="0" applyFont="1" applyFill="1"/>
    <xf numFmtId="0" fontId="1" fillId="9" borderId="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8" borderId="1" xfId="0" applyFont="1" applyFill="1" applyBorder="1"/>
    <xf numFmtId="0" fontId="1" fillId="7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58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0" borderId="0" xfId="2" applyFont="1"/>
    <xf numFmtId="0" fontId="1" fillId="0" borderId="1" xfId="0" applyFont="1" applyBorder="1" applyAlignment="1">
      <alignment wrapText="1"/>
    </xf>
    <xf numFmtId="0" fontId="1" fillId="11" borderId="1" xfId="0" applyFont="1" applyFill="1" applyBorder="1"/>
    <xf numFmtId="0" fontId="1" fillId="0" borderId="1" xfId="0" applyFont="1" applyBorder="1"/>
    <xf numFmtId="9" fontId="0" fillId="0" borderId="0" xfId="0" applyNumberFormat="1"/>
    <xf numFmtId="9" fontId="0" fillId="0" borderId="1" xfId="0" applyNumberFormat="1" applyBorder="1"/>
    <xf numFmtId="176" fontId="0" fillId="0" borderId="1" xfId="2" applyFont="1" applyBorder="1"/>
    <xf numFmtId="176" fontId="0" fillId="0" borderId="1" xfId="0" applyNumberForma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3" xfId="0" applyBorder="1" applyAlignment="1">
      <alignment horizontal="center"/>
    </xf>
    <xf numFmtId="0" fontId="1" fillId="11" borderId="4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0" fillId="0" borderId="1" xfId="0" applyBorder="1"/>
    <xf numFmtId="0" fontId="1" fillId="5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942975</xdr:colOff>
      <xdr:row>4</xdr:row>
      <xdr:rowOff>57150</xdr:rowOff>
    </xdr:from>
    <xdr:to>
      <xdr:col>4</xdr:col>
      <xdr:colOff>2495550</xdr:colOff>
      <xdr:row>4</xdr:row>
      <xdr:rowOff>142875</xdr:rowOff>
    </xdr:to>
    <xdr:sp>
      <xdr:nvSpPr>
        <xdr:cNvPr id="2" name="Rectangle 1"/>
        <xdr:cNvSpPr/>
      </xdr:nvSpPr>
      <xdr:spPr>
        <a:xfrm>
          <a:off x="4486275" y="819150"/>
          <a:ext cx="1552575" cy="857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971550</xdr:colOff>
      <xdr:row>4</xdr:row>
      <xdr:rowOff>38100</xdr:rowOff>
    </xdr:from>
    <xdr:to>
      <xdr:col>6</xdr:col>
      <xdr:colOff>2543175</xdr:colOff>
      <xdr:row>4</xdr:row>
      <xdr:rowOff>133350</xdr:rowOff>
    </xdr:to>
    <xdr:sp>
      <xdr:nvSpPr>
        <xdr:cNvPr id="3" name="Rectangle 2"/>
        <xdr:cNvSpPr/>
      </xdr:nvSpPr>
      <xdr:spPr>
        <a:xfrm>
          <a:off x="8534400" y="800100"/>
          <a:ext cx="1571625" cy="95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2600325</xdr:colOff>
      <xdr:row>4</xdr:row>
      <xdr:rowOff>57149</xdr:rowOff>
    </xdr:from>
    <xdr:to>
      <xdr:col>8</xdr:col>
      <xdr:colOff>2695575</xdr:colOff>
      <xdr:row>4</xdr:row>
      <xdr:rowOff>161924</xdr:rowOff>
    </xdr:to>
    <xdr:sp>
      <xdr:nvSpPr>
        <xdr:cNvPr id="5" name="Isosceles Triangle 4"/>
        <xdr:cNvSpPr/>
      </xdr:nvSpPr>
      <xdr:spPr>
        <a:xfrm rot="10800000">
          <a:off x="15573375" y="818515"/>
          <a:ext cx="95250" cy="1047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981075</xdr:colOff>
      <xdr:row>2</xdr:row>
      <xdr:rowOff>38100</xdr:rowOff>
    </xdr:from>
    <xdr:to>
      <xdr:col>8</xdr:col>
      <xdr:colOff>2514600</xdr:colOff>
      <xdr:row>2</xdr:row>
      <xdr:rowOff>133350</xdr:rowOff>
    </xdr:to>
    <xdr:sp>
      <xdr:nvSpPr>
        <xdr:cNvPr id="6" name="Rectangle 5"/>
        <xdr:cNvSpPr/>
      </xdr:nvSpPr>
      <xdr:spPr>
        <a:xfrm>
          <a:off x="13954125" y="419100"/>
          <a:ext cx="1533525" cy="95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1000125</xdr:colOff>
      <xdr:row>2</xdr:row>
      <xdr:rowOff>47625</xdr:rowOff>
    </xdr:from>
    <xdr:to>
      <xdr:col>4</xdr:col>
      <xdr:colOff>2619375</xdr:colOff>
      <xdr:row>2</xdr:row>
      <xdr:rowOff>142875</xdr:rowOff>
    </xdr:to>
    <xdr:sp>
      <xdr:nvSpPr>
        <xdr:cNvPr id="7" name="Rectangle 6"/>
        <xdr:cNvSpPr/>
      </xdr:nvSpPr>
      <xdr:spPr>
        <a:xfrm>
          <a:off x="4543425" y="428625"/>
          <a:ext cx="1619250" cy="95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923925</xdr:colOff>
      <xdr:row>2</xdr:row>
      <xdr:rowOff>57150</xdr:rowOff>
    </xdr:from>
    <xdr:to>
      <xdr:col>6</xdr:col>
      <xdr:colOff>2619375</xdr:colOff>
      <xdr:row>2</xdr:row>
      <xdr:rowOff>133350</xdr:rowOff>
    </xdr:to>
    <xdr:sp>
      <xdr:nvSpPr>
        <xdr:cNvPr id="8" name="Rectangle 7"/>
        <xdr:cNvSpPr/>
      </xdr:nvSpPr>
      <xdr:spPr>
        <a:xfrm>
          <a:off x="8486775" y="438150"/>
          <a:ext cx="1695450" cy="76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1009650</xdr:colOff>
      <xdr:row>6</xdr:row>
      <xdr:rowOff>38100</xdr:rowOff>
    </xdr:from>
    <xdr:to>
      <xdr:col>4</xdr:col>
      <xdr:colOff>2543175</xdr:colOff>
      <xdr:row>6</xdr:row>
      <xdr:rowOff>152400</xdr:rowOff>
    </xdr:to>
    <xdr:sp>
      <xdr:nvSpPr>
        <xdr:cNvPr id="10" name="Rectangle 9"/>
        <xdr:cNvSpPr/>
      </xdr:nvSpPr>
      <xdr:spPr>
        <a:xfrm>
          <a:off x="4552950" y="1181100"/>
          <a:ext cx="1533525" cy="114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18</xdr:row>
      <xdr:rowOff>47625</xdr:rowOff>
    </xdr:from>
    <xdr:to>
      <xdr:col>12</xdr:col>
      <xdr:colOff>752475</xdr:colOff>
      <xdr:row>18</xdr:row>
      <xdr:rowOff>152400</xdr:rowOff>
    </xdr:to>
    <xdr:sp>
      <xdr:nvSpPr>
        <xdr:cNvPr id="12" name="Rectangle 11"/>
        <xdr:cNvSpPr/>
      </xdr:nvSpPr>
      <xdr:spPr>
        <a:xfrm>
          <a:off x="22574250" y="3476625"/>
          <a:ext cx="142875" cy="104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16</xdr:row>
      <xdr:rowOff>38100</xdr:rowOff>
    </xdr:from>
    <xdr:to>
      <xdr:col>12</xdr:col>
      <xdr:colOff>742950</xdr:colOff>
      <xdr:row>16</xdr:row>
      <xdr:rowOff>152400</xdr:rowOff>
    </xdr:to>
    <xdr:sp>
      <xdr:nvSpPr>
        <xdr:cNvPr id="13" name="Rectangle 12"/>
        <xdr:cNvSpPr/>
      </xdr:nvSpPr>
      <xdr:spPr>
        <a:xfrm>
          <a:off x="22574250" y="3086100"/>
          <a:ext cx="133350" cy="114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19</xdr:row>
      <xdr:rowOff>47625</xdr:rowOff>
    </xdr:from>
    <xdr:to>
      <xdr:col>12</xdr:col>
      <xdr:colOff>752475</xdr:colOff>
      <xdr:row>19</xdr:row>
      <xdr:rowOff>152400</xdr:rowOff>
    </xdr:to>
    <xdr:sp>
      <xdr:nvSpPr>
        <xdr:cNvPr id="14" name="Rectangle 13"/>
        <xdr:cNvSpPr/>
      </xdr:nvSpPr>
      <xdr:spPr>
        <a:xfrm>
          <a:off x="22574250" y="3667125"/>
          <a:ext cx="142875" cy="104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20</xdr:row>
      <xdr:rowOff>47625</xdr:rowOff>
    </xdr:from>
    <xdr:to>
      <xdr:col>12</xdr:col>
      <xdr:colOff>752475</xdr:colOff>
      <xdr:row>20</xdr:row>
      <xdr:rowOff>152400</xdr:rowOff>
    </xdr:to>
    <xdr:sp>
      <xdr:nvSpPr>
        <xdr:cNvPr id="15" name="Rectangle 14"/>
        <xdr:cNvSpPr/>
      </xdr:nvSpPr>
      <xdr:spPr>
        <a:xfrm>
          <a:off x="22574250" y="3857625"/>
          <a:ext cx="142875" cy="104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21</xdr:row>
      <xdr:rowOff>47625</xdr:rowOff>
    </xdr:from>
    <xdr:to>
      <xdr:col>12</xdr:col>
      <xdr:colOff>752475</xdr:colOff>
      <xdr:row>21</xdr:row>
      <xdr:rowOff>152400</xdr:rowOff>
    </xdr:to>
    <xdr:sp>
      <xdr:nvSpPr>
        <xdr:cNvPr id="16" name="Rectangle 15"/>
        <xdr:cNvSpPr/>
      </xdr:nvSpPr>
      <xdr:spPr>
        <a:xfrm>
          <a:off x="22574250" y="4048125"/>
          <a:ext cx="142875" cy="104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22</xdr:row>
      <xdr:rowOff>47625</xdr:rowOff>
    </xdr:from>
    <xdr:to>
      <xdr:col>12</xdr:col>
      <xdr:colOff>752475</xdr:colOff>
      <xdr:row>22</xdr:row>
      <xdr:rowOff>152400</xdr:rowOff>
    </xdr:to>
    <xdr:sp>
      <xdr:nvSpPr>
        <xdr:cNvPr id="17" name="Rectangle 16"/>
        <xdr:cNvSpPr/>
      </xdr:nvSpPr>
      <xdr:spPr>
        <a:xfrm>
          <a:off x="22574250" y="4238625"/>
          <a:ext cx="142875" cy="104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609600</xdr:colOff>
      <xdr:row>23</xdr:row>
      <xdr:rowOff>47625</xdr:rowOff>
    </xdr:from>
    <xdr:to>
      <xdr:col>12</xdr:col>
      <xdr:colOff>752475</xdr:colOff>
      <xdr:row>23</xdr:row>
      <xdr:rowOff>152400</xdr:rowOff>
    </xdr:to>
    <xdr:sp>
      <xdr:nvSpPr>
        <xdr:cNvPr id="18" name="Rectangle 17"/>
        <xdr:cNvSpPr/>
      </xdr:nvSpPr>
      <xdr:spPr>
        <a:xfrm>
          <a:off x="22574250" y="4429125"/>
          <a:ext cx="142875" cy="104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133350</xdr:colOff>
      <xdr:row>11</xdr:row>
      <xdr:rowOff>133350</xdr:rowOff>
    </xdr:from>
    <xdr:to>
      <xdr:col>7</xdr:col>
      <xdr:colOff>1285875</xdr:colOff>
      <xdr:row>13</xdr:row>
      <xdr:rowOff>85725</xdr:rowOff>
    </xdr:to>
    <xdr:sp>
      <xdr:nvSpPr>
        <xdr:cNvPr id="19" name="Rounded Rectangle 18"/>
        <xdr:cNvSpPr/>
      </xdr:nvSpPr>
      <xdr:spPr>
        <a:xfrm>
          <a:off x="10401300" y="2228850"/>
          <a:ext cx="1152525" cy="3333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</a:t>
          </a:r>
          <a:r>
            <a:rPr lang="en-US" sz="1100" b="1"/>
            <a:t>Reset</a:t>
          </a:r>
          <a:endParaRPr lang="en-US" sz="1100" b="1"/>
        </a:p>
      </xdr:txBody>
    </xdr:sp>
    <xdr:clientData/>
  </xdr:twoCellAnchor>
  <xdr:twoCellAnchor>
    <xdr:from>
      <xdr:col>7</xdr:col>
      <xdr:colOff>2695575</xdr:colOff>
      <xdr:row>11</xdr:row>
      <xdr:rowOff>161925</xdr:rowOff>
    </xdr:from>
    <xdr:to>
      <xdr:col>8</xdr:col>
      <xdr:colOff>1143000</xdr:colOff>
      <xdr:row>13</xdr:row>
      <xdr:rowOff>95250</xdr:rowOff>
    </xdr:to>
    <xdr:sp>
      <xdr:nvSpPr>
        <xdr:cNvPr id="20" name="Rounded Rectangle 19"/>
        <xdr:cNvSpPr/>
      </xdr:nvSpPr>
      <xdr:spPr>
        <a:xfrm>
          <a:off x="12963525" y="2257425"/>
          <a:ext cx="1152525" cy="31432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</a:t>
          </a:r>
          <a:r>
            <a:rPr lang="en-US" sz="1100" b="1"/>
            <a:t>Process</a:t>
          </a:r>
          <a:endParaRPr lang="en-US" sz="1100" b="1"/>
        </a:p>
      </xdr:txBody>
    </xdr:sp>
    <xdr:clientData/>
  </xdr:twoCellAnchor>
  <xdr:twoCellAnchor>
    <xdr:from>
      <xdr:col>6</xdr:col>
      <xdr:colOff>1095375</xdr:colOff>
      <xdr:row>6</xdr:row>
      <xdr:rowOff>47625</xdr:rowOff>
    </xdr:from>
    <xdr:to>
      <xdr:col>6</xdr:col>
      <xdr:colOff>2495550</xdr:colOff>
      <xdr:row>6</xdr:row>
      <xdr:rowOff>133350</xdr:rowOff>
    </xdr:to>
    <xdr:sp>
      <xdr:nvSpPr>
        <xdr:cNvPr id="21" name="Rectangle 20"/>
        <xdr:cNvSpPr/>
      </xdr:nvSpPr>
      <xdr:spPr>
        <a:xfrm>
          <a:off x="8658225" y="1190625"/>
          <a:ext cx="1400175" cy="857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1009650</xdr:colOff>
      <xdr:row>6</xdr:row>
      <xdr:rowOff>38100</xdr:rowOff>
    </xdr:from>
    <xdr:to>
      <xdr:col>8</xdr:col>
      <xdr:colOff>2552700</xdr:colOff>
      <xdr:row>6</xdr:row>
      <xdr:rowOff>152400</xdr:rowOff>
    </xdr:to>
    <xdr:sp>
      <xdr:nvSpPr>
        <xdr:cNvPr id="22" name="Rectangle 21"/>
        <xdr:cNvSpPr/>
      </xdr:nvSpPr>
      <xdr:spPr>
        <a:xfrm>
          <a:off x="13982700" y="1181100"/>
          <a:ext cx="1543050" cy="1143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38101</xdr:colOff>
      <xdr:row>7</xdr:row>
      <xdr:rowOff>171451</xdr:rowOff>
    </xdr:from>
    <xdr:to>
      <xdr:col>14</xdr:col>
      <xdr:colOff>95251</xdr:colOff>
      <xdr:row>9</xdr:row>
      <xdr:rowOff>123825</xdr:rowOff>
    </xdr:to>
    <xdr:sp>
      <xdr:nvSpPr>
        <xdr:cNvPr id="3" name="Rounded Rectangle 2"/>
        <xdr:cNvSpPr/>
      </xdr:nvSpPr>
      <xdr:spPr>
        <a:xfrm>
          <a:off x="15401925" y="1504950"/>
          <a:ext cx="1219200" cy="333375"/>
        </a:xfrm>
        <a:prstGeom prst="roundRect">
          <a:avLst>
            <a:gd name="adj" fmla="val 32593"/>
          </a:avLst>
        </a:prstGeom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   Search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107155</xdr:colOff>
      <xdr:row>10</xdr:row>
      <xdr:rowOff>0</xdr:rowOff>
    </xdr:from>
    <xdr:to>
      <xdr:col>13</xdr:col>
      <xdr:colOff>452437</xdr:colOff>
      <xdr:row>11</xdr:row>
      <xdr:rowOff>119062</xdr:rowOff>
    </xdr:to>
    <xdr:sp>
      <xdr:nvSpPr>
        <xdr:cNvPr id="4" name="Rounded Rectangle 3"/>
        <xdr:cNvSpPr/>
      </xdr:nvSpPr>
      <xdr:spPr>
        <a:xfrm>
          <a:off x="21004530" y="1905000"/>
          <a:ext cx="4145915" cy="309245"/>
        </a:xfrm>
        <a:prstGeom prst="roundRect">
          <a:avLst>
            <a:gd name="adj" fmla="val 50000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 Over All</a:t>
          </a:r>
          <a:r>
            <a:rPr lang="en-US" sz="1100" b="1" baseline="0"/>
            <a:t> Details</a:t>
          </a:r>
          <a:endParaRPr lang="en-US" sz="1100" b="1"/>
        </a:p>
      </xdr:txBody>
    </xdr:sp>
    <xdr:clientData/>
  </xdr:twoCellAnchor>
  <xdr:twoCellAnchor>
    <xdr:from>
      <xdr:col>14</xdr:col>
      <xdr:colOff>654843</xdr:colOff>
      <xdr:row>4</xdr:row>
      <xdr:rowOff>142875</xdr:rowOff>
    </xdr:from>
    <xdr:to>
      <xdr:col>15</xdr:col>
      <xdr:colOff>833437</xdr:colOff>
      <xdr:row>6</xdr:row>
      <xdr:rowOff>83344</xdr:rowOff>
    </xdr:to>
    <xdr:sp>
      <xdr:nvSpPr>
        <xdr:cNvPr id="5" name="Rounded Rectangle 4"/>
        <xdr:cNvSpPr/>
      </xdr:nvSpPr>
      <xdr:spPr>
        <a:xfrm>
          <a:off x="27267535" y="904875"/>
          <a:ext cx="1683385" cy="321310"/>
        </a:xfrm>
        <a:prstGeom prst="roundRect">
          <a:avLst>
            <a:gd name="adj" fmla="val 0"/>
          </a:avLst>
        </a:prstGeom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        Search</a:t>
          </a:r>
          <a:endParaRPr lang="en-US" sz="1100" b="1"/>
        </a:p>
      </xdr:txBody>
    </xdr:sp>
    <xdr:clientData/>
  </xdr:twoCellAnchor>
  <xdr:twoCellAnchor>
    <xdr:from>
      <xdr:col>13</xdr:col>
      <xdr:colOff>1178719</xdr:colOff>
      <xdr:row>10</xdr:row>
      <xdr:rowOff>0</xdr:rowOff>
    </xdr:from>
    <xdr:to>
      <xdr:col>14</xdr:col>
      <xdr:colOff>964406</xdr:colOff>
      <xdr:row>11</xdr:row>
      <xdr:rowOff>154780</xdr:rowOff>
    </xdr:to>
    <xdr:sp>
      <xdr:nvSpPr>
        <xdr:cNvPr id="2" name="Rounded Rectangle 1"/>
        <xdr:cNvSpPr/>
      </xdr:nvSpPr>
      <xdr:spPr>
        <a:xfrm>
          <a:off x="25876885" y="1905000"/>
          <a:ext cx="1699895" cy="34480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       Print</a:t>
          </a:r>
          <a:endParaRPr lang="en-US" sz="1100" b="1"/>
        </a:p>
      </xdr:txBody>
    </xdr:sp>
    <xdr:clientData/>
  </xdr:twoCellAnchor>
  <xdr:twoCellAnchor>
    <xdr:from>
      <xdr:col>11</xdr:col>
      <xdr:colOff>0</xdr:colOff>
      <xdr:row>57</xdr:row>
      <xdr:rowOff>0</xdr:rowOff>
    </xdr:from>
    <xdr:to>
      <xdr:col>11</xdr:col>
      <xdr:colOff>1476375</xdr:colOff>
      <xdr:row>58</xdr:row>
      <xdr:rowOff>166687</xdr:rowOff>
    </xdr:to>
    <xdr:sp>
      <xdr:nvSpPr>
        <xdr:cNvPr id="8" name="Rounded Rectangle 7"/>
        <xdr:cNvSpPr/>
      </xdr:nvSpPr>
      <xdr:spPr>
        <a:xfrm>
          <a:off x="20897850" y="10991850"/>
          <a:ext cx="1476375" cy="356870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Approve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714375</xdr:colOff>
      <xdr:row>2</xdr:row>
      <xdr:rowOff>142875</xdr:rowOff>
    </xdr:from>
    <xdr:to>
      <xdr:col>12</xdr:col>
      <xdr:colOff>1809749</xdr:colOff>
      <xdr:row>4</xdr:row>
      <xdr:rowOff>95250</xdr:rowOff>
    </xdr:to>
    <xdr:sp>
      <xdr:nvSpPr>
        <xdr:cNvPr id="2" name="Rounded Rectangle 1"/>
        <xdr:cNvSpPr/>
      </xdr:nvSpPr>
      <xdr:spPr>
        <a:xfrm>
          <a:off x="21936075" y="523875"/>
          <a:ext cx="1094740" cy="333375"/>
        </a:xfrm>
        <a:prstGeom prst="roundRect">
          <a:avLst>
            <a:gd name="adj" fmla="val 0"/>
          </a:avLst>
        </a:prstGeom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  Search</a:t>
          </a:r>
          <a:endParaRPr lang="en-US" sz="1100" b="1"/>
        </a:p>
      </xdr:txBody>
    </xdr:sp>
    <xdr:clientData/>
  </xdr:twoCellAnchor>
  <xdr:twoCellAnchor>
    <xdr:from>
      <xdr:col>7</xdr:col>
      <xdr:colOff>0</xdr:colOff>
      <xdr:row>103</xdr:row>
      <xdr:rowOff>0</xdr:rowOff>
    </xdr:from>
    <xdr:to>
      <xdr:col>7</xdr:col>
      <xdr:colOff>1476375</xdr:colOff>
      <xdr:row>104</xdr:row>
      <xdr:rowOff>166687</xdr:rowOff>
    </xdr:to>
    <xdr:sp>
      <xdr:nvSpPr>
        <xdr:cNvPr id="3" name="Rounded Rectangle 2"/>
        <xdr:cNvSpPr/>
      </xdr:nvSpPr>
      <xdr:spPr>
        <a:xfrm>
          <a:off x="11534775" y="19773900"/>
          <a:ext cx="1476375" cy="356870"/>
        </a:xfrm>
        <a:prstGeom prst="roundRect">
          <a:avLst>
            <a:gd name="adj" fmla="val 5000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   Approve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4"/>
  <sheetViews>
    <sheetView workbookViewId="0">
      <selection activeCell="E19" sqref="E19:I24"/>
    </sheetView>
  </sheetViews>
  <sheetFormatPr defaultColWidth="9" defaultRowHeight="15"/>
  <cols>
    <col min="1" max="1" width="26.1428571428571" customWidth="1"/>
    <col min="5" max="5" width="41.5714285714286" customWidth="1"/>
    <col min="6" max="6" width="18.7142857142857" customWidth="1"/>
    <col min="7" max="8" width="40.5714285714286" customWidth="1"/>
    <col min="9" max="9" width="41.1428571428571" customWidth="1"/>
    <col min="10" max="10" width="42.5714285714286" customWidth="1"/>
    <col min="11" max="12" width="25.5714285714286" customWidth="1"/>
    <col min="13" max="13" width="22.5714285714286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20" t="s">
        <v>0</v>
      </c>
      <c r="B3" s="1"/>
      <c r="C3" s="1"/>
      <c r="D3" s="1"/>
      <c r="E3" s="13" t="s">
        <v>1</v>
      </c>
      <c r="F3" s="1"/>
      <c r="G3" s="13" t="s">
        <v>2</v>
      </c>
      <c r="H3" s="2"/>
      <c r="I3" s="13" t="s">
        <v>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"/>
      <c r="B5" s="1"/>
      <c r="C5" s="1"/>
      <c r="D5" s="1"/>
      <c r="E5" s="13" t="s">
        <v>4</v>
      </c>
      <c r="F5" s="1"/>
      <c r="G5" s="13" t="s">
        <v>5</v>
      </c>
      <c r="H5" s="2"/>
      <c r="I5" s="13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1"/>
      <c r="B7" s="1"/>
      <c r="C7" s="1"/>
      <c r="D7" s="1"/>
      <c r="E7" s="13" t="s">
        <v>7</v>
      </c>
      <c r="F7" s="1"/>
      <c r="G7" s="13" t="s">
        <v>8</v>
      </c>
      <c r="H7" s="1"/>
      <c r="I7" s="13" t="s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20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13" t="s">
        <v>3</v>
      </c>
      <c r="F17" s="13" t="s">
        <v>11</v>
      </c>
      <c r="G17" s="13" t="s">
        <v>8</v>
      </c>
      <c r="H17" s="13" t="s">
        <v>12</v>
      </c>
      <c r="I17" s="13" t="s">
        <v>13</v>
      </c>
      <c r="J17" s="13" t="s">
        <v>14</v>
      </c>
      <c r="K17" s="13" t="s">
        <v>15</v>
      </c>
      <c r="L17" s="13" t="s">
        <v>16</v>
      </c>
      <c r="M17" s="15"/>
      <c r="N17" s="1"/>
      <c r="O17" s="1"/>
      <c r="P17" s="1"/>
      <c r="Q17" s="1"/>
      <c r="R17" s="1"/>
      <c r="S17" s="1"/>
      <c r="T17" s="1"/>
      <c r="U17" s="1"/>
    </row>
    <row r="18" spans="1: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1" t="s">
        <v>17</v>
      </c>
      <c r="F19" s="1" t="s">
        <v>17</v>
      </c>
      <c r="G19" s="1" t="s">
        <v>17</v>
      </c>
      <c r="H19" s="1" t="s">
        <v>18</v>
      </c>
      <c r="I19" s="1" t="s">
        <v>18</v>
      </c>
      <c r="J19" s="1" t="s">
        <v>19</v>
      </c>
      <c r="K19" s="1" t="s">
        <v>19</v>
      </c>
      <c r="L19" s="1" t="s">
        <v>19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" t="s">
        <v>17</v>
      </c>
      <c r="F20" s="1" t="s">
        <v>17</v>
      </c>
      <c r="G20" s="1" t="s">
        <v>17</v>
      </c>
      <c r="H20" s="1" t="s">
        <v>18</v>
      </c>
      <c r="I20" s="1" t="s">
        <v>18</v>
      </c>
      <c r="J20" s="1" t="s">
        <v>19</v>
      </c>
      <c r="K20" s="1" t="s">
        <v>19</v>
      </c>
      <c r="L20" s="1" t="s">
        <v>19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" t="s">
        <v>17</v>
      </c>
      <c r="F21" s="1" t="s">
        <v>17</v>
      </c>
      <c r="G21" s="1" t="s">
        <v>17</v>
      </c>
      <c r="H21" s="1" t="s">
        <v>18</v>
      </c>
      <c r="I21" s="1" t="s">
        <v>18</v>
      </c>
      <c r="J21" s="1" t="s">
        <v>19</v>
      </c>
      <c r="K21" s="1" t="s">
        <v>19</v>
      </c>
      <c r="L21" s="1" t="s">
        <v>19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1" t="s">
        <v>17</v>
      </c>
      <c r="F22" s="1" t="s">
        <v>17</v>
      </c>
      <c r="G22" s="1" t="s">
        <v>17</v>
      </c>
      <c r="H22" s="1" t="s">
        <v>18</v>
      </c>
      <c r="I22" s="1" t="s">
        <v>18</v>
      </c>
      <c r="J22" s="1" t="s">
        <v>19</v>
      </c>
      <c r="K22" s="1" t="s">
        <v>19</v>
      </c>
      <c r="L22" s="1" t="s">
        <v>19</v>
      </c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1"/>
      <c r="C23" s="1"/>
      <c r="D23" s="1"/>
      <c r="E23" s="1" t="s">
        <v>17</v>
      </c>
      <c r="F23" s="1" t="s">
        <v>17</v>
      </c>
      <c r="G23" s="1" t="s">
        <v>17</v>
      </c>
      <c r="H23" s="1" t="s">
        <v>18</v>
      </c>
      <c r="I23" s="1" t="s">
        <v>18</v>
      </c>
      <c r="J23" s="1" t="s">
        <v>19</v>
      </c>
      <c r="K23" s="1" t="s">
        <v>19</v>
      </c>
      <c r="L23" s="1" t="s">
        <v>19</v>
      </c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1"/>
      <c r="C24" s="1"/>
      <c r="D24" s="1"/>
      <c r="E24" s="1" t="s">
        <v>17</v>
      </c>
      <c r="F24" s="1" t="s">
        <v>17</v>
      </c>
      <c r="G24" s="1" t="s">
        <v>17</v>
      </c>
      <c r="H24" s="1" t="s">
        <v>18</v>
      </c>
      <c r="I24" s="1" t="s">
        <v>18</v>
      </c>
      <c r="J24" s="1" t="s">
        <v>19</v>
      </c>
      <c r="K24" s="1" t="s">
        <v>19</v>
      </c>
      <c r="L24" s="1" t="s">
        <v>19</v>
      </c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M17"/>
  <sheetViews>
    <sheetView workbookViewId="0">
      <selection activeCell="I18" sqref="I18"/>
    </sheetView>
  </sheetViews>
  <sheetFormatPr defaultColWidth="9" defaultRowHeight="15"/>
  <cols>
    <col min="4" max="4" width="29.4285714285714" customWidth="1"/>
    <col min="6" max="6" width="15.2857142857143" customWidth="1"/>
    <col min="7" max="7" width="10.2857142857143" customWidth="1"/>
    <col min="8" max="9" width="11.5714285714286" customWidth="1"/>
    <col min="10" max="10" width="12.4285714285714" customWidth="1"/>
    <col min="11" max="11" width="12.8571428571429" customWidth="1"/>
    <col min="12" max="12" width="12.4285714285714" customWidth="1"/>
  </cols>
  <sheetData>
    <row r="4" spans="4:6">
      <c r="D4" t="s">
        <v>20</v>
      </c>
      <c r="F4" s="106">
        <v>100000</v>
      </c>
    </row>
    <row r="5" spans="4:6">
      <c r="D5" t="s">
        <v>21</v>
      </c>
      <c r="F5" s="106">
        <f>F4*120</f>
        <v>12000000</v>
      </c>
    </row>
    <row r="6" ht="45" spans="4:12">
      <c r="D6" s="107" t="s">
        <v>22</v>
      </c>
      <c r="E6" s="108" t="s">
        <v>23</v>
      </c>
      <c r="F6" s="109" t="s">
        <v>24</v>
      </c>
      <c r="G6" s="108" t="s">
        <v>25</v>
      </c>
      <c r="H6" s="109" t="s">
        <v>26</v>
      </c>
      <c r="I6" s="108" t="s">
        <v>27</v>
      </c>
      <c r="J6" s="109" t="s">
        <v>28</v>
      </c>
      <c r="K6" s="117" t="s">
        <v>29</v>
      </c>
      <c r="L6" s="118" t="s">
        <v>30</v>
      </c>
    </row>
    <row r="7" spans="4:6">
      <c r="D7" t="s">
        <v>31</v>
      </c>
      <c r="E7" s="110">
        <v>0.34</v>
      </c>
      <c r="F7" s="106">
        <f>F$5*E7</f>
        <v>4080000</v>
      </c>
    </row>
    <row r="8" spans="4:13">
      <c r="D8" s="109" t="s">
        <v>32</v>
      </c>
      <c r="E8" s="111">
        <v>0.11</v>
      </c>
      <c r="F8" s="112">
        <f t="shared" ref="F8:F13" si="0">F$5*E8</f>
        <v>1320000</v>
      </c>
      <c r="G8" s="111">
        <v>0.06</v>
      </c>
      <c r="H8" s="113">
        <f>F8*G8</f>
        <v>79200</v>
      </c>
      <c r="I8" s="111">
        <v>0.5</v>
      </c>
      <c r="J8" s="113">
        <f>F8*I8</f>
        <v>660000</v>
      </c>
      <c r="K8" s="111">
        <v>0.1</v>
      </c>
      <c r="L8" s="113">
        <f>J8*K8</f>
        <v>66000</v>
      </c>
      <c r="M8" s="119" t="s">
        <v>33</v>
      </c>
    </row>
    <row r="9" spans="4:13">
      <c r="D9" s="109" t="s">
        <v>34</v>
      </c>
      <c r="E9" s="111">
        <v>0.11</v>
      </c>
      <c r="F9" s="112">
        <f t="shared" si="0"/>
        <v>1320000</v>
      </c>
      <c r="G9" s="111">
        <v>0.06</v>
      </c>
      <c r="H9" s="113">
        <f t="shared" ref="H9:H13" si="1">F9*G9</f>
        <v>79200</v>
      </c>
      <c r="I9" s="111">
        <v>0.5</v>
      </c>
      <c r="J9" s="113">
        <f t="shared" ref="J9:J13" si="2">F9*I9</f>
        <v>660000</v>
      </c>
      <c r="K9" s="111">
        <v>0.1</v>
      </c>
      <c r="L9" s="113">
        <f t="shared" ref="L9:L13" si="3">J9*K9</f>
        <v>66000</v>
      </c>
      <c r="M9" s="119" t="s">
        <v>33</v>
      </c>
    </row>
    <row r="10" spans="4:13">
      <c r="D10" s="109" t="s">
        <v>35</v>
      </c>
      <c r="E10" s="111">
        <v>0.11</v>
      </c>
      <c r="F10" s="112">
        <f t="shared" si="0"/>
        <v>1320000</v>
      </c>
      <c r="G10" s="111">
        <v>0.06</v>
      </c>
      <c r="H10" s="113">
        <f t="shared" si="1"/>
        <v>79200</v>
      </c>
      <c r="I10" s="111">
        <v>0.5</v>
      </c>
      <c r="J10" s="113">
        <f t="shared" si="2"/>
        <v>660000</v>
      </c>
      <c r="K10" s="111">
        <v>0.1</v>
      </c>
      <c r="L10" s="113">
        <f t="shared" si="3"/>
        <v>66000</v>
      </c>
      <c r="M10" s="119" t="s">
        <v>33</v>
      </c>
    </row>
    <row r="11" spans="4:13">
      <c r="D11" s="109" t="s">
        <v>36</v>
      </c>
      <c r="E11" s="111">
        <v>0.11</v>
      </c>
      <c r="F11" s="112">
        <f t="shared" si="0"/>
        <v>1320000</v>
      </c>
      <c r="G11" s="111">
        <v>0.06</v>
      </c>
      <c r="H11" s="113">
        <f t="shared" si="1"/>
        <v>79200</v>
      </c>
      <c r="I11" s="111">
        <v>0.5</v>
      </c>
      <c r="J11" s="113">
        <f t="shared" si="2"/>
        <v>660000</v>
      </c>
      <c r="K11" s="111">
        <v>0.1</v>
      </c>
      <c r="L11" s="113">
        <f t="shared" si="3"/>
        <v>66000</v>
      </c>
      <c r="M11" s="119" t="s">
        <v>33</v>
      </c>
    </row>
    <row r="12" spans="4:13">
      <c r="D12" s="109" t="s">
        <v>37</v>
      </c>
      <c r="E12" s="111">
        <v>0.11</v>
      </c>
      <c r="F12" s="112">
        <f t="shared" si="0"/>
        <v>1320000</v>
      </c>
      <c r="G12" s="111">
        <v>0.06</v>
      </c>
      <c r="H12" s="113">
        <f t="shared" si="1"/>
        <v>79200</v>
      </c>
      <c r="I12" s="111">
        <v>0.5</v>
      </c>
      <c r="J12" s="113">
        <f t="shared" si="2"/>
        <v>660000</v>
      </c>
      <c r="K12" s="111">
        <v>0.1</v>
      </c>
      <c r="L12" s="113">
        <f t="shared" si="3"/>
        <v>66000</v>
      </c>
      <c r="M12" s="119" t="s">
        <v>33</v>
      </c>
    </row>
    <row r="13" spans="4:13">
      <c r="D13" s="109" t="s">
        <v>38</v>
      </c>
      <c r="E13" s="111">
        <v>0.11</v>
      </c>
      <c r="F13" s="112">
        <f t="shared" si="0"/>
        <v>1320000</v>
      </c>
      <c r="G13" s="111">
        <v>0.06</v>
      </c>
      <c r="H13" s="113">
        <f t="shared" si="1"/>
        <v>79200</v>
      </c>
      <c r="I13" s="111">
        <v>0.5</v>
      </c>
      <c r="J13" s="113">
        <f t="shared" si="2"/>
        <v>660000</v>
      </c>
      <c r="K13" s="111">
        <v>0.1</v>
      </c>
      <c r="L13" s="113">
        <f t="shared" si="3"/>
        <v>66000</v>
      </c>
      <c r="M13" s="119" t="s">
        <v>33</v>
      </c>
    </row>
    <row r="14" ht="15.75"/>
    <row r="15" ht="15.75" spans="4:4">
      <c r="D15" s="114" t="s">
        <v>39</v>
      </c>
    </row>
    <row r="16" ht="15.75"/>
    <row r="17" ht="15.75" spans="4:6">
      <c r="D17" s="115"/>
      <c r="F17" s="116" t="s">
        <v>40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zoomScale="90" zoomScaleNormal="90" topLeftCell="B1" workbookViewId="0">
      <selection activeCell="I15" sqref="I15"/>
    </sheetView>
  </sheetViews>
  <sheetFormatPr defaultColWidth="9" defaultRowHeight="15"/>
  <cols>
    <col min="1" max="1" width="14.7142857142857" customWidth="1"/>
    <col min="2" max="3" width="29.5714285714286" customWidth="1"/>
    <col min="4" max="4" width="24.7142857142857" customWidth="1"/>
    <col min="5" max="5" width="19.4285714285714" customWidth="1"/>
    <col min="6" max="6" width="20.5714285714286" customWidth="1"/>
    <col min="7" max="7" width="18.4285714285714" customWidth="1"/>
    <col min="8" max="9" width="13.7142857142857" customWidth="1"/>
    <col min="10" max="10" width="13.8571428571429" customWidth="1"/>
    <col min="12" max="12" width="14.1428571428571" customWidth="1"/>
    <col min="14" max="14" width="17.4285714285714" customWidth="1"/>
    <col min="16" max="16" width="13.7142857142857" customWidth="1"/>
  </cols>
  <sheetData>
    <row r="1" spans="1:19">
      <c r="A1" s="93" t="s">
        <v>41</v>
      </c>
      <c r="B1" s="93"/>
      <c r="C1" s="61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>
      <c r="A2" s="61"/>
      <c r="B2" s="61"/>
      <c r="C2" s="61"/>
      <c r="D2" s="58"/>
      <c r="E2" s="19" t="s">
        <v>42</v>
      </c>
      <c r="F2" s="94" t="s">
        <v>43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</row>
    <row r="3" spans="1:19">
      <c r="A3" s="61"/>
      <c r="B3" s="61"/>
      <c r="C3" s="61"/>
      <c r="D3" s="58"/>
      <c r="E3" s="58"/>
      <c r="F3" s="95" t="s">
        <v>44</v>
      </c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4" spans="1:19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</row>
    <row r="5" spans="1:19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</row>
    <row r="6" spans="1:19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1:19">
      <c r="A7" s="58"/>
      <c r="B7" s="58"/>
      <c r="C7" s="58"/>
      <c r="D7" s="58"/>
      <c r="E7" s="3" t="s">
        <v>4</v>
      </c>
      <c r="F7" s="58"/>
      <c r="G7" s="4">
        <v>43108</v>
      </c>
      <c r="H7" s="58"/>
      <c r="I7" s="58"/>
      <c r="J7" s="3" t="s">
        <v>45</v>
      </c>
      <c r="K7" s="59"/>
      <c r="L7" s="39" t="s">
        <v>46</v>
      </c>
      <c r="M7" s="58"/>
      <c r="N7" s="61"/>
      <c r="O7" s="58"/>
      <c r="P7" s="40"/>
      <c r="Q7" s="58"/>
      <c r="R7" s="58"/>
      <c r="S7" s="58"/>
    </row>
    <row r="8" spans="1:19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</row>
    <row r="9" spans="1:19">
      <c r="A9" s="58"/>
      <c r="B9" s="58"/>
      <c r="C9" s="58"/>
      <c r="D9" s="58"/>
      <c r="E9" s="96" t="s">
        <v>47</v>
      </c>
      <c r="F9" s="58"/>
      <c r="G9" s="58"/>
      <c r="H9" s="58"/>
      <c r="I9" s="58"/>
      <c r="J9" s="96" t="s">
        <v>16</v>
      </c>
      <c r="K9" s="58"/>
      <c r="L9" s="39"/>
      <c r="M9" s="58"/>
      <c r="N9" s="58"/>
      <c r="O9" s="58"/>
      <c r="P9" s="58"/>
      <c r="Q9" s="58"/>
      <c r="R9" s="58"/>
      <c r="S9" s="58"/>
    </row>
    <row r="10" spans="1:19">
      <c r="A10" s="58"/>
      <c r="B10" s="58"/>
      <c r="C10" s="58"/>
      <c r="D10" s="58"/>
      <c r="E10" s="58"/>
      <c r="F10" s="97" t="s">
        <v>48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>
      <c r="A11" s="58"/>
      <c r="B11" s="58"/>
      <c r="C11" s="58"/>
      <c r="D11" s="58"/>
      <c r="E11" s="58"/>
      <c r="F11" s="97" t="s">
        <v>49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>
      <c r="A13" s="58"/>
      <c r="B13" s="58"/>
      <c r="C13" s="58"/>
      <c r="D13" s="58"/>
      <c r="E13" s="96" t="s">
        <v>50</v>
      </c>
      <c r="F13" s="94" t="s">
        <v>43</v>
      </c>
      <c r="G13" s="40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  <row r="14" spans="1:19">
      <c r="A14" s="58"/>
      <c r="B14" s="58"/>
      <c r="C14" s="58"/>
      <c r="D14" s="58"/>
      <c r="E14" s="58"/>
      <c r="F14" s="95" t="s">
        <v>44</v>
      </c>
      <c r="G14" s="40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1:19">
      <c r="A15" s="58"/>
      <c r="B15" s="58"/>
      <c r="C15" s="58"/>
      <c r="D15" s="58"/>
      <c r="E15" s="58"/>
      <c r="F15" s="95" t="s">
        <v>51</v>
      </c>
      <c r="G15" s="40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1:19">
      <c r="A16" s="19" t="s">
        <v>52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</row>
    <row r="17" spans="1:19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</row>
    <row r="18" spans="1:19">
      <c r="A18" s="58"/>
      <c r="B18" s="98" t="s">
        <v>53</v>
      </c>
      <c r="C18" s="98" t="s">
        <v>50</v>
      </c>
      <c r="D18" s="98" t="s">
        <v>4</v>
      </c>
      <c r="E18" s="98" t="s">
        <v>54</v>
      </c>
      <c r="F18" s="98" t="s">
        <v>55</v>
      </c>
      <c r="G18" s="98" t="s">
        <v>56</v>
      </c>
      <c r="H18" s="98"/>
      <c r="I18" s="98"/>
      <c r="J18" s="98"/>
      <c r="K18" s="58"/>
      <c r="L18" s="58"/>
      <c r="M18" s="58"/>
      <c r="N18" s="58"/>
      <c r="O18" s="58"/>
      <c r="P18" s="58"/>
      <c r="Q18" s="58"/>
      <c r="R18" s="58"/>
      <c r="S18" s="58"/>
    </row>
    <row r="19" spans="1:19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1:19">
      <c r="A20" s="58"/>
      <c r="B20" s="99">
        <v>2</v>
      </c>
      <c r="C20" s="100" t="s">
        <v>43</v>
      </c>
      <c r="D20" s="101" t="s">
        <v>57</v>
      </c>
      <c r="E20" s="102" t="s">
        <v>58</v>
      </c>
      <c r="F20" s="102" t="s">
        <v>59</v>
      </c>
      <c r="G20" s="103" t="s">
        <v>60</v>
      </c>
      <c r="H20" s="104"/>
      <c r="I20" s="104"/>
      <c r="J20" s="99"/>
      <c r="K20" s="58"/>
      <c r="L20" s="58"/>
      <c r="M20" s="58"/>
      <c r="N20" s="58"/>
      <c r="O20" s="58"/>
      <c r="P20" s="58"/>
      <c r="Q20" s="58"/>
      <c r="R20" s="58"/>
      <c r="S20" s="58"/>
    </row>
    <row r="21" spans="1:19">
      <c r="A21" s="58"/>
      <c r="B21" s="74"/>
      <c r="C21" s="105"/>
      <c r="D21" s="74"/>
      <c r="E21" s="74"/>
      <c r="F21" s="74"/>
      <c r="G21" s="105"/>
      <c r="H21" s="74"/>
      <c r="I21" s="74"/>
      <c r="J21" s="74"/>
      <c r="K21" s="58"/>
      <c r="L21" s="58"/>
      <c r="M21" s="58"/>
      <c r="N21" s="58"/>
      <c r="O21" s="58"/>
      <c r="P21" s="58"/>
      <c r="Q21" s="58"/>
      <c r="R21" s="58"/>
      <c r="S21" s="58"/>
    </row>
    <row r="22" spans="1:19">
      <c r="A22" s="58"/>
      <c r="B22" s="99">
        <v>1</v>
      </c>
      <c r="C22" s="100" t="s">
        <v>44</v>
      </c>
      <c r="D22" s="101">
        <v>43108</v>
      </c>
      <c r="E22" s="102" t="s">
        <v>46</v>
      </c>
      <c r="F22" s="102" t="s">
        <v>61</v>
      </c>
      <c r="G22" s="103" t="s">
        <v>48</v>
      </c>
      <c r="H22" s="104"/>
      <c r="I22" s="104"/>
      <c r="J22" s="99"/>
      <c r="K22" s="58"/>
      <c r="L22" s="58"/>
      <c r="M22" s="58"/>
      <c r="N22" s="58"/>
      <c r="O22" s="58"/>
      <c r="P22" s="58"/>
      <c r="Q22" s="58"/>
      <c r="R22" s="58"/>
      <c r="S22" s="58"/>
    </row>
    <row r="23" spans="1:19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</row>
    <row r="24" spans="1:19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</row>
    <row r="25" spans="1:19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spans="1:19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1"/>
  <sheetViews>
    <sheetView tabSelected="1" zoomScale="85" zoomScaleNormal="85" topLeftCell="E9" workbookViewId="0">
      <selection activeCell="I34" sqref="I34"/>
    </sheetView>
  </sheetViews>
  <sheetFormatPr defaultColWidth="9" defaultRowHeight="15"/>
  <cols>
    <col min="1" max="3" width="33.2857142857143" customWidth="1"/>
    <col min="4" max="4" width="23.2857142857143" customWidth="1"/>
    <col min="5" max="5" width="15.4285714285714" customWidth="1"/>
    <col min="6" max="6" width="32.4285714285714" customWidth="1"/>
    <col min="7" max="7" width="30.2857142857143" customWidth="1"/>
    <col min="8" max="8" width="31.5714285714286" customWidth="1"/>
    <col min="9" max="10" width="28.7142857142857" customWidth="1"/>
    <col min="11" max="12" width="23.1428571428571" customWidth="1"/>
    <col min="13" max="13" width="33.8571428571429" customWidth="1"/>
    <col min="14" max="14" width="28.7142857142857" customWidth="1"/>
    <col min="15" max="15" width="22.5714285714286" customWidth="1"/>
    <col min="16" max="16" width="23.2857142857143" customWidth="1"/>
    <col min="17" max="17" width="30.7142857142857" customWidth="1"/>
    <col min="18" max="19" width="31.7142857142857" customWidth="1"/>
    <col min="20" max="20" width="27.4285714285714" customWidth="1"/>
    <col min="21" max="21" width="24.5714285714286" customWidth="1"/>
    <col min="22" max="22" width="19.2857142857143" customWidth="1"/>
    <col min="23" max="23" width="19.8571428571429" customWidth="1"/>
    <col min="24" max="24" width="9.57142857142857" customWidth="1"/>
  </cols>
  <sheetData>
    <row r="1" spans="1:26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>
      <c r="A6" s="59"/>
      <c r="B6" s="58"/>
      <c r="C6" s="58"/>
      <c r="D6" s="58"/>
      <c r="E6" s="58"/>
      <c r="F6" s="3" t="s">
        <v>4</v>
      </c>
      <c r="G6" s="58"/>
      <c r="H6" s="4">
        <v>43108</v>
      </c>
      <c r="I6" s="58"/>
      <c r="J6" s="58"/>
      <c r="K6" s="3" t="s">
        <v>45</v>
      </c>
      <c r="L6" s="59"/>
      <c r="M6" s="59"/>
      <c r="N6" s="39" t="s">
        <v>46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>
      <c r="A7" s="59"/>
      <c r="B7" s="58"/>
      <c r="C7" s="58"/>
      <c r="D7" s="58"/>
      <c r="E7" s="58"/>
      <c r="F7" s="59"/>
      <c r="G7" s="58"/>
      <c r="H7" s="60"/>
      <c r="I7" s="58"/>
      <c r="J7" s="58"/>
      <c r="K7" s="59"/>
      <c r="L7" s="59"/>
      <c r="M7" s="59"/>
      <c r="N7" s="40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>
      <c r="A8" s="59"/>
      <c r="B8" s="58"/>
      <c r="C8" s="58"/>
      <c r="D8" s="58"/>
      <c r="E8" s="58"/>
      <c r="F8" s="59"/>
      <c r="G8" s="58"/>
      <c r="H8" s="60"/>
      <c r="I8" s="58"/>
      <c r="J8" s="58"/>
      <c r="K8" s="59"/>
      <c r="L8" s="59"/>
      <c r="M8" s="59"/>
      <c r="N8" s="40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>
      <c r="A9" s="59"/>
      <c r="B9" s="58"/>
      <c r="C9" s="58"/>
      <c r="D9" s="58"/>
      <c r="E9" s="58"/>
      <c r="F9" s="59"/>
      <c r="G9" s="58"/>
      <c r="H9" s="60"/>
      <c r="I9" s="58"/>
      <c r="J9" s="58"/>
      <c r="K9" s="59"/>
      <c r="L9" s="59"/>
      <c r="M9" s="59"/>
      <c r="N9" s="40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>
      <c r="A10" s="58"/>
      <c r="B10" s="58"/>
      <c r="C10" s="58"/>
      <c r="D10" s="58"/>
      <c r="E10" s="58"/>
      <c r="F10" s="58"/>
      <c r="G10" s="58"/>
      <c r="H10" s="60"/>
      <c r="I10" s="58"/>
      <c r="J10" s="58"/>
      <c r="K10" s="58"/>
      <c r="L10" s="59"/>
      <c r="M10" s="59"/>
      <c r="N10" s="40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>
      <c r="A11" s="61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>
      <c r="A12" s="58"/>
      <c r="B12" s="58"/>
      <c r="C12" s="58"/>
      <c r="D12" s="58"/>
      <c r="E12" s="58"/>
      <c r="F12" s="62" t="s">
        <v>62</v>
      </c>
      <c r="G12" s="58"/>
      <c r="H12" s="63">
        <v>100000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>
      <c r="A13" s="58"/>
      <c r="B13" s="58"/>
      <c r="C13" s="58"/>
      <c r="D13" s="58"/>
      <c r="E13" s="58"/>
      <c r="F13" s="61"/>
      <c r="G13" s="58"/>
      <c r="H13" s="61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>
      <c r="A14" s="58"/>
      <c r="B14" s="58"/>
      <c r="C14" s="58"/>
      <c r="D14" s="58"/>
      <c r="E14" s="58"/>
      <c r="F14" s="62" t="s">
        <v>21</v>
      </c>
      <c r="G14" s="58"/>
      <c r="H14" s="64">
        <f>H12*120</f>
        <v>12000000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>
      <c r="A18" s="58"/>
      <c r="B18" s="58"/>
      <c r="C18" s="58"/>
      <c r="D18" s="58"/>
      <c r="E18" s="58"/>
      <c r="F18" s="65" t="s">
        <v>63</v>
      </c>
      <c r="G18" s="58"/>
      <c r="H18" s="66" t="s">
        <v>23</v>
      </c>
      <c r="I18" s="66" t="s">
        <v>24</v>
      </c>
      <c r="J18" s="66" t="s">
        <v>64</v>
      </c>
      <c r="K18" s="66" t="s">
        <v>65</v>
      </c>
      <c r="L18" s="66" t="s">
        <v>66</v>
      </c>
      <c r="M18" s="66" t="s">
        <v>67</v>
      </c>
      <c r="N18" s="66" t="s">
        <v>68</v>
      </c>
      <c r="O18" s="66" t="s">
        <v>69</v>
      </c>
      <c r="P18" s="66" t="s">
        <v>70</v>
      </c>
      <c r="Q18" s="66" t="s">
        <v>71</v>
      </c>
      <c r="R18" s="66" t="s">
        <v>72</v>
      </c>
      <c r="S18" s="66" t="s">
        <v>73</v>
      </c>
      <c r="T18" s="88" t="s">
        <v>74</v>
      </c>
      <c r="U18" s="59"/>
      <c r="V18" s="59"/>
      <c r="W18" s="59"/>
      <c r="X18" s="79"/>
      <c r="Y18" s="79"/>
      <c r="Z18" s="58"/>
    </row>
    <row r="19" spans="1:26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>
      <c r="A20" s="58"/>
      <c r="B20" s="58"/>
      <c r="C20" s="58"/>
      <c r="D20" s="58"/>
      <c r="E20" s="58"/>
      <c r="F20" s="58"/>
      <c r="G20" s="58"/>
      <c r="H20" s="58"/>
      <c r="I20" s="74"/>
      <c r="J20" s="74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>
      <c r="A21" s="58"/>
      <c r="B21" s="58"/>
      <c r="C21" s="58"/>
      <c r="D21" s="58"/>
      <c r="E21" s="67"/>
      <c r="F21" s="68" t="s">
        <v>75</v>
      </c>
      <c r="G21" s="67"/>
      <c r="H21" s="69">
        <v>0.34</v>
      </c>
      <c r="I21" s="75">
        <f>H14*34/100</f>
        <v>4080000</v>
      </c>
      <c r="J21" s="75"/>
      <c r="K21" s="76"/>
      <c r="L21" s="76"/>
      <c r="M21" s="76"/>
      <c r="N21" s="67"/>
      <c r="O21" s="67"/>
      <c r="P21" s="67"/>
      <c r="Q21" s="67"/>
      <c r="R21" s="67"/>
      <c r="S21" s="67"/>
      <c r="T21" s="89"/>
      <c r="U21" s="58"/>
      <c r="V21" s="58"/>
      <c r="W21" s="58"/>
      <c r="X21" s="58"/>
      <c r="Y21" s="58"/>
      <c r="Z21" s="58"/>
    </row>
    <row r="22" spans="1:26">
      <c r="A22" s="58"/>
      <c r="B22" s="58"/>
      <c r="C22" s="58"/>
      <c r="D22" s="58"/>
      <c r="E22" s="67"/>
      <c r="F22" s="68" t="s">
        <v>32</v>
      </c>
      <c r="G22" s="67"/>
      <c r="H22" s="69">
        <v>0.11</v>
      </c>
      <c r="I22" s="75">
        <f>H14*11/100</f>
        <v>1320000</v>
      </c>
      <c r="J22" s="75">
        <v>5</v>
      </c>
      <c r="K22" s="69">
        <v>0.06</v>
      </c>
      <c r="L22" s="75">
        <f t="shared" ref="L22:L27" si="0">I22*6/100</f>
        <v>79200</v>
      </c>
      <c r="M22" s="75">
        <v>5</v>
      </c>
      <c r="N22" s="69">
        <v>0.5</v>
      </c>
      <c r="O22" s="75">
        <f t="shared" ref="O22:O27" si="1">I22*50/100</f>
        <v>660000</v>
      </c>
      <c r="P22" s="75">
        <v>5</v>
      </c>
      <c r="Q22" s="69">
        <v>0.1</v>
      </c>
      <c r="R22" s="75">
        <f>O22*10/100</f>
        <v>66000</v>
      </c>
      <c r="S22" s="83">
        <v>5</v>
      </c>
      <c r="T22" s="84" t="s">
        <v>33</v>
      </c>
      <c r="U22" s="90"/>
      <c r="V22" s="90"/>
      <c r="W22" s="90"/>
      <c r="X22" s="90"/>
      <c r="Y22" s="74"/>
      <c r="Z22" s="58"/>
    </row>
    <row r="23" spans="1:26">
      <c r="A23" s="58"/>
      <c r="B23" s="58"/>
      <c r="C23" s="58"/>
      <c r="D23" s="58"/>
      <c r="E23" s="67"/>
      <c r="F23" s="68" t="s">
        <v>34</v>
      </c>
      <c r="G23" s="67"/>
      <c r="H23" s="69">
        <v>0.11</v>
      </c>
      <c r="I23" s="75">
        <f>H14*11/100</f>
        <v>1320000</v>
      </c>
      <c r="J23" s="75">
        <v>5</v>
      </c>
      <c r="K23" s="69">
        <v>0.06</v>
      </c>
      <c r="L23" s="75">
        <f t="shared" si="0"/>
        <v>79200</v>
      </c>
      <c r="M23" s="75">
        <v>5</v>
      </c>
      <c r="N23" s="69">
        <v>0.5</v>
      </c>
      <c r="O23" s="75">
        <f t="shared" si="1"/>
        <v>660000</v>
      </c>
      <c r="P23" s="75">
        <v>5</v>
      </c>
      <c r="Q23" s="69">
        <v>0.1</v>
      </c>
      <c r="R23" s="75">
        <f t="shared" ref="R23:R27" si="2">O23*10/100</f>
        <v>66000</v>
      </c>
      <c r="S23" s="83">
        <v>5</v>
      </c>
      <c r="T23" s="84" t="s">
        <v>33</v>
      </c>
      <c r="U23" s="90"/>
      <c r="V23" s="90"/>
      <c r="W23" s="90"/>
      <c r="X23" s="90"/>
      <c r="Y23" s="74"/>
      <c r="Z23" s="58"/>
    </row>
    <row r="24" spans="1:26">
      <c r="A24" s="58"/>
      <c r="B24" s="58"/>
      <c r="C24" s="58"/>
      <c r="D24" s="58"/>
      <c r="E24" s="67"/>
      <c r="F24" s="68" t="s">
        <v>35</v>
      </c>
      <c r="G24" s="67"/>
      <c r="H24" s="69">
        <v>0.11</v>
      </c>
      <c r="I24" s="75">
        <f>H14*11/100</f>
        <v>1320000</v>
      </c>
      <c r="J24" s="75">
        <v>5</v>
      </c>
      <c r="K24" s="69">
        <v>0.06</v>
      </c>
      <c r="L24" s="75">
        <f t="shared" si="0"/>
        <v>79200</v>
      </c>
      <c r="M24" s="75">
        <v>5</v>
      </c>
      <c r="N24" s="69">
        <v>0.5</v>
      </c>
      <c r="O24" s="75">
        <f t="shared" si="1"/>
        <v>660000</v>
      </c>
      <c r="P24" s="75">
        <v>5</v>
      </c>
      <c r="Q24" s="69">
        <v>0.1</v>
      </c>
      <c r="R24" s="75">
        <f t="shared" si="2"/>
        <v>66000</v>
      </c>
      <c r="S24" s="83">
        <v>5</v>
      </c>
      <c r="T24" s="84" t="s">
        <v>33</v>
      </c>
      <c r="U24" s="90"/>
      <c r="V24" s="90"/>
      <c r="W24" s="90"/>
      <c r="X24" s="90"/>
      <c r="Y24" s="74"/>
      <c r="Z24" s="58"/>
    </row>
    <row r="25" spans="1:26">
      <c r="A25" s="58"/>
      <c r="B25" s="58"/>
      <c r="C25" s="58"/>
      <c r="D25" s="58"/>
      <c r="E25" s="67"/>
      <c r="F25" s="68" t="s">
        <v>36</v>
      </c>
      <c r="G25" s="67"/>
      <c r="H25" s="69">
        <v>0.11</v>
      </c>
      <c r="I25" s="75">
        <f>H14*11/100</f>
        <v>1320000</v>
      </c>
      <c r="J25" s="75">
        <v>5</v>
      </c>
      <c r="K25" s="69">
        <v>0.06</v>
      </c>
      <c r="L25" s="75">
        <f t="shared" si="0"/>
        <v>79200</v>
      </c>
      <c r="M25" s="75">
        <v>5</v>
      </c>
      <c r="N25" s="69">
        <v>0.5</v>
      </c>
      <c r="O25" s="75">
        <f t="shared" si="1"/>
        <v>660000</v>
      </c>
      <c r="P25" s="75">
        <v>5</v>
      </c>
      <c r="Q25" s="69">
        <v>0.1</v>
      </c>
      <c r="R25" s="75">
        <f t="shared" si="2"/>
        <v>66000</v>
      </c>
      <c r="S25" s="83">
        <v>5</v>
      </c>
      <c r="T25" s="84" t="s">
        <v>33</v>
      </c>
      <c r="U25" s="90"/>
      <c r="V25" s="90"/>
      <c r="W25" s="90"/>
      <c r="X25" s="90"/>
      <c r="Y25" s="74"/>
      <c r="Z25" s="58"/>
    </row>
    <row r="26" spans="1:26">
      <c r="A26" s="58"/>
      <c r="B26" s="58"/>
      <c r="C26" s="58"/>
      <c r="D26" s="58"/>
      <c r="E26" s="67"/>
      <c r="F26" s="68" t="s">
        <v>37</v>
      </c>
      <c r="G26" s="67"/>
      <c r="H26" s="69">
        <v>0.11</v>
      </c>
      <c r="I26" s="75">
        <f>H14*11/100</f>
        <v>1320000</v>
      </c>
      <c r="J26" s="75">
        <v>5</v>
      </c>
      <c r="K26" s="69">
        <v>0.06</v>
      </c>
      <c r="L26" s="75">
        <f t="shared" si="0"/>
        <v>79200</v>
      </c>
      <c r="M26" s="75">
        <v>5</v>
      </c>
      <c r="N26" s="69">
        <v>0.5</v>
      </c>
      <c r="O26" s="75">
        <f t="shared" si="1"/>
        <v>660000</v>
      </c>
      <c r="P26" s="75">
        <v>5</v>
      </c>
      <c r="Q26" s="69">
        <v>0.1</v>
      </c>
      <c r="R26" s="75">
        <f t="shared" si="2"/>
        <v>66000</v>
      </c>
      <c r="S26" s="83">
        <v>5</v>
      </c>
      <c r="T26" s="84" t="s">
        <v>33</v>
      </c>
      <c r="U26" s="90"/>
      <c r="V26" s="90"/>
      <c r="W26" s="90"/>
      <c r="X26" s="90"/>
      <c r="Y26" s="74"/>
      <c r="Z26" s="58"/>
    </row>
    <row r="27" spans="1:26">
      <c r="A27" s="58"/>
      <c r="B27" s="58"/>
      <c r="C27" s="58"/>
      <c r="D27" s="58"/>
      <c r="E27" s="67"/>
      <c r="F27" s="68" t="s">
        <v>38</v>
      </c>
      <c r="G27" s="67"/>
      <c r="H27" s="69">
        <v>0.11</v>
      </c>
      <c r="I27" s="75">
        <f>H14*11/100</f>
        <v>1320000</v>
      </c>
      <c r="J27" s="75">
        <v>5</v>
      </c>
      <c r="K27" s="69">
        <v>0.06</v>
      </c>
      <c r="L27" s="75">
        <f t="shared" si="0"/>
        <v>79200</v>
      </c>
      <c r="M27" s="75">
        <v>5</v>
      </c>
      <c r="N27" s="69">
        <v>0.5</v>
      </c>
      <c r="O27" s="75">
        <f t="shared" si="1"/>
        <v>660000</v>
      </c>
      <c r="P27" s="75">
        <v>5</v>
      </c>
      <c r="Q27" s="69">
        <v>0.1</v>
      </c>
      <c r="R27" s="75">
        <f t="shared" si="2"/>
        <v>66000</v>
      </c>
      <c r="S27" s="83">
        <v>5</v>
      </c>
      <c r="T27" s="84" t="s">
        <v>33</v>
      </c>
      <c r="U27" s="90"/>
      <c r="V27" s="90"/>
      <c r="W27" s="90"/>
      <c r="X27" s="90"/>
      <c r="Y27" s="74"/>
      <c r="Z27" s="58"/>
    </row>
    <row r="28" spans="1:26">
      <c r="A28" s="58"/>
      <c r="B28" s="58"/>
      <c r="C28" s="58"/>
      <c r="D28" s="58"/>
      <c r="E28" s="67"/>
      <c r="F28" s="67"/>
      <c r="G28" s="67"/>
      <c r="H28" s="6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89"/>
      <c r="U28" s="58"/>
      <c r="V28" s="58"/>
      <c r="W28" s="58"/>
      <c r="X28" s="58"/>
      <c r="Y28" s="58"/>
      <c r="Z28" s="58"/>
    </row>
    <row r="29" spans="1:26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8.75" spans="1:26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 t="s">
        <v>76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8.75" spans="1:26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78" t="s">
        <v>77</v>
      </c>
      <c r="L32" s="78"/>
      <c r="M32" s="78"/>
      <c r="N32" s="78"/>
      <c r="O32" s="78"/>
      <c r="P32" s="7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3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ht="15.75" spans="1:23">
      <c r="A37" s="58"/>
      <c r="B37" s="58"/>
      <c r="C37" s="58"/>
      <c r="D37" s="58"/>
      <c r="E37" s="58"/>
      <c r="F37" s="58"/>
      <c r="G37" s="27" t="s">
        <v>78</v>
      </c>
      <c r="H37" s="70">
        <v>200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ht="15.75" spans="1:23">
      <c r="A38" s="58"/>
      <c r="B38" s="58"/>
      <c r="C38" s="58"/>
      <c r="D38" s="58"/>
      <c r="E38" s="58"/>
      <c r="F38" s="58"/>
      <c r="G38" s="58"/>
      <c r="H38" s="71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ht="15.75" spans="1:23">
      <c r="A39" s="58"/>
      <c r="B39" s="58"/>
      <c r="C39" s="58"/>
      <c r="D39" s="58"/>
      <c r="E39" s="58"/>
      <c r="F39" s="58"/>
      <c r="G39" s="58"/>
      <c r="H39" s="71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ht="15.75" spans="1:23">
      <c r="A40" s="58"/>
      <c r="B40" s="58"/>
      <c r="C40" s="58"/>
      <c r="D40" s="58"/>
      <c r="E40" s="58"/>
      <c r="F40" s="58"/>
      <c r="G40" s="27" t="s">
        <v>79</v>
      </c>
      <c r="H40" s="72">
        <f>H37*2300</f>
        <v>460000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>
      <c r="A42" s="58"/>
      <c r="B42" s="58"/>
      <c r="C42" s="58"/>
      <c r="D42" s="58"/>
      <c r="E42" s="58"/>
      <c r="F42" s="58"/>
      <c r="G42" s="58"/>
      <c r="H42" s="58"/>
      <c r="I42" s="59"/>
      <c r="J42" s="59"/>
      <c r="K42" s="79"/>
      <c r="L42" s="79"/>
      <c r="M42" s="79"/>
      <c r="N42" s="40"/>
      <c r="O42" s="79"/>
      <c r="P42" s="58"/>
      <c r="Q42" s="58"/>
      <c r="R42" s="58"/>
      <c r="S42" s="58"/>
      <c r="T42" s="81"/>
      <c r="U42" s="58"/>
      <c r="V42" s="58"/>
      <c r="W42" s="58"/>
    </row>
    <row r="43" spans="1:2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0">
      <c r="A44" s="58"/>
      <c r="B44" s="58"/>
      <c r="C44" s="58"/>
      <c r="D44" s="58"/>
      <c r="E44" s="58"/>
      <c r="F44" s="58"/>
      <c r="G44" s="58"/>
      <c r="H44" s="73" t="s">
        <v>63</v>
      </c>
      <c r="I44" s="13" t="s">
        <v>23</v>
      </c>
      <c r="J44" s="80" t="s">
        <v>80</v>
      </c>
      <c r="K44" s="80" t="s">
        <v>68</v>
      </c>
      <c r="L44" s="80" t="s">
        <v>81</v>
      </c>
      <c r="M44" s="80" t="s">
        <v>82</v>
      </c>
      <c r="N44" s="13" t="s">
        <v>33</v>
      </c>
      <c r="O44" s="81"/>
      <c r="P44" s="58"/>
      <c r="Q44" s="58"/>
      <c r="R44" s="58"/>
      <c r="S44" s="58"/>
      <c r="T44" s="58"/>
    </row>
    <row r="45" spans="1:20">
      <c r="A45" s="58"/>
      <c r="B45" s="58"/>
      <c r="C45" s="58"/>
      <c r="D45" s="58"/>
      <c r="E45" s="58"/>
      <c r="F45" s="58"/>
      <c r="G45" s="67"/>
      <c r="H45" s="68" t="s">
        <v>75</v>
      </c>
      <c r="I45" s="69">
        <v>0.34</v>
      </c>
      <c r="J45" s="75">
        <f t="shared" ref="J45:J51" si="3">H$40*I45</f>
        <v>156400</v>
      </c>
      <c r="K45" s="76"/>
      <c r="L45" s="76"/>
      <c r="M45" s="67"/>
      <c r="N45" s="67"/>
      <c r="O45" s="81"/>
      <c r="P45" s="58"/>
      <c r="Q45" s="58"/>
      <c r="R45" s="58"/>
      <c r="S45" s="58"/>
      <c r="T45" s="58"/>
    </row>
    <row r="46" spans="1:20">
      <c r="A46" s="58"/>
      <c r="B46" s="58"/>
      <c r="C46" s="58"/>
      <c r="D46" s="58"/>
      <c r="E46" s="58"/>
      <c r="F46" s="58"/>
      <c r="G46" s="67"/>
      <c r="H46" s="68" t="s">
        <v>32</v>
      </c>
      <c r="I46" s="69">
        <v>0.11</v>
      </c>
      <c r="J46" s="75">
        <f t="shared" si="3"/>
        <v>50600</v>
      </c>
      <c r="K46" s="69">
        <v>0.5</v>
      </c>
      <c r="L46" s="82">
        <f>J46*K46</f>
        <v>25300</v>
      </c>
      <c r="M46" s="83">
        <f>J46-L46</f>
        <v>25300</v>
      </c>
      <c r="N46" s="84" t="s">
        <v>33</v>
      </c>
      <c r="O46" s="81"/>
      <c r="P46" s="58"/>
      <c r="Q46" s="58"/>
      <c r="R46" s="58"/>
      <c r="S46" s="58"/>
      <c r="T46" s="58"/>
    </row>
    <row r="47" spans="1:20">
      <c r="A47" s="58"/>
      <c r="B47" s="58"/>
      <c r="C47" s="58"/>
      <c r="D47" s="58"/>
      <c r="E47" s="58"/>
      <c r="F47" s="58"/>
      <c r="G47" s="67"/>
      <c r="H47" s="68" t="s">
        <v>34</v>
      </c>
      <c r="I47" s="69">
        <v>0.11</v>
      </c>
      <c r="J47" s="75">
        <f t="shared" si="3"/>
        <v>50600</v>
      </c>
      <c r="K47" s="69">
        <v>0.5</v>
      </c>
      <c r="L47" s="82">
        <f t="shared" ref="L47:L51" si="4">J47*K47</f>
        <v>25300</v>
      </c>
      <c r="M47" s="83">
        <f t="shared" ref="M47:M51" si="5">J47-L47</f>
        <v>25300</v>
      </c>
      <c r="N47" s="84" t="s">
        <v>33</v>
      </c>
      <c r="O47" s="81"/>
      <c r="P47" s="58"/>
      <c r="Q47" s="58"/>
      <c r="R47" s="58"/>
      <c r="S47" s="58"/>
      <c r="T47" s="58"/>
    </row>
    <row r="48" spans="1:20">
      <c r="A48" s="58"/>
      <c r="B48" s="58"/>
      <c r="C48" s="58"/>
      <c r="D48" s="58"/>
      <c r="E48" s="58"/>
      <c r="F48" s="58"/>
      <c r="G48" s="67"/>
      <c r="H48" s="68" t="s">
        <v>35</v>
      </c>
      <c r="I48" s="69">
        <v>0.11</v>
      </c>
      <c r="J48" s="75">
        <f t="shared" si="3"/>
        <v>50600</v>
      </c>
      <c r="K48" s="69">
        <v>0.5</v>
      </c>
      <c r="L48" s="82">
        <f t="shared" si="4"/>
        <v>25300</v>
      </c>
      <c r="M48" s="83">
        <f t="shared" si="5"/>
        <v>25300</v>
      </c>
      <c r="N48" s="84" t="s">
        <v>33</v>
      </c>
      <c r="O48" s="81"/>
      <c r="P48" s="58"/>
      <c r="Q48" s="58"/>
      <c r="R48" s="58"/>
      <c r="S48" s="58"/>
      <c r="T48" s="58"/>
    </row>
    <row r="49" spans="1:20">
      <c r="A49" s="58"/>
      <c r="B49" s="58"/>
      <c r="C49" s="58"/>
      <c r="D49" s="58"/>
      <c r="E49" s="58"/>
      <c r="F49" s="58"/>
      <c r="G49" s="67"/>
      <c r="H49" s="68" t="s">
        <v>36</v>
      </c>
      <c r="I49" s="69">
        <v>0.11</v>
      </c>
      <c r="J49" s="75">
        <f t="shared" si="3"/>
        <v>50600</v>
      </c>
      <c r="K49" s="69">
        <v>0.5</v>
      </c>
      <c r="L49" s="82">
        <f t="shared" si="4"/>
        <v>25300</v>
      </c>
      <c r="M49" s="83">
        <f t="shared" si="5"/>
        <v>25300</v>
      </c>
      <c r="N49" s="84" t="s">
        <v>33</v>
      </c>
      <c r="O49" s="81"/>
      <c r="P49" s="58"/>
      <c r="Q49" s="58"/>
      <c r="R49" s="58"/>
      <c r="S49" s="58"/>
      <c r="T49" s="58"/>
    </row>
    <row r="50" spans="1:20">
      <c r="A50" s="58"/>
      <c r="B50" s="58"/>
      <c r="C50" s="58"/>
      <c r="D50" s="58"/>
      <c r="E50" s="58"/>
      <c r="F50" s="58"/>
      <c r="G50" s="67"/>
      <c r="H50" s="68" t="s">
        <v>37</v>
      </c>
      <c r="I50" s="69">
        <v>0.11</v>
      </c>
      <c r="J50" s="75">
        <f t="shared" si="3"/>
        <v>50600</v>
      </c>
      <c r="K50" s="69">
        <v>0.5</v>
      </c>
      <c r="L50" s="82">
        <f t="shared" si="4"/>
        <v>25300</v>
      </c>
      <c r="M50" s="83">
        <f t="shared" si="5"/>
        <v>25300</v>
      </c>
      <c r="N50" s="84" t="s">
        <v>33</v>
      </c>
      <c r="O50" s="85"/>
      <c r="P50" s="58"/>
      <c r="Q50" s="74"/>
      <c r="R50" s="61"/>
      <c r="S50" s="58"/>
      <c r="T50" s="58"/>
    </row>
    <row r="51" spans="1:20">
      <c r="A51" s="58"/>
      <c r="B51" s="58"/>
      <c r="C51" s="58"/>
      <c r="D51" s="58"/>
      <c r="E51" s="58"/>
      <c r="F51" s="58"/>
      <c r="G51" s="67"/>
      <c r="H51" s="68" t="s">
        <v>38</v>
      </c>
      <c r="I51" s="69">
        <v>0.11</v>
      </c>
      <c r="J51" s="75">
        <f t="shared" si="3"/>
        <v>50600</v>
      </c>
      <c r="K51" s="69">
        <v>0.5</v>
      </c>
      <c r="L51" s="82">
        <f t="shared" si="4"/>
        <v>25300</v>
      </c>
      <c r="M51" s="83">
        <f t="shared" si="5"/>
        <v>25300</v>
      </c>
      <c r="N51" s="84" t="s">
        <v>33</v>
      </c>
      <c r="O51" s="81"/>
      <c r="P51" s="58"/>
      <c r="Q51" s="58"/>
      <c r="R51" s="58"/>
      <c r="S51" s="58"/>
      <c r="T51" s="58"/>
    </row>
    <row r="52" spans="1:21">
      <c r="A52" s="58"/>
      <c r="B52" s="58"/>
      <c r="C52" s="58"/>
      <c r="D52" s="58"/>
      <c r="E52" s="58"/>
      <c r="F52" s="58"/>
      <c r="G52" s="67"/>
      <c r="H52" s="67"/>
      <c r="I52" s="77"/>
      <c r="J52" s="77"/>
      <c r="K52" s="77"/>
      <c r="L52" s="77"/>
      <c r="M52" s="86"/>
      <c r="N52" s="77"/>
      <c r="O52" s="74"/>
      <c r="P52" s="58"/>
      <c r="Q52" s="58"/>
      <c r="R52" s="58"/>
      <c r="S52" s="58"/>
      <c r="T52" s="58"/>
      <c r="U52" s="58"/>
    </row>
    <row r="53" spans="1:2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91"/>
      <c r="R54" s="58"/>
      <c r="S54" s="58"/>
      <c r="T54" s="58"/>
      <c r="U54" s="58"/>
      <c r="V54" s="58"/>
      <c r="W54" s="58"/>
    </row>
    <row r="55" s="40" customFormat="1" spans="6:6">
      <c r="F55" s="59"/>
    </row>
    <row r="56" s="40" customFormat="1"/>
    <row r="57" s="40" customFormat="1"/>
    <row r="58" s="40" customFormat="1"/>
    <row r="59" s="40" customFormat="1" spans="5:19">
      <c r="E59" s="59"/>
      <c r="F59" s="59"/>
      <c r="G59" s="59"/>
      <c r="H59" s="59"/>
      <c r="I59" s="59"/>
      <c r="J59" s="59"/>
      <c r="K59" s="59"/>
      <c r="L59" s="79"/>
      <c r="M59" s="79"/>
      <c r="N59" s="79"/>
      <c r="O59" s="79"/>
      <c r="P59" s="79"/>
      <c r="S59" s="79"/>
    </row>
    <row r="60" s="40" customFormat="1" spans="12:12">
      <c r="L60" s="87"/>
    </row>
    <row r="61" s="40" customFormat="1" spans="12:12">
      <c r="L61" s="87"/>
    </row>
    <row r="62" s="40" customFormat="1" spans="12:12">
      <c r="L62" s="87"/>
    </row>
    <row r="63" s="40" customFormat="1" spans="12:12">
      <c r="L63" s="87"/>
    </row>
    <row r="64" s="40" customFormat="1" spans="12:12">
      <c r="L64" s="87"/>
    </row>
    <row r="65" s="40" customFormat="1" spans="12:12">
      <c r="L65" s="87"/>
    </row>
    <row r="66" s="40" customFormat="1" spans="12:12">
      <c r="L66" s="87"/>
    </row>
    <row r="67" s="40" customFormat="1" spans="12:12">
      <c r="L67" s="87"/>
    </row>
    <row r="68" s="40" customFormat="1"/>
    <row r="69" s="40" customFormat="1"/>
    <row r="70" s="40" customFormat="1"/>
    <row r="71" s="40" customFormat="1" spans="6:6">
      <c r="F71" s="59"/>
    </row>
    <row r="72" s="40" customFormat="1"/>
    <row r="73" s="40" customFormat="1"/>
    <row r="74" s="40" customFormat="1" spans="1:1">
      <c r="A74" s="59"/>
    </row>
    <row r="75" s="40" customFormat="1" spans="6:19">
      <c r="F75" s="59"/>
      <c r="G75" s="5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="40" customFormat="1"/>
    <row r="77" s="40" customFormat="1" spans="6:6">
      <c r="F77" s="59"/>
    </row>
    <row r="78" s="40" customFormat="1"/>
    <row r="79" s="40" customFormat="1"/>
    <row r="80" s="40" customFormat="1"/>
    <row r="81" s="40" customFormat="1"/>
    <row r="82" s="40" customFormat="1"/>
    <row r="83" s="40" customFormat="1"/>
    <row r="84" s="40" customFormat="1"/>
    <row r="85" s="40" customFormat="1"/>
    <row r="86" s="40" customFormat="1"/>
    <row r="87" s="40" customFormat="1"/>
    <row r="88" s="40" customFormat="1"/>
    <row r="89" s="40" customFormat="1"/>
    <row r="90" spans="1:23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spans="1:23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spans="1:23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spans="1:23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spans="1:23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spans="1:23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spans="1:23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spans="1:23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spans="1:23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spans="1:23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spans="1:23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 spans="1:23">
      <c r="A103" s="58"/>
      <c r="B103" s="58"/>
      <c r="C103" s="58"/>
      <c r="D103" s="58"/>
      <c r="E103" s="92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spans="1:23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 spans="1:23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spans="1:23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spans="1:23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spans="1:23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spans="1:23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 spans="1:23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spans="1:23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spans="1:23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spans="1:2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spans="1:23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spans="1:23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23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23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23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23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23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23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23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23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23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23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23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23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spans="1:2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 spans="1:23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spans="1:23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spans="1:23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spans="1:23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 spans="1:23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 spans="1:23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 spans="1:23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 spans="1:23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 spans="1:23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 spans="1:2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 spans="1:23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 spans="1:23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 spans="1:23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spans="1:23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 spans="1:23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spans="1:23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 spans="1:23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 spans="1:23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 spans="1:23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 spans="1:2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 spans="1:23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 spans="1:23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 spans="1:23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 spans="1:23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 spans="1:23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 spans="1:23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 spans="1:23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spans="1:23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spans="1:23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spans="1:2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 spans="1:23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 spans="1:23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 spans="1:23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spans="1:23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 spans="1:23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 spans="1:23">
      <c r="A179" s="58"/>
      <c r="B179" s="58"/>
      <c r="C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spans="1:23">
      <c r="A180" s="58"/>
      <c r="B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 spans="1:23">
      <c r="A181" s="58"/>
      <c r="B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</sheetData>
  <mergeCells count="2">
    <mergeCell ref="X18:Y18"/>
    <mergeCell ref="Y22:Y2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14"/>
  <sheetViews>
    <sheetView topLeftCell="D3" workbookViewId="0">
      <selection activeCell="E24" sqref="E24"/>
    </sheetView>
  </sheetViews>
  <sheetFormatPr defaultColWidth="9" defaultRowHeight="15"/>
  <cols>
    <col min="1" max="1" width="22.4285714285714" customWidth="1"/>
    <col min="2" max="2" width="29" customWidth="1"/>
    <col min="3" max="3" width="24.4285714285714" customWidth="1"/>
    <col min="4" max="4" width="22.8571428571429" customWidth="1"/>
    <col min="5" max="5" width="26.4285714285714" customWidth="1"/>
    <col min="6" max="6" width="21.8571428571429" customWidth="1"/>
    <col min="7" max="7" width="26" customWidth="1"/>
    <col min="8" max="9" width="25" customWidth="1"/>
    <col min="10" max="11" width="36" customWidth="1"/>
    <col min="12" max="12" width="23.2857142857143" customWidth="1"/>
    <col min="13" max="13" width="31.5714285714286" customWidth="1"/>
    <col min="14" max="14" width="21.1428571428571" customWidth="1"/>
    <col min="15" max="15" width="25.7142857142857" customWidth="1"/>
    <col min="16" max="16" width="24.7142857142857" customWidth="1"/>
  </cols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/>
      <c r="B5" s="2"/>
      <c r="C5" s="2"/>
      <c r="D5" s="1"/>
      <c r="E5" s="3" t="s">
        <v>4</v>
      </c>
      <c r="F5" s="4">
        <v>43108</v>
      </c>
      <c r="G5" s="5" t="s">
        <v>83</v>
      </c>
      <c r="H5" s="3" t="s">
        <v>45</v>
      </c>
      <c r="I5" s="3"/>
      <c r="J5" s="39" t="s">
        <v>46</v>
      </c>
      <c r="K5" s="40"/>
      <c r="L5" s="41" t="s">
        <v>83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="1" customFormat="1" spans="2:12">
      <c r="B6" s="2"/>
      <c r="C6" s="2"/>
      <c r="E6" s="2"/>
      <c r="F6" s="6"/>
      <c r="G6" s="7"/>
      <c r="H6" s="2"/>
      <c r="I6" s="2"/>
      <c r="J6" s="8"/>
      <c r="K6" s="8"/>
      <c r="L6" s="42"/>
    </row>
    <row r="7" s="1" customFormat="1" spans="2:12">
      <c r="B7" s="2"/>
      <c r="C7" s="2"/>
      <c r="E7" s="2"/>
      <c r="F7" s="6"/>
      <c r="G7" s="7"/>
      <c r="H7" s="2"/>
      <c r="I7" s="2"/>
      <c r="J7" s="8"/>
      <c r="K7" s="8"/>
      <c r="L7" s="42"/>
    </row>
    <row r="8" spans="1:22">
      <c r="A8" s="1"/>
      <c r="B8" s="8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/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9" t="s">
        <v>84</v>
      </c>
      <c r="B10" s="1"/>
      <c r="C10" s="9" t="s">
        <v>85</v>
      </c>
      <c r="D10" s="1"/>
      <c r="E10" s="1" t="s">
        <v>62</v>
      </c>
      <c r="F10" s="10">
        <v>150000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/>
      <c r="B12" s="1"/>
      <c r="C12" s="1"/>
      <c r="D12" s="1"/>
      <c r="E12" s="1" t="s">
        <v>21</v>
      </c>
      <c r="F12" s="11">
        <f>F10*120</f>
        <v>18000000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/>
      <c r="B13" s="1"/>
      <c r="C13" s="1"/>
      <c r="D13" s="1"/>
      <c r="E13" s="1"/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2" t="s">
        <v>86</v>
      </c>
      <c r="B14" s="13"/>
      <c r="C14" s="1"/>
      <c r="D14" s="1"/>
      <c r="E14" s="1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2"/>
      <c r="B15" s="2"/>
      <c r="C15" s="1"/>
      <c r="D15" s="1"/>
      <c r="E15" s="1"/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4" t="s">
        <v>87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6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1">
      <c r="A18" s="1"/>
      <c r="B18" s="1"/>
      <c r="C18" s="1"/>
      <c r="D18" s="1"/>
      <c r="E18" s="17"/>
      <c r="F18" s="18" t="s">
        <v>88</v>
      </c>
      <c r="G18" s="18" t="s">
        <v>89</v>
      </c>
      <c r="H18" s="18" t="s">
        <v>90</v>
      </c>
      <c r="I18" s="18" t="s">
        <v>91</v>
      </c>
      <c r="J18" s="18" t="s">
        <v>92</v>
      </c>
      <c r="K18" s="18" t="s">
        <v>93</v>
      </c>
      <c r="L18" s="18" t="s">
        <v>33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/>
      <c r="B19" s="1"/>
      <c r="C19" s="1"/>
      <c r="D19" s="1"/>
      <c r="E19" s="19" t="s">
        <v>94</v>
      </c>
      <c r="F19" s="20">
        <v>0.34</v>
      </c>
      <c r="G19" s="21">
        <v>0.2</v>
      </c>
      <c r="H19" s="21">
        <v>0.8</v>
      </c>
      <c r="I19" s="43">
        <v>5</v>
      </c>
      <c r="J19" s="21">
        <v>0.15</v>
      </c>
      <c r="K19" s="43">
        <v>5</v>
      </c>
      <c r="L19" s="44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9"/>
      <c r="F20" s="17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9" t="s">
        <v>95</v>
      </c>
      <c r="F21" s="23">
        <f>F12*34/100</f>
        <v>6120000</v>
      </c>
      <c r="G21" s="23">
        <f>F21*20/100</f>
        <v>1224000</v>
      </c>
      <c r="H21" s="24">
        <f>F21*80/100</f>
        <v>4896000</v>
      </c>
      <c r="I21" s="21">
        <v>0.05</v>
      </c>
      <c r="J21" s="45">
        <f>H21*15/100</f>
        <v>734400</v>
      </c>
      <c r="K21" s="46">
        <v>0.05</v>
      </c>
      <c r="L21" s="35" t="s">
        <v>33</v>
      </c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23"/>
      <c r="F22" s="23"/>
      <c r="G22" s="24"/>
      <c r="H22" s="24"/>
      <c r="I22" s="24"/>
      <c r="J22" s="35"/>
      <c r="K22" s="35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2">
      <c r="A23" s="1"/>
      <c r="B23" s="1"/>
      <c r="C23" s="1"/>
      <c r="D23" s="1"/>
      <c r="E23" s="23"/>
      <c r="F23" s="23"/>
      <c r="G23" s="24"/>
      <c r="H23" s="24"/>
      <c r="I23" s="24"/>
      <c r="J23" s="35"/>
      <c r="K23" s="3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E24" s="25" t="s">
        <v>96</v>
      </c>
      <c r="F24" s="25" t="s">
        <v>97</v>
      </c>
      <c r="G24" s="26" t="s">
        <v>98</v>
      </c>
      <c r="H24" s="18" t="s">
        <v>99</v>
      </c>
      <c r="I24" s="18" t="s">
        <v>92</v>
      </c>
      <c r="J24" s="18" t="s">
        <v>93</v>
      </c>
      <c r="K24" s="25" t="s">
        <v>33</v>
      </c>
      <c r="L24" s="47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23" t="s">
        <v>100</v>
      </c>
      <c r="F25" s="23">
        <v>20</v>
      </c>
      <c r="G25" s="24">
        <f>H21*F25/100</f>
        <v>979200</v>
      </c>
      <c r="H25" s="21">
        <v>0.05</v>
      </c>
      <c r="I25" s="17">
        <v>3</v>
      </c>
      <c r="J25" s="17">
        <v>5</v>
      </c>
      <c r="K25" s="35" t="s">
        <v>33</v>
      </c>
      <c r="L25" s="47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23" t="s">
        <v>101</v>
      </c>
      <c r="F26" s="23">
        <v>30</v>
      </c>
      <c r="G26" s="24">
        <f>H21*F26/100</f>
        <v>1468800</v>
      </c>
      <c r="H26" s="21">
        <v>0.05</v>
      </c>
      <c r="I26" s="17">
        <v>3</v>
      </c>
      <c r="J26" s="17">
        <v>5</v>
      </c>
      <c r="K26" s="35" t="s">
        <v>33</v>
      </c>
      <c r="L26" s="47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23" t="s">
        <v>102</v>
      </c>
      <c r="F27" s="23">
        <v>15</v>
      </c>
      <c r="G27" s="24">
        <f>H21*F27/100</f>
        <v>734400</v>
      </c>
      <c r="H27" s="21">
        <v>0.05</v>
      </c>
      <c r="I27" s="17">
        <v>3</v>
      </c>
      <c r="J27" s="17">
        <v>5</v>
      </c>
      <c r="K27" s="35" t="s">
        <v>33</v>
      </c>
      <c r="L27" s="47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23" t="s">
        <v>103</v>
      </c>
      <c r="F28" s="23">
        <v>15</v>
      </c>
      <c r="G28" s="24">
        <f>H21*F28/100</f>
        <v>734400</v>
      </c>
      <c r="H28" s="21">
        <v>0.05</v>
      </c>
      <c r="I28" s="17">
        <v>3</v>
      </c>
      <c r="J28" s="17">
        <v>5</v>
      </c>
      <c r="K28" s="35" t="s">
        <v>33</v>
      </c>
      <c r="L28" s="47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23" t="s">
        <v>104</v>
      </c>
      <c r="F29" s="23">
        <v>20</v>
      </c>
      <c r="G29" s="24">
        <f>H21*F29/100</f>
        <v>979200</v>
      </c>
      <c r="H29" s="21">
        <v>0.05</v>
      </c>
      <c r="I29" s="17">
        <v>3</v>
      </c>
      <c r="J29" s="17">
        <v>5</v>
      </c>
      <c r="K29" s="35" t="s">
        <v>33</v>
      </c>
      <c r="L29" s="47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7"/>
      <c r="G30" s="1"/>
      <c r="H30" s="1"/>
      <c r="I30" s="1"/>
      <c r="J30" s="1"/>
      <c r="K30" s="1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1">
      <c r="A32" s="9" t="s">
        <v>105</v>
      </c>
      <c r="B32" s="1"/>
      <c r="C32" s="9" t="s">
        <v>106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spans="1:21">
      <c r="A34" s="1"/>
      <c r="B34" s="1"/>
      <c r="C34" s="1"/>
      <c r="D34" s="1"/>
      <c r="E34" s="27" t="s">
        <v>78</v>
      </c>
      <c r="F34" s="28">
        <v>200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spans="1:21">
      <c r="A35" s="1"/>
      <c r="B35" s="1"/>
      <c r="C35" s="1"/>
      <c r="D35" s="1"/>
      <c r="E35" s="1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spans="1:21">
      <c r="A36" s="1"/>
      <c r="B36" s="1"/>
      <c r="C36" s="1"/>
      <c r="D36" s="1"/>
      <c r="E36" s="1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spans="1:21">
      <c r="A37" s="1"/>
      <c r="B37" s="1"/>
      <c r="C37" s="1"/>
      <c r="D37" s="1"/>
      <c r="E37" s="27" t="s">
        <v>79</v>
      </c>
      <c r="F37" s="30">
        <f>F34*2300</f>
        <v>460000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0">
      <c r="A41" s="1"/>
      <c r="B41" s="1"/>
      <c r="C41" s="1"/>
      <c r="D41" s="1"/>
      <c r="E41" s="17"/>
      <c r="F41" s="18" t="s">
        <v>107</v>
      </c>
      <c r="G41" s="18" t="s">
        <v>89</v>
      </c>
      <c r="H41" s="18" t="s">
        <v>90</v>
      </c>
      <c r="I41" s="18" t="s">
        <v>33</v>
      </c>
      <c r="J41" s="49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/>
      <c r="B42" s="1"/>
      <c r="C42" s="1"/>
      <c r="D42" s="1"/>
      <c r="E42" s="19" t="s">
        <v>108</v>
      </c>
      <c r="F42" s="20">
        <v>0.34</v>
      </c>
      <c r="G42" s="31">
        <v>0.2</v>
      </c>
      <c r="H42" s="31">
        <v>0.8</v>
      </c>
      <c r="I42" s="31"/>
      <c r="J42" s="44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/>
      <c r="B43" s="1"/>
      <c r="C43" s="1"/>
      <c r="D43" s="1"/>
      <c r="E43" s="19"/>
      <c r="F43" s="22"/>
      <c r="G43" s="32"/>
      <c r="H43" s="32"/>
      <c r="I43" s="3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/>
      <c r="B44" s="1"/>
      <c r="C44" s="1"/>
      <c r="D44" s="1"/>
      <c r="E44" s="19" t="s">
        <v>109</v>
      </c>
      <c r="F44" s="33">
        <f>F37*34/100</f>
        <v>156400</v>
      </c>
      <c r="G44" s="34">
        <f>F44*20/100</f>
        <v>31280</v>
      </c>
      <c r="H44" s="34">
        <f>F44*80/100</f>
        <v>125120</v>
      </c>
      <c r="I44" s="35" t="s">
        <v>33</v>
      </c>
      <c r="J44" s="35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/>
      <c r="B45" s="1"/>
      <c r="C45" s="1"/>
      <c r="D45" s="1"/>
      <c r="E45" s="23"/>
      <c r="F45" s="23"/>
      <c r="G45" s="34"/>
      <c r="H45" s="24"/>
      <c r="I45" s="24"/>
      <c r="J45" s="35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0">
      <c r="A48" s="1"/>
      <c r="B48" s="1"/>
      <c r="C48" s="1"/>
      <c r="D48" s="1"/>
      <c r="E48" s="25" t="s">
        <v>96</v>
      </c>
      <c r="F48" s="25" t="s">
        <v>97</v>
      </c>
      <c r="G48" s="26" t="s">
        <v>98</v>
      </c>
      <c r="H48" s="25" t="s">
        <v>33</v>
      </c>
      <c r="I48" s="1"/>
      <c r="J48" s="49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/>
      <c r="B49" s="1"/>
      <c r="C49" s="1"/>
      <c r="D49" s="1"/>
      <c r="E49" s="23" t="s">
        <v>100</v>
      </c>
      <c r="F49" s="23">
        <v>20</v>
      </c>
      <c r="G49" s="24">
        <f>H44*F49/100</f>
        <v>25024</v>
      </c>
      <c r="H49" s="35" t="s">
        <v>33</v>
      </c>
      <c r="I49" s="1"/>
      <c r="J49" s="50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/>
      <c r="B50" s="1"/>
      <c r="C50" s="1"/>
      <c r="D50" s="1"/>
      <c r="E50" s="23" t="s">
        <v>101</v>
      </c>
      <c r="F50" s="23">
        <v>30</v>
      </c>
      <c r="G50" s="24">
        <f>H44*F50/100</f>
        <v>37536</v>
      </c>
      <c r="H50" s="35" t="s">
        <v>33</v>
      </c>
      <c r="I50" s="1"/>
      <c r="J50" s="50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23" t="s">
        <v>102</v>
      </c>
      <c r="F51" s="23">
        <v>15</v>
      </c>
      <c r="G51" s="24">
        <f>H44*F51/100</f>
        <v>18768</v>
      </c>
      <c r="H51" s="35" t="s">
        <v>33</v>
      </c>
      <c r="I51" s="1"/>
      <c r="J51" s="50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23" t="s">
        <v>103</v>
      </c>
      <c r="F52" s="23">
        <v>15</v>
      </c>
      <c r="G52" s="24">
        <f>H44*F52/100</f>
        <v>18768</v>
      </c>
      <c r="H52" s="35" t="s">
        <v>33</v>
      </c>
      <c r="I52" s="1"/>
      <c r="J52" s="50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1"/>
      <c r="C53" s="2"/>
      <c r="D53" s="1"/>
      <c r="E53" s="23" t="s">
        <v>104</v>
      </c>
      <c r="F53" s="23">
        <v>20</v>
      </c>
      <c r="G53" s="24">
        <f>H44*F53/100</f>
        <v>25024</v>
      </c>
      <c r="H53" s="35" t="s">
        <v>33</v>
      </c>
      <c r="I53" s="1"/>
      <c r="J53" s="50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spans="1:20">
      <c r="A54" s="2"/>
      <c r="B54" s="8"/>
      <c r="C54" s="2"/>
      <c r="D54" s="8"/>
      <c r="E54" s="2"/>
      <c r="F54" s="3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"/>
    </row>
    <row r="55" ht="15.75" spans="1:21">
      <c r="A55" s="8"/>
      <c r="B55" s="8"/>
      <c r="C55" s="8"/>
      <c r="D55" s="8"/>
      <c r="E55" s="2"/>
      <c r="F55" s="3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"/>
    </row>
    <row r="56" ht="15.75" spans="1:21">
      <c r="A56" s="8"/>
      <c r="B56" s="8"/>
      <c r="C56" s="8"/>
      <c r="D56" s="8"/>
      <c r="E56" s="2"/>
      <c r="F56" s="37"/>
      <c r="G56" s="8"/>
      <c r="H56" s="8"/>
      <c r="I56" s="8"/>
      <c r="J56" s="51"/>
      <c r="K56" s="51"/>
      <c r="L56" s="8"/>
      <c r="M56" s="8"/>
      <c r="N56" s="8"/>
      <c r="O56" s="8"/>
      <c r="P56" s="8"/>
      <c r="Q56" s="8"/>
      <c r="R56" s="8"/>
      <c r="S56" s="8"/>
      <c r="T56" s="8"/>
      <c r="U56" s="1"/>
    </row>
    <row r="57" ht="15.75" spans="1:21">
      <c r="A57" s="9" t="s">
        <v>84</v>
      </c>
      <c r="B57" s="1"/>
      <c r="C57" s="9" t="s">
        <v>85</v>
      </c>
      <c r="D57" s="8"/>
      <c r="E57" s="2"/>
      <c r="F57" s="38"/>
      <c r="G57" s="8"/>
      <c r="H57" s="12"/>
      <c r="I57" s="12"/>
      <c r="J57" s="12"/>
      <c r="K57" s="12"/>
      <c r="L57" s="12"/>
      <c r="M57" s="8"/>
      <c r="N57" s="8"/>
      <c r="O57" s="8"/>
      <c r="P57" s="8"/>
      <c r="Q57" s="8"/>
      <c r="R57" s="8"/>
      <c r="S57" s="8"/>
      <c r="T57" s="8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2" t="s">
        <v>86</v>
      </c>
      <c r="B60" s="13"/>
      <c r="C60" s="1"/>
      <c r="D60" s="1"/>
      <c r="E60" s="1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2"/>
      <c r="B61" s="2"/>
      <c r="C61" s="1"/>
      <c r="D61" s="1"/>
      <c r="E61" s="1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4" t="s">
        <v>87</v>
      </c>
      <c r="B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7"/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  <c r="K64" s="18" t="s">
        <v>93</v>
      </c>
      <c r="L64" s="18" t="s">
        <v>33</v>
      </c>
      <c r="M64" s="14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9" t="s">
        <v>94</v>
      </c>
      <c r="F65" s="20">
        <v>0.34</v>
      </c>
      <c r="G65" s="21">
        <v>0.2</v>
      </c>
      <c r="H65" s="21">
        <v>0.8</v>
      </c>
      <c r="I65" s="43">
        <v>5</v>
      </c>
      <c r="J65" s="21">
        <v>0.15</v>
      </c>
      <c r="K65" s="53">
        <v>5</v>
      </c>
      <c r="L65" s="44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9"/>
      <c r="F66" s="17"/>
      <c r="G66" s="2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9" t="s">
        <v>95</v>
      </c>
      <c r="F67" s="23">
        <v>6120000</v>
      </c>
      <c r="G67" s="23">
        <f>F67*20/100</f>
        <v>1224000</v>
      </c>
      <c r="H67" s="24">
        <f>F67*80/100</f>
        <v>4896000</v>
      </c>
      <c r="I67" s="21">
        <v>0.05</v>
      </c>
      <c r="J67" s="54">
        <f>H67*15/100</f>
        <v>734400</v>
      </c>
      <c r="K67" s="55">
        <v>5</v>
      </c>
      <c r="L67" s="35" t="s">
        <v>33</v>
      </c>
      <c r="M67" s="56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23"/>
      <c r="F68" s="23"/>
      <c r="G68" s="24"/>
      <c r="H68" s="24"/>
      <c r="I68" s="24"/>
      <c r="J68" s="35"/>
      <c r="K68" s="35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23"/>
      <c r="F69" s="23"/>
      <c r="G69" s="24"/>
      <c r="H69" s="24"/>
      <c r="I69" s="24"/>
      <c r="J69" s="35"/>
      <c r="K69" s="35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25" t="s">
        <v>96</v>
      </c>
      <c r="F70" s="25" t="s">
        <v>97</v>
      </c>
      <c r="G70" s="26" t="s">
        <v>98</v>
      </c>
      <c r="H70" s="18" t="s">
        <v>110</v>
      </c>
      <c r="I70" s="18" t="s">
        <v>92</v>
      </c>
      <c r="J70" s="18" t="s">
        <v>93</v>
      </c>
      <c r="K70" s="25" t="s">
        <v>33</v>
      </c>
      <c r="L70" s="57" t="s">
        <v>111</v>
      </c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23" t="s">
        <v>100</v>
      </c>
      <c r="F71" s="23">
        <v>20</v>
      </c>
      <c r="G71" s="24">
        <f>H67*F71/100</f>
        <v>979200</v>
      </c>
      <c r="H71" s="21">
        <v>0.05</v>
      </c>
      <c r="I71" s="17">
        <v>3</v>
      </c>
      <c r="J71" s="1">
        <v>5</v>
      </c>
      <c r="K71" s="35" t="s">
        <v>33</v>
      </c>
      <c r="L71" s="35" t="s">
        <v>111</v>
      </c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23" t="s">
        <v>101</v>
      </c>
      <c r="F72" s="23">
        <v>30</v>
      </c>
      <c r="G72" s="24">
        <f>H67*F72/100</f>
        <v>1468800</v>
      </c>
      <c r="H72" s="21">
        <v>0.05</v>
      </c>
      <c r="I72" s="17">
        <v>3</v>
      </c>
      <c r="J72" s="17">
        <v>5</v>
      </c>
      <c r="K72" s="35" t="s">
        <v>33</v>
      </c>
      <c r="L72" s="35" t="s">
        <v>111</v>
      </c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23" t="s">
        <v>102</v>
      </c>
      <c r="F73" s="23">
        <v>15</v>
      </c>
      <c r="G73" s="24">
        <f>H67*F73/100</f>
        <v>734400</v>
      </c>
      <c r="H73" s="21">
        <v>0.05</v>
      </c>
      <c r="I73" s="17">
        <v>3</v>
      </c>
      <c r="J73" s="17">
        <v>5</v>
      </c>
      <c r="K73" s="35" t="s">
        <v>33</v>
      </c>
      <c r="L73" s="35" t="s">
        <v>111</v>
      </c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23" t="s">
        <v>103</v>
      </c>
      <c r="F74" s="23">
        <v>15</v>
      </c>
      <c r="G74" s="24">
        <f>H67*F74/100</f>
        <v>734400</v>
      </c>
      <c r="H74" s="21">
        <v>0.05</v>
      </c>
      <c r="I74" s="17">
        <v>3</v>
      </c>
      <c r="J74" s="17">
        <v>5</v>
      </c>
      <c r="K74" s="35" t="s">
        <v>33</v>
      </c>
      <c r="L74" s="35" t="s">
        <v>111</v>
      </c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23" t="s">
        <v>104</v>
      </c>
      <c r="F75" s="23">
        <v>20</v>
      </c>
      <c r="G75" s="24">
        <f>H67*F75/100</f>
        <v>979200</v>
      </c>
      <c r="H75" s="21">
        <v>0.05</v>
      </c>
      <c r="I75" s="17">
        <v>3</v>
      </c>
      <c r="J75" s="17">
        <v>5</v>
      </c>
      <c r="K75" s="35" t="s">
        <v>33</v>
      </c>
      <c r="L75" s="35" t="s">
        <v>111</v>
      </c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9" t="s">
        <v>105</v>
      </c>
      <c r="B78" s="1"/>
      <c r="C78" s="9" t="s">
        <v>106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spans="1:21">
      <c r="A80" s="1"/>
      <c r="B80" s="1"/>
      <c r="C80" s="1"/>
      <c r="D80" s="1"/>
      <c r="E80" s="27" t="s">
        <v>78</v>
      </c>
      <c r="F80" s="28">
        <v>200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spans="1:21">
      <c r="A81" s="1"/>
      <c r="B81" s="1"/>
      <c r="C81" s="1"/>
      <c r="D81" s="1"/>
      <c r="E81" s="1"/>
      <c r="F81" s="2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spans="1:21">
      <c r="A82" s="1"/>
      <c r="B82" s="1"/>
      <c r="C82" s="1"/>
      <c r="D82" s="1"/>
      <c r="E82" s="1"/>
      <c r="F82" s="2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spans="1:21">
      <c r="A83" s="1"/>
      <c r="B83" s="1"/>
      <c r="C83" s="1"/>
      <c r="D83" s="1"/>
      <c r="E83" s="27" t="s">
        <v>79</v>
      </c>
      <c r="F83" s="30">
        <f>F80*2300</f>
        <v>460000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1"/>
      <c r="B86" s="1"/>
      <c r="C86" s="1"/>
      <c r="D86" s="1"/>
      <c r="E86" s="1"/>
      <c r="F86" s="1"/>
      <c r="G86" s="1"/>
      <c r="H86" s="16"/>
      <c r="I86" s="1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1"/>
      <c r="B87" s="1"/>
      <c r="C87" s="1"/>
      <c r="D87" s="1"/>
      <c r="E87" s="17"/>
      <c r="F87" s="18" t="s">
        <v>107</v>
      </c>
      <c r="G87" s="18" t="s">
        <v>89</v>
      </c>
      <c r="H87" s="18" t="s">
        <v>90</v>
      </c>
      <c r="I87" s="18" t="s">
        <v>33</v>
      </c>
      <c r="J87" s="50"/>
      <c r="K87" s="49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>
      <c r="A88" s="1"/>
      <c r="B88" s="1"/>
      <c r="C88" s="1"/>
      <c r="D88" s="1"/>
      <c r="E88" s="19" t="s">
        <v>108</v>
      </c>
      <c r="F88" s="20">
        <v>0.34</v>
      </c>
      <c r="G88" s="31">
        <v>0.2</v>
      </c>
      <c r="H88" s="31">
        <v>0.8</v>
      </c>
      <c r="I88" s="44"/>
      <c r="J88" s="44"/>
      <c r="K88" s="44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>
      <c r="A89" s="1"/>
      <c r="B89" s="1"/>
      <c r="C89" s="1"/>
      <c r="D89" s="1"/>
      <c r="E89" s="19"/>
      <c r="F89" s="17"/>
      <c r="G89" s="2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1"/>
      <c r="B90" s="1"/>
      <c r="C90" s="1"/>
      <c r="D90" s="1"/>
      <c r="E90" s="19" t="s">
        <v>109</v>
      </c>
      <c r="F90" s="23">
        <f>F83*34/100</f>
        <v>156400</v>
      </c>
      <c r="G90" s="52">
        <f>F90*20/100</f>
        <v>31280</v>
      </c>
      <c r="H90" s="52">
        <f>F90*80/100</f>
        <v>125120</v>
      </c>
      <c r="I90" s="35" t="s">
        <v>33</v>
      </c>
      <c r="J90" s="50"/>
      <c r="K90" s="35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>
      <c r="A91" s="1"/>
      <c r="B91" s="1"/>
      <c r="C91" s="1"/>
      <c r="D91" s="1"/>
      <c r="E91" s="23"/>
      <c r="F91" s="23"/>
      <c r="G91" s="24"/>
      <c r="H91" s="24"/>
      <c r="I91" s="24"/>
      <c r="J91" s="35"/>
      <c r="K91" s="35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>
      <c r="A94" s="1"/>
      <c r="B94" s="1"/>
      <c r="C94" s="1"/>
      <c r="D94" s="1"/>
      <c r="E94" s="25" t="s">
        <v>96</v>
      </c>
      <c r="F94" s="25" t="s">
        <v>97</v>
      </c>
      <c r="G94" s="26" t="s">
        <v>98</v>
      </c>
      <c r="H94" s="25" t="s">
        <v>33</v>
      </c>
      <c r="I94" s="25"/>
      <c r="J94" s="49"/>
      <c r="K94" s="49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>
      <c r="A95" s="1"/>
      <c r="B95" s="1"/>
      <c r="C95" s="1"/>
      <c r="D95" s="1"/>
      <c r="E95" s="23" t="s">
        <v>100</v>
      </c>
      <c r="F95" s="23">
        <v>20</v>
      </c>
      <c r="G95" s="24">
        <f>H90*F95/100</f>
        <v>25024</v>
      </c>
      <c r="H95" s="35" t="s">
        <v>33</v>
      </c>
      <c r="I95" s="35"/>
      <c r="J95" s="50"/>
      <c r="K95" s="50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>
      <c r="A96" s="1"/>
      <c r="B96" s="1"/>
      <c r="C96" s="1"/>
      <c r="D96" s="1"/>
      <c r="E96" s="23" t="s">
        <v>101</v>
      </c>
      <c r="F96" s="23">
        <v>30</v>
      </c>
      <c r="G96" s="24">
        <f>H90*F96/100</f>
        <v>37536</v>
      </c>
      <c r="H96" s="35" t="s">
        <v>33</v>
      </c>
      <c r="I96" s="35"/>
      <c r="J96" s="50"/>
      <c r="K96" s="50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>
      <c r="A97" s="1"/>
      <c r="B97" s="1"/>
      <c r="C97" s="1"/>
      <c r="D97" s="1"/>
      <c r="E97" s="23" t="s">
        <v>102</v>
      </c>
      <c r="F97" s="23">
        <v>15</v>
      </c>
      <c r="G97" s="24">
        <f>H90*F97/100</f>
        <v>18768</v>
      </c>
      <c r="H97" s="35" t="s">
        <v>33</v>
      </c>
      <c r="I97" s="35"/>
      <c r="J97" s="50"/>
      <c r="K97" s="50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>
      <c r="A98" s="1"/>
      <c r="B98" s="1"/>
      <c r="C98" s="1"/>
      <c r="D98" s="1"/>
      <c r="E98" s="23" t="s">
        <v>103</v>
      </c>
      <c r="F98" s="23">
        <v>15</v>
      </c>
      <c r="G98" s="24">
        <f>H90*F98/100</f>
        <v>18768</v>
      </c>
      <c r="H98" s="35" t="s">
        <v>33</v>
      </c>
      <c r="I98" s="35"/>
      <c r="J98" s="50"/>
      <c r="K98" s="50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>
      <c r="A99" s="1"/>
      <c r="B99" s="1"/>
      <c r="C99" s="2"/>
      <c r="D99" s="1"/>
      <c r="E99" s="23" t="s">
        <v>104</v>
      </c>
      <c r="F99" s="23">
        <v>20</v>
      </c>
      <c r="G99" s="24">
        <f>H90*F99/100</f>
        <v>25024</v>
      </c>
      <c r="H99" s="35" t="s">
        <v>33</v>
      </c>
      <c r="I99" s="35"/>
      <c r="J99" s="50"/>
      <c r="K99" s="50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spans="1:21">
      <c r="A100" s="2"/>
      <c r="B100" s="8"/>
      <c r="C100" s="2"/>
      <c r="D100" s="8"/>
      <c r="E100" s="2"/>
      <c r="F100" s="3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"/>
    </row>
    <row r="101" ht="15.75" spans="1:21">
      <c r="A101" s="8"/>
      <c r="B101" s="8"/>
      <c r="C101" s="8"/>
      <c r="D101" s="8"/>
      <c r="E101" s="2"/>
      <c r="F101" s="3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"/>
    </row>
    <row r="102" ht="15.75" spans="1:21">
      <c r="A102" s="8"/>
      <c r="B102" s="8"/>
      <c r="C102" s="8"/>
      <c r="D102" s="8"/>
      <c r="E102" s="2"/>
      <c r="F102" s="37"/>
      <c r="G102" s="8"/>
      <c r="H102" s="8"/>
      <c r="I102" s="8"/>
      <c r="J102" s="51"/>
      <c r="K102" s="51"/>
      <c r="L102" s="8"/>
      <c r="M102" s="8"/>
      <c r="N102" s="8"/>
      <c r="O102" s="8"/>
      <c r="P102" s="8"/>
      <c r="Q102" s="8"/>
      <c r="R102" s="8"/>
      <c r="S102" s="8"/>
      <c r="T102" s="8"/>
      <c r="U102" s="1"/>
    </row>
    <row r="103" ht="15.75" spans="1:21">
      <c r="A103" s="8"/>
      <c r="B103" s="8"/>
      <c r="C103" s="8"/>
      <c r="D103" s="8"/>
      <c r="E103" s="2"/>
      <c r="F103" s="38"/>
      <c r="G103" s="8"/>
      <c r="H103" s="12"/>
      <c r="I103" s="12"/>
      <c r="J103" s="12"/>
      <c r="K103" s="12"/>
      <c r="L103" s="12"/>
      <c r="M103" s="8"/>
      <c r="N103" s="8"/>
      <c r="O103" s="8"/>
      <c r="P103" s="8"/>
      <c r="Q103" s="8"/>
      <c r="R103" s="8"/>
      <c r="S103" s="8"/>
      <c r="T103" s="8"/>
      <c r="U103" s="1"/>
    </row>
    <row r="104" spans="1:21">
      <c r="A104" s="8"/>
      <c r="B104" s="8"/>
      <c r="C104" s="8"/>
      <c r="D104" s="8"/>
      <c r="E104" s="2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1"/>
    </row>
    <row r="105" spans="1: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1"/>
    </row>
    <row r="106" spans="1: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 insurance Processing Screen</vt:lpstr>
      <vt:lpstr>Sheet1</vt:lpstr>
      <vt:lpstr>Process Screen</vt:lpstr>
      <vt:lpstr>Pool Insurer UW&amp;Claims Process</vt:lpstr>
      <vt:lpstr>RI Processing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Nirmala Devi M</dc:creator>
  <cp:lastModifiedBy>sandeep.k</cp:lastModifiedBy>
  <dcterms:created xsi:type="dcterms:W3CDTF">2018-08-17T12:24:00Z</dcterms:created>
  <dcterms:modified xsi:type="dcterms:W3CDTF">2018-12-21T13:30:11Z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