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9440" windowHeight="997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" i="1" l="1"/>
  <c r="C14" i="1"/>
  <c r="E14" i="1" s="1"/>
  <c r="G14" i="1" s="1"/>
  <c r="H14" i="1" s="1"/>
  <c r="F16" i="1"/>
  <c r="F15" i="1"/>
  <c r="F14" i="1"/>
  <c r="I14" i="1" l="1"/>
  <c r="B15" i="1" s="1"/>
  <c r="C15" i="1" s="1"/>
  <c r="E15" i="1" s="1"/>
  <c r="G15" i="1" l="1"/>
  <c r="H15" i="1" l="1"/>
  <c r="I15" i="1" l="1"/>
  <c r="B16" i="1" s="1"/>
  <c r="C16" i="1" l="1"/>
  <c r="E16" i="1" s="1"/>
  <c r="G16" i="1" l="1"/>
  <c r="H16" i="1" l="1"/>
  <c r="B10" i="1"/>
  <c r="B11" i="1" l="1"/>
  <c r="I16" i="1"/>
</calcChain>
</file>

<file path=xl/sharedStrings.xml><?xml version="1.0" encoding="utf-8"?>
<sst xmlns="http://schemas.openxmlformats.org/spreadsheetml/2006/main" count="23" uniqueCount="19">
  <si>
    <t>LOAN SHEET</t>
  </si>
  <si>
    <t>DATA</t>
  </si>
  <si>
    <t>AMOUNT</t>
  </si>
  <si>
    <t>DOWN PAYMENT</t>
  </si>
  <si>
    <t>YEAR</t>
  </si>
  <si>
    <t>REQUIRED</t>
  </si>
  <si>
    <t>SUM OF YEAR INSTALLMENT</t>
  </si>
  <si>
    <t>MONTHLY INSTALLMENT</t>
  </si>
  <si>
    <t>YEAR INTREST</t>
  </si>
  <si>
    <t>BALANCE</t>
  </si>
  <si>
    <t>TOTAL MONTH</t>
  </si>
  <si>
    <t>YEARLY INSTALLMENT</t>
  </si>
  <si>
    <t>REMAINING BALANCE</t>
  </si>
  <si>
    <t>YEARLY INTEREST</t>
  </si>
  <si>
    <t>Column1</t>
  </si>
  <si>
    <t>(AMOUNT+YEAR INSTALLMENT)-DOWN PAYMENT</t>
  </si>
  <si>
    <t>LALANCE/TOTAL MONTH</t>
  </si>
  <si>
    <t>MONTHLY INSTALLMENT *12</t>
  </si>
  <si>
    <t>BALANCE-YEARLY INSTALLMENT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</si>
</sst>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3:J16" totalsRowShown="0">
  <autoFilter ref="A13:J16"/>
  <tableColumns count="10">
    <tableColumn id="1" name="YEAR"/>
    <tableColumn id="2" name="AMOUNT"/>
    <tableColumn id="3" name="YEAR INTREST"/>
    <tableColumn id="4" name="DOWN PAYMENT"/>
    <tableColumn id="5" name="BALANCE"/>
    <tableColumn id="6" name="TOTAL MONTH"/>
    <tableColumn id="7" name="MONTHLY INSTALLMENT"/>
    <tableColumn id="8" name="YEARLY INSTALLMENT"/>
    <tableColumn id="9" name="REMAINING BALANCE"/>
    <tableColumn id="10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C1" zoomScale="120" zoomScaleNormal="120" workbookViewId="0">
      <selection activeCell="H5" sqref="H5"/>
    </sheetView>
  </sheetViews>
  <sheetFormatPr defaultRowHeight="15" x14ac:dyDescent="0.25"/>
  <cols>
    <col min="2" max="2" width="11" customWidth="1"/>
    <col min="3" max="3" width="15" customWidth="1"/>
    <col min="4" max="4" width="17.85546875" customWidth="1"/>
    <col min="5" max="5" width="10.85546875" customWidth="1"/>
    <col min="6" max="6" width="15.85546875" customWidth="1"/>
    <col min="7" max="7" width="24.7109375" customWidth="1"/>
    <col min="8" max="8" width="22.140625" customWidth="1"/>
    <col min="9" max="9" width="21.85546875" customWidth="1"/>
    <col min="10" max="10" width="10.42578125" customWidth="1"/>
  </cols>
  <sheetData>
    <row r="1" spans="1:10" x14ac:dyDescent="0.25">
      <c r="A1" t="s">
        <v>0</v>
      </c>
    </row>
    <row r="3" spans="1:10" x14ac:dyDescent="0.25">
      <c r="A3" s="1" t="s">
        <v>1</v>
      </c>
    </row>
    <row r="4" spans="1:10" x14ac:dyDescent="0.25">
      <c r="A4" t="s">
        <v>2</v>
      </c>
      <c r="B4">
        <v>1800000</v>
      </c>
    </row>
    <row r="5" spans="1:10" x14ac:dyDescent="0.25">
      <c r="A5" t="s">
        <v>13</v>
      </c>
      <c r="B5" s="2">
        <v>0.14000000000000001</v>
      </c>
    </row>
    <row r="6" spans="1:10" x14ac:dyDescent="0.25">
      <c r="A6" t="s">
        <v>3</v>
      </c>
      <c r="B6" s="2">
        <v>0.1</v>
      </c>
    </row>
    <row r="7" spans="1:10" x14ac:dyDescent="0.25">
      <c r="A7" t="s">
        <v>4</v>
      </c>
      <c r="B7">
        <v>3</v>
      </c>
    </row>
    <row r="9" spans="1:10" x14ac:dyDescent="0.25">
      <c r="A9" s="1" t="s">
        <v>5</v>
      </c>
    </row>
    <row r="10" spans="1:10" x14ac:dyDescent="0.25">
      <c r="A10" t="s">
        <v>7</v>
      </c>
      <c r="B10">
        <f>AVERAGE(Table1[MONTHLY INSTALLMENT])</f>
        <v>59619.733333333337</v>
      </c>
    </row>
    <row r="11" spans="1:10" x14ac:dyDescent="0.25">
      <c r="A11" t="s">
        <v>6</v>
      </c>
      <c r="B11">
        <f>SUM(Table1[YEARLY INSTALLMENT])</f>
        <v>2146310.4</v>
      </c>
      <c r="D11" s="3"/>
    </row>
    <row r="12" spans="1:10" x14ac:dyDescent="0.25">
      <c r="C12" s="2">
        <v>0.14000000000000001</v>
      </c>
      <c r="D12" s="2">
        <v>0.1</v>
      </c>
      <c r="E12" t="s">
        <v>15</v>
      </c>
      <c r="G12" t="s">
        <v>16</v>
      </c>
      <c r="H12" t="s">
        <v>17</v>
      </c>
      <c r="I12" t="s">
        <v>18</v>
      </c>
    </row>
    <row r="13" spans="1:10" x14ac:dyDescent="0.25">
      <c r="A13" t="s">
        <v>4</v>
      </c>
      <c r="B13" t="s">
        <v>2</v>
      </c>
      <c r="C13" t="s">
        <v>8</v>
      </c>
      <c r="D13" t="s">
        <v>3</v>
      </c>
      <c r="E13" t="s">
        <v>9</v>
      </c>
      <c r="F13" t="s">
        <v>10</v>
      </c>
      <c r="G13" t="s">
        <v>7</v>
      </c>
      <c r="H13" t="s">
        <v>11</v>
      </c>
      <c r="I13" t="s">
        <v>12</v>
      </c>
      <c r="J13" t="s">
        <v>14</v>
      </c>
    </row>
    <row r="14" spans="1:10" x14ac:dyDescent="0.25">
      <c r="A14">
        <v>2017</v>
      </c>
      <c r="B14">
        <v>1800000</v>
      </c>
      <c r="C14">
        <f>B14*$C$12</f>
        <v>252000.00000000003</v>
      </c>
      <c r="D14">
        <f>Table1[[#This Row],[AMOUNT]]*D12</f>
        <v>180000</v>
      </c>
      <c r="E14">
        <f>(B14+C14)-D14</f>
        <v>1872000</v>
      </c>
      <c r="F14">
        <f>12*3</f>
        <v>36</v>
      </c>
      <c r="G14">
        <f>E14/F14</f>
        <v>52000</v>
      </c>
      <c r="H14">
        <f>G14*12</f>
        <v>624000</v>
      </c>
      <c r="I14">
        <f>E14-H14</f>
        <v>1248000</v>
      </c>
    </row>
    <row r="15" spans="1:10" x14ac:dyDescent="0.25">
      <c r="A15">
        <v>2018</v>
      </c>
      <c r="B15">
        <f>I14</f>
        <v>1248000</v>
      </c>
      <c r="C15">
        <f>B15*$C$12</f>
        <v>174720.00000000003</v>
      </c>
      <c r="D15">
        <v>0</v>
      </c>
      <c r="E15">
        <f>(B15+C15)-D15</f>
        <v>1422720</v>
      </c>
      <c r="F15">
        <f>36-12</f>
        <v>24</v>
      </c>
      <c r="G15">
        <f>E15/F15</f>
        <v>59280</v>
      </c>
      <c r="H15">
        <f>G15*12</f>
        <v>711360</v>
      </c>
      <c r="I15">
        <f>E15-H15</f>
        <v>711360</v>
      </c>
    </row>
    <row r="16" spans="1:10" x14ac:dyDescent="0.25">
      <c r="A16">
        <v>2019</v>
      </c>
      <c r="B16">
        <f>I15</f>
        <v>711360</v>
      </c>
      <c r="C16">
        <f>B16*$C$12</f>
        <v>99590.400000000009</v>
      </c>
      <c r="D16">
        <v>0</v>
      </c>
      <c r="E16">
        <f>(B16+C16)-D16</f>
        <v>810950.4</v>
      </c>
      <c r="F16">
        <f>24-12</f>
        <v>12</v>
      </c>
      <c r="G16">
        <f>E16/F16</f>
        <v>67579.199999999997</v>
      </c>
      <c r="H16">
        <f>G16*12</f>
        <v>810950.39999999991</v>
      </c>
      <c r="I16">
        <f>E16-H16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80" zoomScaleNormal="180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</dc:creator>
  <cp:lastModifiedBy>HR</cp:lastModifiedBy>
  <dcterms:created xsi:type="dcterms:W3CDTF">2017-03-30T08:11:18Z</dcterms:created>
  <dcterms:modified xsi:type="dcterms:W3CDTF">2017-05-02T19:02:07Z</dcterms:modified>
</cp:coreProperties>
</file>