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9440" windowHeight="997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Q21" i="1" l="1"/>
  <c r="Q20" i="1"/>
  <c r="L20" i="1"/>
  <c r="O20" i="1" s="1"/>
  <c r="P20" i="1" s="1"/>
  <c r="L21" i="1"/>
  <c r="O21" i="1" s="1"/>
  <c r="P21" i="1" s="1"/>
  <c r="G21" i="1"/>
  <c r="E20" i="1"/>
  <c r="H20" i="1" s="1"/>
  <c r="E21" i="1"/>
  <c r="I21" i="1" s="1"/>
  <c r="A20" i="1"/>
  <c r="A21" i="1" s="1"/>
  <c r="O6" i="1"/>
  <c r="O7" i="1"/>
  <c r="O8" i="1"/>
  <c r="N6" i="1"/>
  <c r="N7" i="1"/>
  <c r="N8" i="1"/>
  <c r="L6" i="1"/>
  <c r="M6" i="1" s="1"/>
  <c r="L7" i="1"/>
  <c r="M7" i="1" s="1"/>
  <c r="L8" i="1"/>
  <c r="M8" i="1" s="1"/>
  <c r="K6" i="1"/>
  <c r="K7" i="1"/>
  <c r="K8" i="1"/>
  <c r="E6" i="1"/>
  <c r="E7" i="1"/>
  <c r="E8" i="1"/>
  <c r="A6" i="1"/>
  <c r="A7" i="1" s="1"/>
  <c r="A8" i="1" s="1"/>
  <c r="N20" i="1" l="1"/>
  <c r="R20" i="1"/>
  <c r="N21" i="1"/>
  <c r="R21" i="1"/>
  <c r="G20" i="1"/>
  <c r="J20" i="1" s="1"/>
  <c r="I20" i="1"/>
  <c r="H21" i="1"/>
  <c r="J21" i="1" s="1"/>
</calcChain>
</file>

<file path=xl/sharedStrings.xml><?xml version="1.0" encoding="utf-8"?>
<sst xmlns="http://schemas.openxmlformats.org/spreadsheetml/2006/main" count="43" uniqueCount="33">
  <si>
    <t>PROF IT &amp; LOSS SHEET</t>
  </si>
  <si>
    <t>PURCHASE</t>
  </si>
  <si>
    <t>ID</t>
  </si>
  <si>
    <t xml:space="preserve">ITEM NAME </t>
  </si>
  <si>
    <t>UNIT PRICE</t>
  </si>
  <si>
    <t>AMOUNT</t>
  </si>
  <si>
    <t>MOUSE</t>
  </si>
  <si>
    <t>QUANTITY</t>
  </si>
  <si>
    <t>Column1</t>
  </si>
  <si>
    <t>moniter</t>
  </si>
  <si>
    <t>keyboard</t>
  </si>
  <si>
    <t>sale</t>
  </si>
  <si>
    <t>SALE UNIT PRICE</t>
  </si>
  <si>
    <t>SALE QUANTITY</t>
  </si>
  <si>
    <t>SALE AMOUNT</t>
  </si>
  <si>
    <t>PROFIT &amp; LOSS</t>
  </si>
  <si>
    <t>TOTAL   PROFIT &amp; LOSS</t>
  </si>
  <si>
    <t>STOCK</t>
  </si>
  <si>
    <t>REMARKES</t>
  </si>
  <si>
    <t>PROFIT &amp; LOSS SHEET</t>
  </si>
  <si>
    <t>NAME</t>
  </si>
  <si>
    <t>UNIT PRICE IN $</t>
  </si>
  <si>
    <t>AMOUNT IN $</t>
  </si>
  <si>
    <t>COUNTRY</t>
  </si>
  <si>
    <t>DUTY TAX</t>
  </si>
  <si>
    <t>OTHER CHARGES</t>
  </si>
  <si>
    <t>AMOUNT RS</t>
  </si>
  <si>
    <t>UNIT PRICE IN RS</t>
  </si>
  <si>
    <t>CHINA</t>
  </si>
  <si>
    <t>JAPAN</t>
  </si>
  <si>
    <t>TOTAL PROFIT &amp; LOSS</t>
  </si>
  <si>
    <t>PURCHASE 2</t>
  </si>
  <si>
    <t>SALE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</si>
</sst>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_-[$Rs-420]* #,##0.00_-;_-[$Rs-420]* #,##0.00\-;_-[$Rs-420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Alignment="1">
      <alignment wrapText="1"/>
    </xf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9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_-[$Rs-420]* #,##0.00_-;_-[$Rs-420]* #,##0.00\-;_-[$Rs-420]* &quot;-&quot;??_-;_-@_-"/>
    </dxf>
    <dxf>
      <numFmt numFmtId="166" formatCode="_-[$Rs-420]* #,##0.00_-;_-[$Rs-420]* #,##0.00\-;_-[$Rs-420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URCHASE" displayName="PURCHASE" ref="A5:F8" totalsRowShown="0">
  <autoFilter ref="A5:F8"/>
  <tableColumns count="6">
    <tableColumn id="1" name="ID">
      <calculatedColumnFormula>"000"&amp;A5+1</calculatedColumnFormula>
    </tableColumn>
    <tableColumn id="2" name="ITEM NAME "/>
    <tableColumn id="3" name="UNIT PRICE"/>
    <tableColumn id="4" name="QUANTITY"/>
    <tableColumn id="5" name="AMOUNT" dataDxfId="15">
      <calculatedColumnFormula>PURCHASE[[#This Row],[UNIT PRICE]]*PURCHASE[[#This Row],[QUANTITY]]</calculatedColumnFormula>
    </tableColumn>
    <tableColumn id="6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" displayName="SALE" ref="I5:O8" totalsRowShown="0">
  <autoFilter ref="I5:O8"/>
  <tableColumns count="7">
    <tableColumn id="1" name="SALE UNIT PRICE"/>
    <tableColumn id="2" name="SALE QUANTITY"/>
    <tableColumn id="3" name="SALE AMOUNT" dataDxfId="14">
      <calculatedColumnFormula>SALE[[#This Row],[SALE UNIT PRICE]]*SALE[[#This Row],[SALE QUANTITY]]</calculatedColumnFormula>
    </tableColumn>
    <tableColumn id="4" name="PROFIT &amp; LOSS" dataDxfId="13">
      <calculatedColumnFormula>SALE[[#This Row],[SALE UNIT PRICE]]-PURCHASE[UNIT PRICE]</calculatedColumnFormula>
    </tableColumn>
    <tableColumn id="5" name="TOTAL   PROFIT &amp; LOSS" dataDxfId="12">
      <calculatedColumnFormula>SALE[[#This Row],[PROFIT &amp; LOSS]]*SALE[[#This Row],[SALE QUANTITY]]</calculatedColumnFormula>
    </tableColumn>
    <tableColumn id="6" name="STOCK" dataDxfId="11">
      <calculatedColumnFormula>PURCHASE[QUANTITY]-SALE[[#This Row],[SALE QUANTITY]]</calculatedColumnFormula>
    </tableColumn>
    <tableColumn id="7" name="REMARKES" dataDxfId="10">
      <calculatedColumnFormula>IF(SALE[SALE UNIT PRICE]&gt;PURCHASE[UNIT PRICE],"PROFIT",IF(SALE[SALE UNIT PRICE]&lt;PURCHASE[UNIT PRICE],"LOSS","NILL"))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J21" totalsRowShown="0">
  <autoFilter ref="A19:J21"/>
  <tableColumns count="10">
    <tableColumn id="1" name="ID">
      <calculatedColumnFormula>"000"&amp;A19+1</calculatedColumnFormula>
    </tableColumn>
    <tableColumn id="2" name="NAME"/>
    <tableColumn id="3" name="UNIT PRICE IN $"/>
    <tableColumn id="4" name="QUANTITY"/>
    <tableColumn id="5" name="AMOUNT IN $" dataDxfId="9">
      <calculatedColumnFormula>Table3[[#This Row],[UNIT PRICE IN $]]*Table3[[#This Row],[QUANTITY]]</calculatedColumnFormula>
    </tableColumn>
    <tableColumn id="6" name="COUNTRY"/>
    <tableColumn id="7" name="DUTY TAX" dataDxfId="8">
      <calculatedColumnFormula>IF(Table3[COUNTRY]="CHINA",Table3[AMOUNT IN $]*2%,IF(Table3[COUNTRY]="JAPAN",Table3[AMOUNT IN $]*5%,0))*104.5</calculatedColumnFormula>
    </tableColumn>
    <tableColumn id="8" name="OTHER CHARGES" dataDxfId="7" dataCellStyle="Currency">
      <calculatedColumnFormula>(Table3[AMOUNT IN $]*5%)*104.5</calculatedColumnFormula>
    </tableColumn>
    <tableColumn id="9" name="AMOUNT RS" dataDxfId="6">
      <calculatedColumnFormula>Table3[[#This Row],[AMOUNT IN $]]/Table3[[#This Row],[QUANTITY]]</calculatedColumnFormula>
    </tableColumn>
    <tableColumn id="10" name="UNIT PRICE IN RS" dataDxfId="5">
      <calculatedColumnFormula>(Table3[AMOUNT IN $]*104.5)+Table3[DUTY TAX]+Table3[OTHER CHARGES]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L19:R21" totalsRowShown="0">
  <autoFilter ref="L19:R21"/>
  <tableColumns count="7">
    <tableColumn id="1" name="SALE UNIT PRICE" dataCellStyle="Currency">
      <calculatedColumnFormula>(Table3[UNIT PRICE IN $]*10%+Table3[UNIT PRICE IN $])</calculatedColumnFormula>
    </tableColumn>
    <tableColumn id="2" name="SALE QUANTITY"/>
    <tableColumn id="3" name="SALE AMOUNT" dataDxfId="4">
      <calculatedColumnFormula>Table4[[#This Row],[SALE UNIT PRICE]]*Table4[[#This Row],[SALE QUANTITY]]</calculatedColumnFormula>
    </tableColumn>
    <tableColumn id="4" name="PROFIT &amp; LOSS" dataDxfId="3">
      <calculatedColumnFormula>Table4[[#This Row],[SALE UNIT PRICE]]-Table3[UNIT PRICE IN $]</calculatedColumnFormula>
    </tableColumn>
    <tableColumn id="5" name="TOTAL PROFIT &amp; LOSS" dataDxfId="2">
      <calculatedColumnFormula>Table4[[#This Row],[PROFIT &amp; LOSS]]*Table4[[#This Row],[SALE QUANTITY]]</calculatedColumnFormula>
    </tableColumn>
    <tableColumn id="6" name="STOCK" dataDxfId="1">
      <calculatedColumnFormula>Table3[QUANTITY]-M21</calculatedColumnFormula>
    </tableColumn>
    <tableColumn id="7" name="REMARKES" dataDxfId="0">
      <calculatedColumnFormula>IF(Table4[SALE UNIT PRICE]*104.5&gt;Table3[UNIT PRICE IN $]*104.5,"PROFIT",IF(Table4[SALE UNIT PRICE]*104.5&lt;Table3[UNIT PRICE IN $]*104.5,"LOSS","NILL"))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F8" workbookViewId="0">
      <selection activeCell="R22" sqref="R22"/>
    </sheetView>
  </sheetViews>
  <sheetFormatPr defaultRowHeight="15" x14ac:dyDescent="0.25"/>
  <cols>
    <col min="2" max="2" width="13.7109375" customWidth="1"/>
    <col min="3" max="3" width="16.85546875" customWidth="1"/>
    <col min="4" max="4" width="12.42578125" customWidth="1"/>
    <col min="5" max="5" width="15.42578125" customWidth="1"/>
    <col min="6" max="7" width="11.85546875" customWidth="1"/>
    <col min="8" max="8" width="17.7109375" customWidth="1"/>
    <col min="9" max="9" width="17.5703125" customWidth="1"/>
    <col min="10" max="10" width="18" customWidth="1"/>
    <col min="11" max="11" width="16.140625" customWidth="1"/>
    <col min="12" max="12" width="17.5703125" customWidth="1"/>
    <col min="13" max="13" width="23" customWidth="1"/>
    <col min="14" max="15" width="16.140625" customWidth="1"/>
    <col min="16" max="16" width="22.140625" customWidth="1"/>
    <col min="18" max="18" width="12.7109375" customWidth="1"/>
  </cols>
  <sheetData>
    <row r="1" spans="1:1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5" ht="15.75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5">
      <c r="A3" s="11" t="s">
        <v>1</v>
      </c>
      <c r="B3" s="12"/>
      <c r="C3" s="12"/>
      <c r="D3" s="12"/>
      <c r="E3" s="12"/>
      <c r="F3" s="13"/>
      <c r="I3" s="17" t="s">
        <v>11</v>
      </c>
      <c r="J3" s="18"/>
      <c r="K3" s="18"/>
      <c r="L3" s="18"/>
      <c r="M3" s="18"/>
      <c r="N3" s="18"/>
      <c r="O3" s="19"/>
    </row>
    <row r="4" spans="1:15" ht="15.75" thickBot="1" x14ac:dyDescent="0.3">
      <c r="A4" s="14"/>
      <c r="B4" s="15"/>
      <c r="C4" s="15"/>
      <c r="D4" s="15"/>
      <c r="E4" s="15"/>
      <c r="F4" s="16"/>
      <c r="I4" s="20"/>
      <c r="J4" s="21"/>
      <c r="K4" s="21"/>
      <c r="L4" s="21"/>
      <c r="M4" s="21"/>
      <c r="N4" s="21"/>
      <c r="O4" s="22"/>
    </row>
    <row r="5" spans="1:15" x14ac:dyDescent="0.25">
      <c r="A5" t="s">
        <v>2</v>
      </c>
      <c r="B5" t="s">
        <v>3</v>
      </c>
      <c r="C5" t="s">
        <v>4</v>
      </c>
      <c r="D5" t="s">
        <v>7</v>
      </c>
      <c r="E5" t="s">
        <v>5</v>
      </c>
      <c r="F5" t="s">
        <v>8</v>
      </c>
      <c r="I5" t="s">
        <v>12</v>
      </c>
      <c r="J5" t="s">
        <v>13</v>
      </c>
      <c r="K5" t="s">
        <v>14</v>
      </c>
      <c r="L5" t="s">
        <v>15</v>
      </c>
      <c r="M5" s="4" t="s">
        <v>16</v>
      </c>
      <c r="N5" t="s">
        <v>17</v>
      </c>
      <c r="O5" t="s">
        <v>18</v>
      </c>
    </row>
    <row r="6" spans="1:15" x14ac:dyDescent="0.25">
      <c r="A6" t="str">
        <f>"000"&amp;1</f>
        <v>0001</v>
      </c>
      <c r="B6" t="s">
        <v>6</v>
      </c>
      <c r="C6">
        <v>90</v>
      </c>
      <c r="D6">
        <v>50</v>
      </c>
      <c r="E6" s="2">
        <f>PURCHASE[[#This Row],[UNIT PRICE]]*PURCHASE[[#This Row],[QUANTITY]]</f>
        <v>4500</v>
      </c>
      <c r="I6">
        <v>105</v>
      </c>
      <c r="J6">
        <v>35</v>
      </c>
      <c r="K6" s="2">
        <f>SALE[[#This Row],[SALE UNIT PRICE]]*SALE[[#This Row],[SALE QUANTITY]]</f>
        <v>3675</v>
      </c>
      <c r="L6" s="2">
        <f>SALE[[#This Row],[SALE UNIT PRICE]]-PURCHASE[UNIT PRICE]</f>
        <v>15</v>
      </c>
      <c r="M6" s="2">
        <f>SALE[[#This Row],[PROFIT &amp; LOSS]]*SALE[[#This Row],[SALE QUANTITY]]</f>
        <v>525</v>
      </c>
      <c r="N6" s="2">
        <f>PURCHASE[QUANTITY]-SALE[[#This Row],[SALE QUANTITY]]</f>
        <v>15</v>
      </c>
      <c r="O6" s="2" t="str">
        <f>IF(SALE[SALE UNIT PRICE]&gt;PURCHASE[UNIT PRICE],"PROFIT",IF(SALE[SALE UNIT PRICE]&lt;PURCHASE[UNIT PRICE],"LOSS","NILL"))</f>
        <v>PROFIT</v>
      </c>
    </row>
    <row r="7" spans="1:15" x14ac:dyDescent="0.25">
      <c r="A7" t="str">
        <f>"000"&amp;A6+1</f>
        <v>0002</v>
      </c>
      <c r="B7" t="s">
        <v>9</v>
      </c>
      <c r="C7">
        <v>1200</v>
      </c>
      <c r="D7">
        <v>15</v>
      </c>
      <c r="E7" s="2">
        <f>PURCHASE[[#This Row],[UNIT PRICE]]*PURCHASE[[#This Row],[QUANTITY]]</f>
        <v>18000</v>
      </c>
      <c r="I7">
        <v>1200</v>
      </c>
      <c r="J7">
        <v>10</v>
      </c>
      <c r="K7" s="2">
        <f>SALE[[#This Row],[SALE UNIT PRICE]]*SALE[[#This Row],[SALE QUANTITY]]</f>
        <v>12000</v>
      </c>
      <c r="L7" s="2">
        <f>SALE[[#This Row],[SALE UNIT PRICE]]-PURCHASE[UNIT PRICE]</f>
        <v>0</v>
      </c>
      <c r="M7" s="2">
        <f>SALE[[#This Row],[PROFIT &amp; LOSS]]*SALE[[#This Row],[SALE QUANTITY]]</f>
        <v>0</v>
      </c>
      <c r="N7" s="2">
        <f>PURCHASE[QUANTITY]-SALE[[#This Row],[SALE QUANTITY]]</f>
        <v>5</v>
      </c>
      <c r="O7" s="2" t="str">
        <f>IF(SALE[SALE UNIT PRICE]&gt;PURCHASE[UNIT PRICE],"PROFIT",IF(SALE[SALE UNIT PRICE]&lt;PURCHASE[UNIT PRICE],"LOSS","NILL"))</f>
        <v>NILL</v>
      </c>
    </row>
    <row r="8" spans="1:15" x14ac:dyDescent="0.25">
      <c r="A8" s="1" t="str">
        <f>"000"&amp;A7+1</f>
        <v>0003</v>
      </c>
      <c r="B8" s="1" t="s">
        <v>10</v>
      </c>
      <c r="C8" s="1">
        <v>120</v>
      </c>
      <c r="D8" s="1">
        <v>60</v>
      </c>
      <c r="E8" s="3">
        <f>PURCHASE[[#This Row],[UNIT PRICE]]*PURCHASE[[#This Row],[QUANTITY]]</f>
        <v>7200</v>
      </c>
      <c r="F8" s="1"/>
      <c r="I8">
        <v>119</v>
      </c>
      <c r="J8">
        <v>50</v>
      </c>
      <c r="K8" s="2">
        <f>SALE[[#This Row],[SALE UNIT PRICE]]*SALE[[#This Row],[SALE QUANTITY]]</f>
        <v>5950</v>
      </c>
      <c r="L8" s="2">
        <f>SALE[[#This Row],[SALE UNIT PRICE]]-PURCHASE[UNIT PRICE]</f>
        <v>-1</v>
      </c>
      <c r="M8" s="2">
        <f>SALE[[#This Row],[PROFIT &amp; LOSS]]*SALE[[#This Row],[SALE QUANTITY]]</f>
        <v>-50</v>
      </c>
      <c r="N8" s="2">
        <f>PURCHASE[QUANTITY]-SALE[[#This Row],[SALE QUANTITY]]</f>
        <v>10</v>
      </c>
      <c r="O8" s="2" t="str">
        <f>IF(SALE[SALE UNIT PRICE]&gt;PURCHASE[UNIT PRICE],"PROFIT",IF(SALE[SALE UNIT PRICE]&lt;PURCHASE[UNIT PRICE],"LOSS","NILL"))</f>
        <v>LOSS</v>
      </c>
    </row>
    <row r="16" spans="1:15" x14ac:dyDescent="0.25">
      <c r="A16" t="s">
        <v>19</v>
      </c>
      <c r="L16" t="s">
        <v>32</v>
      </c>
    </row>
    <row r="17" spans="1:18" x14ac:dyDescent="0.25">
      <c r="A17" t="s">
        <v>31</v>
      </c>
    </row>
    <row r="18" spans="1:18" x14ac:dyDescent="0.25">
      <c r="H18" s="8">
        <v>0.05</v>
      </c>
    </row>
    <row r="19" spans="1:18" x14ac:dyDescent="0.25">
      <c r="A19" t="s">
        <v>2</v>
      </c>
      <c r="B19" t="s">
        <v>20</v>
      </c>
      <c r="C19" t="s">
        <v>21</v>
      </c>
      <c r="D19" t="s">
        <v>7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12</v>
      </c>
      <c r="M19" t="s">
        <v>13</v>
      </c>
      <c r="N19" t="s">
        <v>14</v>
      </c>
      <c r="O19" t="s">
        <v>15</v>
      </c>
      <c r="P19" t="s">
        <v>30</v>
      </c>
      <c r="Q19" t="s">
        <v>17</v>
      </c>
      <c r="R19" t="s">
        <v>18</v>
      </c>
    </row>
    <row r="20" spans="1:18" x14ac:dyDescent="0.25">
      <c r="A20" t="str">
        <f>"000"&amp;1</f>
        <v>0001</v>
      </c>
      <c r="B20" t="s">
        <v>6</v>
      </c>
      <c r="C20" s="6">
        <v>1.5</v>
      </c>
      <c r="D20">
        <v>600</v>
      </c>
      <c r="E20" s="7">
        <f>Table3[[#This Row],[UNIT PRICE IN $]]*Table3[[#This Row],[QUANTITY]]</f>
        <v>900</v>
      </c>
      <c r="F20" t="s">
        <v>28</v>
      </c>
      <c r="G20" s="2">
        <f>IF(Table3[COUNTRY]="CHINA",Table3[AMOUNT IN $]*2%,IF(Table3[COUNTRY]="JAPAN",Table3[AMOUNT IN $]*5%,0))*104.5</f>
        <v>1881</v>
      </c>
      <c r="H20" s="9">
        <f>(Table3[AMOUNT IN $]*5%)*104.5</f>
        <v>4702.5</v>
      </c>
      <c r="I20" s="10">
        <f>Table3[[#This Row],[AMOUNT IN $]]/Table3[[#This Row],[QUANTITY]]</f>
        <v>1.5</v>
      </c>
      <c r="J20" s="2">
        <f>(Table3[AMOUNT IN $]*104.5)+Table3[DUTY TAX]+Table3[OTHER CHARGES]</f>
        <v>100633.5</v>
      </c>
      <c r="L20" s="5">
        <f>(Table3[UNIT PRICE IN $]*10%+Table3[UNIT PRICE IN $])</f>
        <v>1.65</v>
      </c>
      <c r="M20">
        <v>300</v>
      </c>
      <c r="N20" s="2">
        <f>Table4[[#This Row],[SALE UNIT PRICE]]*Table4[[#This Row],[SALE QUANTITY]]</f>
        <v>495</v>
      </c>
      <c r="O20" s="2">
        <f>Table4[[#This Row],[SALE UNIT PRICE]]-Table3[UNIT PRICE IN $]</f>
        <v>0.14999999999999991</v>
      </c>
      <c r="P20" s="2">
        <f>Table4[[#This Row],[PROFIT &amp; LOSS]]*Table4[[#This Row],[SALE QUANTITY]]</f>
        <v>44.999999999999972</v>
      </c>
      <c r="Q20" s="2">
        <f>Table3[QUANTITY]-M21</f>
        <v>500</v>
      </c>
      <c r="R20" s="2" t="str">
        <f>IF(Table4[SALE UNIT PRICE]*104.5&gt;Table3[UNIT PRICE IN $]*104.5,"PROFIT",IF(Table4[SALE UNIT PRICE]*104.5&lt;Table3[UNIT PRICE IN $]*104.5,"LOSS","NILL"))</f>
        <v>PROFIT</v>
      </c>
    </row>
    <row r="21" spans="1:18" x14ac:dyDescent="0.25">
      <c r="A21" t="str">
        <f>"000"&amp;A20+1</f>
        <v>0002</v>
      </c>
      <c r="B21" t="s">
        <v>9</v>
      </c>
      <c r="C21" s="6">
        <v>1.8</v>
      </c>
      <c r="D21">
        <v>200</v>
      </c>
      <c r="E21" s="7">
        <f>Table3[[#This Row],[UNIT PRICE IN $]]*Table3[[#This Row],[QUANTITY]]</f>
        <v>360</v>
      </c>
      <c r="F21" t="s">
        <v>29</v>
      </c>
      <c r="G21" s="2">
        <f>IF(Table3[COUNTRY]="CHINA",Table3[AMOUNT IN $]*2%,IF(Table3[COUNTRY]="JAPAN",Table3[AMOUNT IN $]*5%,0))*104.5</f>
        <v>1881</v>
      </c>
      <c r="H21" s="9">
        <f>(Table3[AMOUNT IN $]*5%)*104.5</f>
        <v>1881</v>
      </c>
      <c r="I21" s="10">
        <f>Table3[[#This Row],[AMOUNT IN $]]/Table3[[#This Row],[QUANTITY]]</f>
        <v>1.8</v>
      </c>
      <c r="J21" s="2">
        <f>(Table3[AMOUNT IN $]*104.5)+Table3[DUTY TAX]+Table3[OTHER CHARGES]</f>
        <v>41382</v>
      </c>
      <c r="L21" s="5">
        <f>(Table3[UNIT PRICE IN $]*10%+Table3[UNIT PRICE IN $])</f>
        <v>1.98</v>
      </c>
      <c r="M21">
        <v>100</v>
      </c>
      <c r="N21" s="2">
        <f>Table4[[#This Row],[SALE UNIT PRICE]]*Table4[[#This Row],[SALE QUANTITY]]</f>
        <v>198</v>
      </c>
      <c r="O21" s="2">
        <f>Table4[[#This Row],[SALE UNIT PRICE]]-Table3[UNIT PRICE IN $]</f>
        <v>0.17999999999999994</v>
      </c>
      <c r="P21" s="2">
        <f>Table4[[#This Row],[PROFIT &amp; LOSS]]*Table4[[#This Row],[SALE QUANTITY]]</f>
        <v>17.999999999999993</v>
      </c>
      <c r="Q21" s="2">
        <f>Table3[QUANTITY]-M22</f>
        <v>200</v>
      </c>
      <c r="R21" s="2" t="str">
        <f>IF(Table4[SALE UNIT PRICE]*104.5&gt;Table3[UNIT PRICE IN $]*104.5,"PROFIT",IF(Table4[SALE UNIT PRICE]*104.5&lt;Table3[UNIT PRICE IN $]*104.5,"LOSS","NILL"))</f>
        <v>PROFIT</v>
      </c>
    </row>
  </sheetData>
  <mergeCells count="3">
    <mergeCell ref="A3:F4"/>
    <mergeCell ref="I3:O4"/>
    <mergeCell ref="A1:O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2017-03-29T07:06:40Z</dcterms:created>
  <dcterms:modified xsi:type="dcterms:W3CDTF">2017-05-02T19:01:00Z</dcterms:modified>
</cp:coreProperties>
</file>