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6"/>
  </bookViews>
  <sheets>
    <sheet name="Followups" sheetId="1" r:id="rId1"/>
    <sheet name="Sales" sheetId="2" r:id="rId2"/>
    <sheet name="Dealer_Leads" sheetId="3" r:id="rId3"/>
    <sheet name="Sheet1" sheetId="5" r:id="rId4"/>
    <sheet name="To_Be done" sheetId="6" r:id="rId5"/>
    <sheet name="Travel Plan" sheetId="7" r:id="rId6"/>
    <sheet name="SECI Leads" sheetId="4" r:id="rId7"/>
    <sheet name="Dealers" sheetId="8" r:id="rId8"/>
    <sheet name="Seci Checklists" sheetId="9" r:id="rId9"/>
    <sheet name="Sheet2" sheetId="10" r:id="rId10"/>
  </sheets>
  <calcPr calcId="124519"/>
</workbook>
</file>

<file path=xl/calcChain.xml><?xml version="1.0" encoding="utf-8"?>
<calcChain xmlns="http://schemas.openxmlformats.org/spreadsheetml/2006/main">
  <c r="C1" i="4"/>
  <c r="C22"/>
  <c r="F46" i="5"/>
  <c r="E46" l="1"/>
  <c r="E47" s="1"/>
  <c r="E13"/>
  <c r="E14" s="1"/>
  <c r="F7"/>
  <c r="J7"/>
  <c r="J8" s="1"/>
  <c r="J9" s="1"/>
  <c r="J10" s="1"/>
  <c r="J11" s="1"/>
  <c r="J12" s="1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J27" s="1"/>
  <c r="J28" s="1"/>
  <c r="J29" s="1"/>
  <c r="J30" s="1"/>
  <c r="I7"/>
  <c r="I8" s="1"/>
  <c r="K6"/>
  <c r="L6" s="1"/>
  <c r="N6" s="1"/>
  <c r="E48" l="1"/>
  <c r="K8"/>
  <c r="L8" s="1"/>
  <c r="K7"/>
  <c r="L7" s="1"/>
  <c r="M7" s="1"/>
  <c r="I9"/>
  <c r="N7" l="1"/>
  <c r="M8"/>
  <c r="K9"/>
  <c r="L9" s="1"/>
  <c r="I10"/>
  <c r="P2" i="4"/>
  <c r="M9" i="5" l="1"/>
  <c r="N8"/>
  <c r="N9" s="1"/>
  <c r="K10"/>
  <c r="L10" s="1"/>
  <c r="M10" s="1"/>
  <c r="I11"/>
  <c r="G8" i="6"/>
  <c r="G9"/>
  <c r="G10"/>
  <c r="G11"/>
  <c r="G12"/>
  <c r="E12"/>
  <c r="E11"/>
  <c r="E10"/>
  <c r="E9"/>
  <c r="E8"/>
  <c r="G1"/>
  <c r="G7"/>
  <c r="F7"/>
  <c r="E7"/>
  <c r="E3"/>
  <c r="F3" s="1"/>
  <c r="N10" i="5" l="1"/>
  <c r="K11"/>
  <c r="L11" s="1"/>
  <c r="M11" s="1"/>
  <c r="I12"/>
  <c r="G3" i="6"/>
  <c r="N11" i="5" l="1"/>
  <c r="K12"/>
  <c r="L12" s="1"/>
  <c r="M12" s="1"/>
  <c r="I13"/>
  <c r="E26"/>
  <c r="E27" s="1"/>
  <c r="N12" l="1"/>
  <c r="K13"/>
  <c r="L13" s="1"/>
  <c r="M13" s="1"/>
  <c r="I14"/>
  <c r="N13" l="1"/>
  <c r="K14"/>
  <c r="L14" s="1"/>
  <c r="M14" s="1"/>
  <c r="I15"/>
  <c r="N14" l="1"/>
  <c r="K15"/>
  <c r="L15" s="1"/>
  <c r="M15" s="1"/>
  <c r="I16"/>
  <c r="N15" l="1"/>
  <c r="K16"/>
  <c r="L16" s="1"/>
  <c r="M16" s="1"/>
  <c r="I17"/>
  <c r="N16" l="1"/>
  <c r="K17"/>
  <c r="L17" s="1"/>
  <c r="M17" s="1"/>
  <c r="I18"/>
  <c r="N17" l="1"/>
  <c r="K18"/>
  <c r="L18" s="1"/>
  <c r="M18" s="1"/>
  <c r="I19"/>
  <c r="N18" l="1"/>
  <c r="K19"/>
  <c r="L19" s="1"/>
  <c r="M19" s="1"/>
  <c r="I20"/>
  <c r="N19" l="1"/>
  <c r="K20"/>
  <c r="L20" s="1"/>
  <c r="M20" s="1"/>
  <c r="I21"/>
  <c r="N20" l="1"/>
  <c r="K21"/>
  <c r="L21" s="1"/>
  <c r="M21" s="1"/>
  <c r="I22"/>
  <c r="N21" l="1"/>
  <c r="K22"/>
  <c r="L22" s="1"/>
  <c r="M22" s="1"/>
  <c r="I23"/>
  <c r="N22" l="1"/>
  <c r="K23"/>
  <c r="L23" s="1"/>
  <c r="M23" s="1"/>
  <c r="I24"/>
  <c r="N23" l="1"/>
  <c r="K24"/>
  <c r="L24" s="1"/>
  <c r="M24" s="1"/>
  <c r="I25"/>
  <c r="N24" l="1"/>
  <c r="K25"/>
  <c r="L25" s="1"/>
  <c r="M25" s="1"/>
  <c r="I26"/>
  <c r="N25" l="1"/>
  <c r="K26"/>
  <c r="L26" s="1"/>
  <c r="M26" s="1"/>
  <c r="I27"/>
  <c r="N26" l="1"/>
  <c r="K27"/>
  <c r="L27" s="1"/>
  <c r="M27" s="1"/>
  <c r="I28"/>
  <c r="N27" l="1"/>
  <c r="K28"/>
  <c r="L28" s="1"/>
  <c r="M28" s="1"/>
  <c r="I29"/>
  <c r="N28" l="1"/>
  <c r="K29"/>
  <c r="L29" s="1"/>
  <c r="M29" s="1"/>
  <c r="M30" s="1"/>
  <c r="I30"/>
  <c r="K30" s="1"/>
  <c r="L30" s="1"/>
  <c r="N29" l="1"/>
  <c r="N30"/>
  <c r="N32" s="1"/>
</calcChain>
</file>

<file path=xl/sharedStrings.xml><?xml version="1.0" encoding="utf-8"?>
<sst xmlns="http://schemas.openxmlformats.org/spreadsheetml/2006/main" count="504" uniqueCount="294">
  <si>
    <t>Date</t>
  </si>
  <si>
    <t>Customer Name</t>
  </si>
  <si>
    <t xml:space="preserve">Company </t>
  </si>
  <si>
    <t>Requirements</t>
  </si>
  <si>
    <t>Qty</t>
  </si>
  <si>
    <t>Total</t>
  </si>
  <si>
    <t>Total value</t>
  </si>
  <si>
    <t>Global Power Solutions</t>
  </si>
  <si>
    <t>Product Details</t>
  </si>
  <si>
    <t>320 Wp Module</t>
  </si>
  <si>
    <t>Shine Green Marketing</t>
  </si>
  <si>
    <t>100 Wp Module</t>
  </si>
  <si>
    <t>150 Wp module</t>
  </si>
  <si>
    <t>SL No.</t>
  </si>
  <si>
    <t>Product Detail</t>
  </si>
  <si>
    <t>Viraragavan</t>
  </si>
  <si>
    <t>End User</t>
  </si>
  <si>
    <t>Ref</t>
  </si>
  <si>
    <t>SPIN - Sachin</t>
  </si>
  <si>
    <t>3 KW on grid</t>
  </si>
  <si>
    <t>Madan Kumar</t>
  </si>
  <si>
    <t>Stanley Engineered</t>
  </si>
  <si>
    <t>Santhosh</t>
  </si>
  <si>
    <t>1 MW solar farm</t>
  </si>
  <si>
    <t>N KRISHNA DOSS</t>
  </si>
  <si>
    <t>SRI SURYA SAKTHI SOLUTIONS PRIVATE LIMITED</t>
  </si>
  <si>
    <t>GTK</t>
  </si>
  <si>
    <t>Modules &amp; Projects</t>
  </si>
  <si>
    <t>Contact Number</t>
  </si>
  <si>
    <t>9444384774/ 044 43323496/ 044 24863496</t>
  </si>
  <si>
    <t>SL No</t>
  </si>
  <si>
    <t>Last Contact</t>
  </si>
  <si>
    <t>13/06/2017</t>
  </si>
  <si>
    <t xml:space="preserve">KPS International </t>
  </si>
  <si>
    <t>kps.kpsinternational3@gmail.com</t>
  </si>
  <si>
    <t>E-Mail</t>
  </si>
  <si>
    <t>Srinivasan</t>
  </si>
  <si>
    <t>info@kpsinternational.com</t>
  </si>
  <si>
    <t>Vigor Solar</t>
  </si>
  <si>
    <t>Sikindhar</t>
  </si>
  <si>
    <t>91 90030 47542, +91 99625 8853</t>
  </si>
  <si>
    <t>info@vigorsolar.in</t>
  </si>
  <si>
    <t>Remarks</t>
  </si>
  <si>
    <t>Rs. 25 @10 KW MOQ VikramSolar</t>
  </si>
  <si>
    <t>9840828961 +(91)-9043002670</t>
  </si>
  <si>
    <t>jai@light-up-a-million-villages.com</t>
  </si>
  <si>
    <t>Modules</t>
  </si>
  <si>
    <t>Jayakumar Singaram</t>
  </si>
  <si>
    <t>120 AH battery, 125Wp, CC - 40 Nos</t>
  </si>
  <si>
    <t>Light up a million villages</t>
  </si>
  <si>
    <t>Mohan Raj</t>
  </si>
  <si>
    <t xml:space="preserve">Shine Green Marketinng </t>
  </si>
  <si>
    <t>Winmin</t>
  </si>
  <si>
    <t>Dynamic Innovation</t>
  </si>
  <si>
    <t>Satheesh</t>
  </si>
  <si>
    <t>info@winmin.com</t>
  </si>
  <si>
    <t>GV Control</t>
  </si>
  <si>
    <t>Ganesan</t>
  </si>
  <si>
    <t>Area</t>
  </si>
  <si>
    <t>Valasaravakkam</t>
  </si>
  <si>
    <t>Aruppukottai</t>
  </si>
  <si>
    <t>Nungambakkam</t>
  </si>
  <si>
    <t>Tambaram</t>
  </si>
  <si>
    <t>Ambattur O.T</t>
  </si>
  <si>
    <t>Mr.Rajesh</t>
  </si>
  <si>
    <t>Mr.Mohanraj</t>
  </si>
  <si>
    <t>Veera Samy</t>
  </si>
  <si>
    <t xml:space="preserve">Bala Abirami </t>
  </si>
  <si>
    <t>150 KW</t>
  </si>
  <si>
    <t>Manikandan</t>
  </si>
  <si>
    <t>Chola - Pallavan Builders</t>
  </si>
  <si>
    <t>10KW / Water Heater</t>
  </si>
  <si>
    <t>Sudhakar</t>
  </si>
  <si>
    <t>GG Enterprises</t>
  </si>
  <si>
    <t>Tamil Manian</t>
  </si>
  <si>
    <t>Guindy</t>
  </si>
  <si>
    <t>Projects</t>
  </si>
  <si>
    <t>Parthi</t>
  </si>
  <si>
    <t>Water heater</t>
  </si>
  <si>
    <t>Thirumullaivoyil</t>
  </si>
  <si>
    <t>Good Proposal</t>
  </si>
  <si>
    <t>Kamalakannan</t>
  </si>
  <si>
    <t>Sri kannan traders</t>
  </si>
  <si>
    <t>S.NO.</t>
  </si>
  <si>
    <t>Description</t>
  </si>
  <si>
    <t>Capacity</t>
  </si>
  <si>
    <t>Price</t>
  </si>
  <si>
    <t>1 KW</t>
  </si>
  <si>
    <r>
      <t xml:space="preserve">Battery (2 * 150 AH) – </t>
    </r>
    <r>
      <rPr>
        <b/>
        <sz val="10"/>
        <color rgb="FF000000"/>
        <rFont val="Calibri"/>
        <family val="2"/>
        <scheme val="minor"/>
      </rPr>
      <t>Luminous</t>
    </r>
    <r>
      <rPr>
        <sz val="10"/>
        <color rgb="FF000000"/>
        <rFont val="Calibri"/>
        <family val="2"/>
        <scheme val="minor"/>
      </rPr>
      <t xml:space="preserve"> </t>
    </r>
  </si>
  <si>
    <t>3.6 Kwh</t>
  </si>
  <si>
    <t>Wiring  &amp;  Installation</t>
  </si>
  <si>
    <t>Module Mounting Structural Work-GI</t>
  </si>
  <si>
    <r>
      <t xml:space="preserve">DC DB - </t>
    </r>
    <r>
      <rPr>
        <b/>
        <sz val="10"/>
        <color rgb="FF000000"/>
        <rFont val="Calibri"/>
        <family val="2"/>
        <scheme val="minor"/>
      </rPr>
      <t>Geesys</t>
    </r>
  </si>
  <si>
    <r>
      <t xml:space="preserve">AC DB - </t>
    </r>
    <r>
      <rPr>
        <b/>
        <sz val="10"/>
        <color rgb="FF000000"/>
        <rFont val="Calibri"/>
        <family val="2"/>
        <scheme val="minor"/>
      </rPr>
      <t>Geesys</t>
    </r>
  </si>
  <si>
    <t>Vat @ 5%</t>
  </si>
  <si>
    <r>
      <t>Luminous</t>
    </r>
    <r>
      <rPr>
        <sz val="10"/>
        <color rgb="FF000000"/>
        <rFont val="Calibri"/>
        <family val="2"/>
        <scheme val="minor"/>
      </rPr>
      <t xml:space="preserve"> make SPV Panel  (250 Wp * 4 Nos) </t>
    </r>
  </si>
  <si>
    <r>
      <t xml:space="preserve">Solar PCU –OFF Grid (24V / 40A) - </t>
    </r>
    <r>
      <rPr>
        <b/>
        <sz val="10"/>
        <color rgb="FF000000"/>
        <rFont val="Calibri"/>
        <family val="2"/>
        <scheme val="minor"/>
      </rPr>
      <t>Luminous</t>
    </r>
    <r>
      <rPr>
        <sz val="10"/>
        <color rgb="FF000000"/>
        <rFont val="Calibri"/>
        <family val="2"/>
        <scheme val="minor"/>
      </rPr>
      <t xml:space="preserve"> Make</t>
    </r>
  </si>
  <si>
    <t>Krain power Line</t>
  </si>
  <si>
    <t>Krain Bigstan</t>
  </si>
  <si>
    <t xml:space="preserve">Module </t>
  </si>
  <si>
    <t>Small Modules</t>
  </si>
  <si>
    <t>Palayamkottai, Thirunelveli</t>
  </si>
  <si>
    <t>3L</t>
  </si>
  <si>
    <t xml:space="preserve">Nova Energy Corporation </t>
  </si>
  <si>
    <t>98840 42435</t>
  </si>
  <si>
    <t>QTY</t>
  </si>
  <si>
    <t>Unit Rate</t>
  </si>
  <si>
    <t>Tax</t>
  </si>
  <si>
    <t>WareHouse</t>
  </si>
  <si>
    <t>Customer</t>
  </si>
  <si>
    <t>HYD</t>
  </si>
  <si>
    <t>SRP</t>
  </si>
  <si>
    <t>Solar Water Heater 1500LPD - FPC</t>
  </si>
  <si>
    <t>Solar Power Plant - 20 KW</t>
  </si>
  <si>
    <t>Subulakshmi Nursing Home</t>
  </si>
  <si>
    <t>Solar Power Plant - 7 KW (SECI)</t>
  </si>
  <si>
    <t>Dr.Subramaniam</t>
  </si>
  <si>
    <t>To Be Done</t>
  </si>
  <si>
    <t>Address</t>
  </si>
  <si>
    <t>44P , 45P VOC Nagar Marys corner, Trichy Main Road Thanjavur - 613007, Call: +91-4362-278161</t>
  </si>
  <si>
    <t>Lakshmi Hotel</t>
  </si>
  <si>
    <t>Solar Power Pack - 10KW</t>
  </si>
  <si>
    <t>Solar Module 260Wp</t>
  </si>
  <si>
    <t>Solar Module 325Wp</t>
  </si>
  <si>
    <t>Solar Module 150Wp</t>
  </si>
  <si>
    <t>Solar Module 50Wp</t>
  </si>
  <si>
    <t>Solar water heater - 200LPD ETC</t>
  </si>
  <si>
    <t>Solar Water Heater - 100 ETC</t>
  </si>
  <si>
    <t>TO GIPL Chennai</t>
  </si>
  <si>
    <t xml:space="preserve">Create a Sales Order </t>
  </si>
  <si>
    <t>Item Description</t>
  </si>
  <si>
    <t>Work Description</t>
  </si>
  <si>
    <t>Start Time</t>
  </si>
  <si>
    <t>End Time</t>
  </si>
  <si>
    <t>Requirement</t>
  </si>
  <si>
    <t>Discussed</t>
  </si>
  <si>
    <t>Good Sun</t>
  </si>
  <si>
    <t xml:space="preserve"> S.F.206,perks campus,behind VGM Hospital,, Singanallur, Coimbatore, Tamil Nadu 641005</t>
  </si>
  <si>
    <t>SF.No.6/42,Kallapalayam village,Near kamachiyamman kovil,Kallapalayam, Coimbatore, Tamil Nadu 641201</t>
  </si>
  <si>
    <t xml:space="preserve">Aero Space </t>
  </si>
  <si>
    <t>Arul</t>
  </si>
  <si>
    <t>Winstar</t>
  </si>
  <si>
    <t>12D/17, Palanimalai Thevar Street,
Irugur Post,
Coimbatore,
641103</t>
  </si>
  <si>
    <t xml:space="preserve"> Vesat Solar Products </t>
  </si>
  <si>
    <t>SWHS</t>
  </si>
  <si>
    <t>Coimbatore</t>
  </si>
  <si>
    <t>Company</t>
  </si>
  <si>
    <t>Product</t>
  </si>
  <si>
    <t xml:space="preserve"> K.S.Industries </t>
  </si>
  <si>
    <t xml:space="preserve">Prosun Energy Pvt Ltd </t>
  </si>
  <si>
    <t xml:space="preserve"> CascadeHelio Thermics Ltd </t>
  </si>
  <si>
    <t>Suntronics Solar India Pvt Lt</t>
  </si>
  <si>
    <t>Focusun Energy Systems</t>
  </si>
  <si>
    <t>Hykon India Pvt Ltd</t>
  </si>
  <si>
    <t>Goodsun Industries Pvt Lt</t>
  </si>
  <si>
    <t>Shri Ram Engineering</t>
  </si>
  <si>
    <t xml:space="preserve"> ANCHOR STANDARD ENTERPRISES</t>
  </si>
  <si>
    <t>V-Guard</t>
  </si>
  <si>
    <t>KCP Solar</t>
  </si>
  <si>
    <t>Contacts</t>
  </si>
  <si>
    <t xml:space="preserve"> MAS Solar Systems Private Limited 149, SIDCO Industrial Estate Malumichampatti Coimbatore – 641050</t>
  </si>
  <si>
    <t>Status</t>
  </si>
  <si>
    <t>Done</t>
  </si>
  <si>
    <t>150KW , Thermal discussion</t>
  </si>
  <si>
    <t>PV Modules, FPC, Poly cab inverter</t>
  </si>
  <si>
    <t>FPC collectors, Modules</t>
  </si>
  <si>
    <t>Vesat</t>
  </si>
  <si>
    <t>Jaganathan</t>
  </si>
  <si>
    <t>Karuna Nithi</t>
  </si>
  <si>
    <t>Venkatesh</t>
  </si>
  <si>
    <t>Solin Selvan</t>
  </si>
  <si>
    <t>Dealer</t>
  </si>
  <si>
    <t>Mannargudi</t>
  </si>
  <si>
    <t>Madurai</t>
  </si>
  <si>
    <t>GG ENT</t>
  </si>
  <si>
    <t>Chrompet</t>
  </si>
  <si>
    <t>JT House</t>
  </si>
  <si>
    <t xml:space="preserve">Jain School </t>
  </si>
  <si>
    <t>Kamala Subramaniam</t>
  </si>
  <si>
    <t>Tanjore</t>
  </si>
  <si>
    <t>Project</t>
  </si>
  <si>
    <t>SECI</t>
  </si>
  <si>
    <t>Fatima School</t>
  </si>
  <si>
    <t>Vandayar College</t>
  </si>
  <si>
    <t>Eswari Electricals</t>
  </si>
  <si>
    <t>Ponneri</t>
  </si>
  <si>
    <t>EE</t>
  </si>
  <si>
    <t xml:space="preserve">Suresh </t>
  </si>
  <si>
    <t>Thiruthani</t>
  </si>
  <si>
    <t>nssunpower</t>
  </si>
  <si>
    <t>Vellore</t>
  </si>
  <si>
    <t>UOM</t>
  </si>
  <si>
    <t>KW</t>
  </si>
  <si>
    <t>Approached</t>
  </si>
  <si>
    <t>Quoted</t>
  </si>
  <si>
    <t>Enquiry</t>
  </si>
  <si>
    <t>NSSUN</t>
  </si>
  <si>
    <t>Perungudi</t>
  </si>
  <si>
    <t>Quote Number</t>
  </si>
  <si>
    <t>Krishna Rao</t>
  </si>
  <si>
    <t>Ambattur</t>
  </si>
  <si>
    <t>sys Cap (W)</t>
  </si>
  <si>
    <t>YEAR</t>
  </si>
  <si>
    <t>GENERATED UNITS</t>
  </si>
  <si>
    <t>TARIFF</t>
  </si>
  <si>
    <t>SAVING</t>
  </si>
  <si>
    <t>CUMULATIVE SAVINGS</t>
  </si>
  <si>
    <t xml:space="preserve">Cum Int on Surplus </t>
  </si>
  <si>
    <t>TOTAL SAVING</t>
  </si>
  <si>
    <t>TOTAL SAVINGS</t>
  </si>
  <si>
    <t>Document Name</t>
  </si>
  <si>
    <t>Status By Marketing</t>
  </si>
  <si>
    <t>Status by HO</t>
  </si>
  <si>
    <t>Status By SECI</t>
  </si>
  <si>
    <t>S.Kalaimathi</t>
  </si>
  <si>
    <t xml:space="preserve">Agreement </t>
  </si>
  <si>
    <t>Photo</t>
  </si>
  <si>
    <t>EB Bill</t>
  </si>
  <si>
    <t>Roof Top Photo</t>
  </si>
  <si>
    <t>Adhar Number</t>
  </si>
  <si>
    <t xml:space="preserve">Sent </t>
  </si>
  <si>
    <t>Need to organize</t>
  </si>
  <si>
    <t>Jascon Energy</t>
  </si>
  <si>
    <t>Arun</t>
  </si>
  <si>
    <t>32,00,000</t>
  </si>
  <si>
    <t>97 KW</t>
  </si>
  <si>
    <r>
      <t>Greentek</t>
    </r>
    <r>
      <rPr>
        <sz val="10"/>
        <color rgb="FF000000"/>
        <rFont val="Calibri"/>
        <family val="2"/>
        <scheme val="minor"/>
      </rPr>
      <t xml:space="preserve"> make SPV Panel  (325 Wp * 298 Nos) </t>
    </r>
  </si>
  <si>
    <t>ON Grid PCU 30 KVA X 3 Nos</t>
  </si>
  <si>
    <t>99 kVA</t>
  </si>
  <si>
    <t>33 kVA x 3</t>
  </si>
  <si>
    <t>D.C Cable</t>
  </si>
  <si>
    <t>300 Mts</t>
  </si>
  <si>
    <t>A.C Cable</t>
  </si>
  <si>
    <t xml:space="preserve">50mts x 3 </t>
  </si>
  <si>
    <t>Transportation</t>
  </si>
  <si>
    <t>Electrical materials and others</t>
  </si>
  <si>
    <r>
      <t xml:space="preserve">AC DB - </t>
    </r>
    <r>
      <rPr>
        <b/>
        <sz val="10"/>
        <color rgb="FF000000"/>
        <rFont val="Calibri"/>
        <family val="2"/>
        <scheme val="minor"/>
      </rPr>
      <t>Greentek</t>
    </r>
  </si>
  <si>
    <r>
      <t xml:space="preserve">DC DB - </t>
    </r>
    <r>
      <rPr>
        <b/>
        <sz val="10"/>
        <color rgb="FF000000"/>
        <rFont val="Calibri"/>
        <family val="2"/>
        <scheme val="minor"/>
      </rPr>
      <t>Greentek</t>
    </r>
  </si>
  <si>
    <r>
      <t xml:space="preserve">ON Grid PCU 30 KVA X 3 Nos </t>
    </r>
    <r>
      <rPr>
        <b/>
        <sz val="10"/>
        <color rgb="FF000000"/>
        <rFont val="Calibri"/>
        <family val="2"/>
        <scheme val="minor"/>
      </rPr>
      <t>Poly cab / equivlent</t>
    </r>
  </si>
  <si>
    <r>
      <t xml:space="preserve">D.C Cable  </t>
    </r>
    <r>
      <rPr>
        <b/>
        <sz val="10"/>
        <color rgb="FF000000"/>
        <rFont val="Calibri"/>
        <family val="2"/>
        <scheme val="minor"/>
      </rPr>
      <t>Poly cab / equivlent</t>
    </r>
  </si>
  <si>
    <r>
      <t xml:space="preserve">A.C Cable </t>
    </r>
    <r>
      <rPr>
        <b/>
        <sz val="10"/>
        <color theme="1"/>
        <rFont val="Calibri"/>
        <family val="2"/>
        <scheme val="minor"/>
      </rPr>
      <t>Poly cab / equivlent</t>
    </r>
  </si>
  <si>
    <t>Misc</t>
  </si>
  <si>
    <t>Others ( Marketing, Auditing &amp; profits)</t>
  </si>
  <si>
    <t>Liasioning &amp; Discom feasibility Charges</t>
  </si>
  <si>
    <t>Sub Total</t>
  </si>
  <si>
    <t>Hara Solutions</t>
  </si>
  <si>
    <t>Kodai Raja</t>
  </si>
  <si>
    <t>Agni Power Systems</t>
  </si>
  <si>
    <t>235/E.B. Compound
Pudupet Main
Road, Tirupattur - 635601
Vellore District</t>
  </si>
  <si>
    <t>9994309696
9751005959</t>
  </si>
  <si>
    <t>agnishakthie@rediffmail.com</t>
  </si>
  <si>
    <t>Thirupattur, Vellore</t>
  </si>
  <si>
    <t>TEDA</t>
  </si>
  <si>
    <t>TBML College</t>
  </si>
  <si>
    <t>Bharath University</t>
  </si>
  <si>
    <t>Porayar</t>
  </si>
  <si>
    <t>Selaiyur</t>
  </si>
  <si>
    <t>Crown Solar</t>
  </si>
  <si>
    <t>Lost / Approached</t>
  </si>
  <si>
    <t>Advance Received / Approached</t>
  </si>
  <si>
    <t>Mangayarkarasi School</t>
  </si>
  <si>
    <t>Mahathma School</t>
  </si>
  <si>
    <t>Balasubramanian</t>
  </si>
  <si>
    <t>Advance Received / Quoted</t>
  </si>
  <si>
    <t>Dealer Details</t>
  </si>
  <si>
    <t>Greentek</t>
  </si>
  <si>
    <t>Target</t>
  </si>
  <si>
    <t>Saravanan</t>
  </si>
  <si>
    <t>SRP Clean Energy</t>
  </si>
  <si>
    <t>Chennai</t>
  </si>
  <si>
    <t xml:space="preserve">Power TV </t>
  </si>
  <si>
    <t>Tenkasi</t>
  </si>
  <si>
    <t>Seeni Engineers</t>
  </si>
  <si>
    <t>Thirunelveli</t>
  </si>
  <si>
    <t>Hi Tek Solar</t>
  </si>
  <si>
    <t>Thiruvarur</t>
  </si>
  <si>
    <t>Popular Solar</t>
  </si>
  <si>
    <t>Thanjavur</t>
  </si>
  <si>
    <t>Agni Solar</t>
  </si>
  <si>
    <t>Tirupttur</t>
  </si>
  <si>
    <t>Crown Solar Power</t>
  </si>
  <si>
    <t>Shine Energy</t>
  </si>
  <si>
    <t>Solar Vibrant</t>
  </si>
  <si>
    <t>Kw</t>
  </si>
  <si>
    <t>Trichy</t>
  </si>
  <si>
    <t>NSN Power</t>
  </si>
  <si>
    <t>Nova Energy Corp</t>
  </si>
  <si>
    <t>Annai Electricals</t>
  </si>
  <si>
    <t>Hosur</t>
  </si>
  <si>
    <t>Nanganallur</t>
  </si>
  <si>
    <t>SME Solar</t>
  </si>
  <si>
    <t>Kanchipuram</t>
  </si>
  <si>
    <t>Others</t>
  </si>
  <si>
    <t>Tamilnadu</t>
  </si>
</sst>
</file>

<file path=xl/styles.xml><?xml version="1.0" encoding="utf-8"?>
<styleSheet xmlns="http://schemas.openxmlformats.org/spreadsheetml/2006/main">
  <numFmts count="2">
    <numFmt numFmtId="164" formatCode="[$-409]d\-mmm\-yyyy;@"/>
    <numFmt numFmtId="165" formatCode="[$-409]d\-mmm\-yy;@"/>
  </numFmts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1" applyAlignment="1" applyProtection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Fill="1"/>
    <xf numFmtId="165" fontId="0" fillId="0" borderId="0" xfId="0" applyNumberFormat="1"/>
    <xf numFmtId="0" fontId="3" fillId="2" borderId="0" xfId="1" applyFill="1" applyAlignment="1" applyProtection="1"/>
    <xf numFmtId="164" fontId="0" fillId="3" borderId="0" xfId="0" applyNumberFormat="1" applyFill="1"/>
    <xf numFmtId="0" fontId="0" fillId="3" borderId="0" xfId="0" applyFill="1"/>
    <xf numFmtId="165" fontId="0" fillId="2" borderId="0" xfId="0" applyNumberFormat="1" applyFill="1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4" fontId="2" fillId="3" borderId="0" xfId="0" applyNumberFormat="1" applyFont="1" applyFill="1" applyAlignment="1">
      <alignment horizontal="left"/>
    </xf>
    <xf numFmtId="0" fontId="2" fillId="3" borderId="0" xfId="0" applyFont="1" applyFill="1"/>
    <xf numFmtId="165" fontId="2" fillId="3" borderId="0" xfId="0" applyNumberFormat="1" applyFont="1" applyFill="1"/>
    <xf numFmtId="164" fontId="2" fillId="3" borderId="0" xfId="0" applyNumberFormat="1" applyFont="1" applyFill="1"/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5" fillId="0" borderId="9" xfId="0" applyFont="1" applyBorder="1" applyAlignment="1"/>
    <xf numFmtId="0" fontId="5" fillId="0" borderId="5" xfId="0" applyFont="1" applyBorder="1" applyAlignment="1"/>
    <xf numFmtId="17" fontId="0" fillId="0" borderId="0" xfId="0" applyNumberFormat="1"/>
    <xf numFmtId="0" fontId="2" fillId="5" borderId="11" xfId="0" applyFont="1" applyFill="1" applyBorder="1" applyAlignment="1"/>
    <xf numFmtId="0" fontId="2" fillId="5" borderId="11" xfId="0" applyFont="1" applyFill="1" applyBorder="1"/>
    <xf numFmtId="0" fontId="0" fillId="0" borderId="11" xfId="0" applyBorder="1"/>
    <xf numFmtId="0" fontId="0" fillId="0" borderId="11" xfId="0" applyFill="1" applyBorder="1"/>
    <xf numFmtId="0" fontId="0" fillId="6" borderId="11" xfId="0" applyFill="1" applyBorder="1" applyAlignment="1">
      <alignment horizontal="center"/>
    </xf>
    <xf numFmtId="0" fontId="0" fillId="6" borderId="11" xfId="0" applyFill="1" applyBorder="1"/>
    <xf numFmtId="0" fontId="2" fillId="5" borderId="13" xfId="0" applyFont="1" applyFill="1" applyBorder="1"/>
    <xf numFmtId="0" fontId="2" fillId="0" borderId="12" xfId="0" applyFont="1" applyBorder="1" applyAlignment="1"/>
    <xf numFmtId="0" fontId="6" fillId="7" borderId="14" xfId="0" applyFont="1" applyFill="1" applyBorder="1" applyAlignment="1">
      <alignment wrapText="1"/>
    </xf>
    <xf numFmtId="0" fontId="7" fillId="0" borderId="14" xfId="0" applyFont="1" applyBorder="1" applyAlignment="1">
      <alignment wrapText="1"/>
    </xf>
    <xf numFmtId="1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9" fillId="0" borderId="4" xfId="0" applyFont="1" applyBorder="1" applyAlignment="1">
      <alignment horizontal="right"/>
    </xf>
    <xf numFmtId="0" fontId="9" fillId="0" borderId="3" xfId="0" applyFont="1" applyBorder="1"/>
    <xf numFmtId="0" fontId="9" fillId="0" borderId="4" xfId="0" applyFont="1" applyBorder="1"/>
    <xf numFmtId="0" fontId="9" fillId="9" borderId="4" xfId="0" applyFont="1" applyFill="1" applyBorder="1" applyAlignment="1">
      <alignment horizontal="right"/>
    </xf>
    <xf numFmtId="0" fontId="10" fillId="0" borderId="4" xfId="0" applyFont="1" applyBorder="1" applyAlignment="1">
      <alignment wrapText="1"/>
    </xf>
    <xf numFmtId="0" fontId="9" fillId="3" borderId="4" xfId="0" applyFont="1" applyFill="1" applyBorder="1" applyAlignment="1">
      <alignment horizontal="right"/>
    </xf>
    <xf numFmtId="0" fontId="8" fillId="8" borderId="1" xfId="0" applyFont="1" applyFill="1" applyBorder="1" applyAlignment="1">
      <alignment wrapText="1"/>
    </xf>
    <xf numFmtId="0" fontId="8" fillId="8" borderId="2" xfId="0" applyFont="1" applyFill="1" applyBorder="1" applyAlignment="1">
      <alignment wrapText="1"/>
    </xf>
    <xf numFmtId="0" fontId="8" fillId="8" borderId="2" xfId="0" applyFont="1" applyFill="1" applyBorder="1" applyAlignment="1">
      <alignment horizontal="center" wrapText="1"/>
    </xf>
    <xf numFmtId="0" fontId="9" fillId="8" borderId="3" xfId="0" applyFont="1" applyFill="1" applyBorder="1" applyAlignment="1">
      <alignment horizontal="center"/>
    </xf>
    <xf numFmtId="0" fontId="11" fillId="0" borderId="4" xfId="0" applyFont="1" applyBorder="1" applyAlignment="1">
      <alignment wrapText="1"/>
    </xf>
    <xf numFmtId="0" fontId="11" fillId="0" borderId="4" xfId="0" applyFont="1" applyBorder="1" applyAlignment="1"/>
    <xf numFmtId="4" fontId="5" fillId="0" borderId="5" xfId="0" applyNumberFormat="1" applyFont="1" applyBorder="1" applyAlignment="1">
      <alignment horizontal="right"/>
    </xf>
    <xf numFmtId="4" fontId="5" fillId="0" borderId="5" xfId="0" applyNumberFormat="1" applyFont="1" applyBorder="1" applyAlignment="1"/>
    <xf numFmtId="4" fontId="5" fillId="0" borderId="10" xfId="0" applyNumberFormat="1" applyFont="1" applyBorder="1" applyAlignment="1"/>
    <xf numFmtId="4" fontId="4" fillId="0" borderId="2" xfId="0" applyNumberFormat="1" applyFont="1" applyBorder="1" applyAlignment="1">
      <alignment horizontal="right"/>
    </xf>
    <xf numFmtId="0" fontId="4" fillId="4" borderId="11" xfId="0" applyFont="1" applyFill="1" applyBorder="1" applyAlignment="1">
      <alignment horizontal="center"/>
    </xf>
    <xf numFmtId="0" fontId="4" fillId="4" borderId="11" xfId="0" applyFont="1" applyFill="1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/>
    <xf numFmtId="0" fontId="5" fillId="0" borderId="11" xfId="0" applyFont="1" applyBorder="1" applyAlignment="1">
      <alignment horizontal="center"/>
    </xf>
    <xf numFmtId="4" fontId="5" fillId="0" borderId="11" xfId="0" applyNumberFormat="1" applyFont="1" applyBorder="1" applyAlignment="1">
      <alignment horizontal="right"/>
    </xf>
    <xf numFmtId="0" fontId="5" fillId="0" borderId="11" xfId="0" applyFont="1" applyBorder="1"/>
    <xf numFmtId="4" fontId="5" fillId="0" borderId="11" xfId="0" applyNumberFormat="1" applyFont="1" applyBorder="1" applyAlignment="1"/>
    <xf numFmtId="0" fontId="4" fillId="0" borderId="11" xfId="0" applyFont="1" applyFill="1" applyBorder="1" applyAlignment="1">
      <alignment horizontal="center"/>
    </xf>
    <xf numFmtId="0" fontId="5" fillId="0" borderId="11" xfId="0" applyFont="1" applyFill="1" applyBorder="1"/>
    <xf numFmtId="4" fontId="5" fillId="0" borderId="11" xfId="0" applyNumberFormat="1" applyFont="1" applyFill="1" applyBorder="1" applyAlignment="1">
      <alignment horizontal="right"/>
    </xf>
    <xf numFmtId="4" fontId="4" fillId="0" borderId="11" xfId="0" applyNumberFormat="1" applyFont="1" applyBorder="1" applyAlignment="1">
      <alignment horizontal="right"/>
    </xf>
    <xf numFmtId="0" fontId="12" fillId="0" borderId="11" xfId="0" applyFont="1" applyBorder="1"/>
    <xf numFmtId="0" fontId="4" fillId="0" borderId="11" xfId="0" applyFont="1" applyFill="1" applyBorder="1"/>
    <xf numFmtId="2" fontId="10" fillId="0" borderId="4" xfId="0" applyNumberFormat="1" applyFont="1" applyBorder="1" applyAlignment="1">
      <alignment horizontal="right" wrapText="1"/>
    </xf>
    <xf numFmtId="1" fontId="10" fillId="0" borderId="4" xfId="0" applyNumberFormat="1" applyFont="1" applyBorder="1" applyAlignment="1">
      <alignment horizontal="right" wrapText="1"/>
    </xf>
    <xf numFmtId="2" fontId="9" fillId="0" borderId="4" xfId="0" applyNumberFormat="1" applyFont="1" applyBorder="1" applyAlignment="1">
      <alignment horizontal="right"/>
    </xf>
    <xf numFmtId="0" fontId="9" fillId="5" borderId="3" xfId="0" applyFont="1" applyFill="1" applyBorder="1" applyAlignment="1">
      <alignment horizontal="center"/>
    </xf>
    <xf numFmtId="1" fontId="10" fillId="5" borderId="4" xfId="0" applyNumberFormat="1" applyFont="1" applyFill="1" applyBorder="1" applyAlignment="1">
      <alignment horizontal="right" wrapText="1"/>
    </xf>
    <xf numFmtId="2" fontId="10" fillId="5" borderId="4" xfId="0" applyNumberFormat="1" applyFont="1" applyFill="1" applyBorder="1" applyAlignment="1">
      <alignment horizontal="right" wrapText="1"/>
    </xf>
    <xf numFmtId="2" fontId="9" fillId="5" borderId="4" xfId="0" applyNumberFormat="1" applyFont="1" applyFill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0" borderId="10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0" fillId="10" borderId="0" xfId="0" applyFill="1" applyAlignment="1">
      <alignment horizontal="center"/>
    </xf>
    <xf numFmtId="0" fontId="0" fillId="1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vigorsolar.in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info@kpsinternational.com" TargetMode="External"/><Relationship Id="rId1" Type="http://schemas.openxmlformats.org/officeDocument/2006/relationships/hyperlink" Target="mailto:kps.kpsinternational3@gmail.com" TargetMode="External"/><Relationship Id="rId6" Type="http://schemas.openxmlformats.org/officeDocument/2006/relationships/hyperlink" Target="mailto:agnishakthie@rediffmail.com" TargetMode="External"/><Relationship Id="rId5" Type="http://schemas.openxmlformats.org/officeDocument/2006/relationships/hyperlink" Target="mailto:info@winmin.com" TargetMode="External"/><Relationship Id="rId4" Type="http://schemas.openxmlformats.org/officeDocument/2006/relationships/hyperlink" Target="mailto:jai@light-up-a-million-village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D21" sqref="D21"/>
    </sheetView>
  </sheetViews>
  <sheetFormatPr defaultRowHeight="15"/>
  <cols>
    <col min="1" max="1" width="11.42578125" style="2" bestFit="1" customWidth="1"/>
    <col min="2" max="3" width="18.28515625" customWidth="1"/>
    <col min="4" max="4" width="18.42578125" bestFit="1" customWidth="1"/>
    <col min="5" max="5" width="17.140625" customWidth="1"/>
    <col min="6" max="6" width="17.28515625" customWidth="1"/>
  </cols>
  <sheetData>
    <row r="1" spans="1:6">
      <c r="A1" s="12" t="s">
        <v>0</v>
      </c>
      <c r="B1" s="13" t="s">
        <v>1</v>
      </c>
      <c r="C1" s="13" t="s">
        <v>28</v>
      </c>
      <c r="D1" s="13" t="s">
        <v>2</v>
      </c>
      <c r="E1" s="13" t="s">
        <v>17</v>
      </c>
      <c r="F1" s="13" t="s">
        <v>3</v>
      </c>
    </row>
    <row r="2" spans="1:6">
      <c r="A2" s="2">
        <v>42894</v>
      </c>
      <c r="B2" t="s">
        <v>15</v>
      </c>
      <c r="D2" t="s">
        <v>16</v>
      </c>
      <c r="E2" t="s">
        <v>18</v>
      </c>
      <c r="F2" t="s">
        <v>19</v>
      </c>
    </row>
    <row r="3" spans="1:6">
      <c r="A3" s="2">
        <v>42894</v>
      </c>
      <c r="B3" t="s">
        <v>20</v>
      </c>
      <c r="D3" t="s">
        <v>21</v>
      </c>
      <c r="E3" t="s">
        <v>22</v>
      </c>
      <c r="F3" t="s">
        <v>23</v>
      </c>
    </row>
    <row r="4" spans="1:6">
      <c r="B4" t="s">
        <v>66</v>
      </c>
      <c r="C4" t="s">
        <v>104</v>
      </c>
      <c r="D4" t="s">
        <v>67</v>
      </c>
      <c r="E4" t="s">
        <v>22</v>
      </c>
      <c r="F4" t="s">
        <v>68</v>
      </c>
    </row>
    <row r="5" spans="1:6">
      <c r="B5" t="s">
        <v>69</v>
      </c>
      <c r="C5">
        <v>8667421107</v>
      </c>
      <c r="D5" t="s">
        <v>70</v>
      </c>
      <c r="E5" t="s">
        <v>22</v>
      </c>
      <c r="F5" t="s">
        <v>71</v>
      </c>
    </row>
    <row r="6" spans="1:6">
      <c r="B6" t="s">
        <v>72</v>
      </c>
      <c r="C6">
        <v>9840174703</v>
      </c>
      <c r="D6" t="s">
        <v>16</v>
      </c>
      <c r="E6" t="s">
        <v>22</v>
      </c>
    </row>
    <row r="7" spans="1:6">
      <c r="A7" s="2">
        <v>42915</v>
      </c>
      <c r="B7" t="s">
        <v>98</v>
      </c>
      <c r="C7">
        <v>9443486613</v>
      </c>
      <c r="D7" t="s">
        <v>97</v>
      </c>
      <c r="E7" t="s">
        <v>26</v>
      </c>
      <c r="F7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B8" sqref="B8"/>
    </sheetView>
  </sheetViews>
  <sheetFormatPr defaultRowHeight="15"/>
  <cols>
    <col min="1" max="1" width="12.140625" style="2" bestFit="1" customWidth="1"/>
    <col min="2" max="2" width="22" bestFit="1" customWidth="1"/>
    <col min="3" max="3" width="14.85546875" customWidth="1"/>
    <col min="4" max="4" width="20" customWidth="1"/>
    <col min="7" max="7" width="10.7109375" bestFit="1" customWidth="1"/>
  </cols>
  <sheetData>
    <row r="1" spans="1:7">
      <c r="A1" s="20" t="s">
        <v>0</v>
      </c>
      <c r="B1" s="18" t="s">
        <v>1</v>
      </c>
      <c r="C1" s="18" t="s">
        <v>2</v>
      </c>
      <c r="D1" s="18" t="s">
        <v>8</v>
      </c>
      <c r="E1" s="18" t="s">
        <v>4</v>
      </c>
      <c r="F1" s="18" t="s">
        <v>5</v>
      </c>
      <c r="G1" s="18" t="s">
        <v>6</v>
      </c>
    </row>
    <row r="2" spans="1:7">
      <c r="A2" s="2">
        <v>42880</v>
      </c>
      <c r="B2" t="s">
        <v>64</v>
      </c>
      <c r="C2" t="s">
        <v>7</v>
      </c>
      <c r="D2" t="s">
        <v>9</v>
      </c>
      <c r="E2">
        <v>10</v>
      </c>
      <c r="F2">
        <v>3200</v>
      </c>
      <c r="G2">
        <v>88128</v>
      </c>
    </row>
    <row r="3" spans="1:7">
      <c r="A3" s="2">
        <v>42892</v>
      </c>
      <c r="B3" t="s">
        <v>65</v>
      </c>
      <c r="C3" t="s">
        <v>10</v>
      </c>
      <c r="D3" t="s">
        <v>11</v>
      </c>
      <c r="E3">
        <v>5</v>
      </c>
      <c r="F3">
        <v>500</v>
      </c>
    </row>
    <row r="4" spans="1:7">
      <c r="D4" t="s">
        <v>12</v>
      </c>
      <c r="E4">
        <v>1</v>
      </c>
      <c r="F4">
        <v>150</v>
      </c>
      <c r="G4" s="1">
        <v>22000</v>
      </c>
    </row>
    <row r="5" spans="1:7">
      <c r="A5" s="2">
        <v>42907</v>
      </c>
      <c r="B5" t="s">
        <v>65</v>
      </c>
      <c r="C5" t="s">
        <v>10</v>
      </c>
      <c r="D5" t="s">
        <v>11</v>
      </c>
      <c r="E5">
        <v>10</v>
      </c>
      <c r="F5">
        <v>1000</v>
      </c>
      <c r="G5">
        <v>34500</v>
      </c>
    </row>
    <row r="6" spans="1:7">
      <c r="C6" t="s">
        <v>10</v>
      </c>
      <c r="D6" t="s">
        <v>11</v>
      </c>
      <c r="E6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selection activeCell="B4" sqref="B4"/>
    </sheetView>
  </sheetViews>
  <sheetFormatPr defaultRowHeight="15"/>
  <cols>
    <col min="1" max="1" width="7.140625" style="3" customWidth="1"/>
    <col min="2" max="2" width="19.140625" bestFit="1" customWidth="1"/>
    <col min="3" max="3" width="25.42578125" customWidth="1"/>
    <col min="4" max="4" width="29.28515625" customWidth="1"/>
    <col min="5" max="5" width="33.140625" bestFit="1" customWidth="1"/>
    <col min="6" max="6" width="13" customWidth="1"/>
    <col min="8" max="8" width="18.5703125" customWidth="1"/>
    <col min="9" max="9" width="11.5703125" style="10" bestFit="1" customWidth="1"/>
  </cols>
  <sheetData>
    <row r="1" spans="1:12">
      <c r="A1" s="17" t="s">
        <v>30</v>
      </c>
      <c r="B1" s="18" t="s">
        <v>1</v>
      </c>
      <c r="C1" s="18" t="s">
        <v>2</v>
      </c>
      <c r="D1" s="18" t="s">
        <v>28</v>
      </c>
      <c r="E1" s="18" t="s">
        <v>35</v>
      </c>
      <c r="F1" s="18" t="s">
        <v>58</v>
      </c>
      <c r="G1" s="18" t="s">
        <v>17</v>
      </c>
      <c r="H1" s="18" t="s">
        <v>3</v>
      </c>
      <c r="I1" s="19" t="s">
        <v>31</v>
      </c>
      <c r="J1" s="18" t="s">
        <v>42</v>
      </c>
      <c r="K1" s="34">
        <v>42917</v>
      </c>
      <c r="L1" s="34">
        <v>42948</v>
      </c>
    </row>
    <row r="2" spans="1:12">
      <c r="A2" s="6">
        <v>1</v>
      </c>
      <c r="B2" s="7" t="s">
        <v>24</v>
      </c>
      <c r="C2" s="7" t="s">
        <v>25</v>
      </c>
      <c r="D2" s="7" t="s">
        <v>29</v>
      </c>
      <c r="E2" s="7"/>
      <c r="F2" s="7" t="s">
        <v>59</v>
      </c>
      <c r="G2" s="7" t="s">
        <v>26</v>
      </c>
      <c r="H2" s="7" t="s">
        <v>27</v>
      </c>
      <c r="I2" s="14" t="s">
        <v>32</v>
      </c>
      <c r="J2" s="7"/>
    </row>
    <row r="3" spans="1:12">
      <c r="A3" s="3">
        <v>2</v>
      </c>
      <c r="B3" t="s">
        <v>36</v>
      </c>
      <c r="C3" t="s">
        <v>33</v>
      </c>
      <c r="D3" s="5">
        <v>9282420514</v>
      </c>
      <c r="E3" s="4" t="s">
        <v>34</v>
      </c>
      <c r="F3" s="4"/>
      <c r="G3" t="s">
        <v>26</v>
      </c>
      <c r="H3" t="s">
        <v>27</v>
      </c>
      <c r="I3" s="15" t="s">
        <v>32</v>
      </c>
    </row>
    <row r="4" spans="1:12">
      <c r="E4" s="4" t="s">
        <v>37</v>
      </c>
      <c r="F4" s="4"/>
      <c r="I4" s="15"/>
    </row>
    <row r="5" spans="1:12">
      <c r="A5" s="3">
        <v>3</v>
      </c>
      <c r="B5" t="s">
        <v>39</v>
      </c>
      <c r="C5" t="s">
        <v>38</v>
      </c>
      <c r="D5" t="s">
        <v>40</v>
      </c>
      <c r="E5" s="4" t="s">
        <v>41</v>
      </c>
      <c r="F5" s="4"/>
      <c r="G5" t="s">
        <v>26</v>
      </c>
      <c r="H5" t="s">
        <v>27</v>
      </c>
      <c r="I5" s="15" t="s">
        <v>32</v>
      </c>
      <c r="J5" t="s">
        <v>43</v>
      </c>
    </row>
    <row r="6" spans="1:12">
      <c r="A6" s="3">
        <v>4</v>
      </c>
      <c r="B6" t="s">
        <v>47</v>
      </c>
      <c r="C6" t="s">
        <v>49</v>
      </c>
      <c r="D6" t="s">
        <v>44</v>
      </c>
      <c r="E6" s="4" t="s">
        <v>45</v>
      </c>
      <c r="F6" s="4"/>
      <c r="G6" t="s">
        <v>26</v>
      </c>
      <c r="H6" t="s">
        <v>46</v>
      </c>
      <c r="I6" s="15" t="s">
        <v>32</v>
      </c>
      <c r="J6" t="s">
        <v>48</v>
      </c>
    </row>
    <row r="7" spans="1:12">
      <c r="A7" s="6">
        <v>5</v>
      </c>
      <c r="B7" s="7" t="s">
        <v>50</v>
      </c>
      <c r="C7" s="7" t="s">
        <v>51</v>
      </c>
      <c r="D7" s="8">
        <v>9566945400</v>
      </c>
      <c r="E7" s="7"/>
      <c r="F7" s="7" t="s">
        <v>60</v>
      </c>
      <c r="G7" s="7" t="s">
        <v>26</v>
      </c>
      <c r="H7" s="7" t="s">
        <v>46</v>
      </c>
      <c r="I7" s="14"/>
      <c r="J7" s="7"/>
    </row>
    <row r="8" spans="1:12">
      <c r="A8" s="6">
        <v>6</v>
      </c>
      <c r="B8" s="7"/>
      <c r="C8" s="7" t="s">
        <v>52</v>
      </c>
      <c r="D8" s="8">
        <v>9884077758</v>
      </c>
      <c r="E8" s="11" t="s">
        <v>55</v>
      </c>
      <c r="F8" s="11" t="s">
        <v>61</v>
      </c>
      <c r="G8" s="7" t="s">
        <v>22</v>
      </c>
      <c r="H8" s="7" t="s">
        <v>46</v>
      </c>
      <c r="I8" s="14"/>
      <c r="J8" s="7"/>
    </row>
    <row r="9" spans="1:12">
      <c r="A9" s="6">
        <v>7</v>
      </c>
      <c r="B9" s="7" t="s">
        <v>54</v>
      </c>
      <c r="C9" s="7" t="s">
        <v>53</v>
      </c>
      <c r="D9" s="8">
        <v>9841582874</v>
      </c>
      <c r="E9" s="7"/>
      <c r="F9" s="7" t="s">
        <v>62</v>
      </c>
      <c r="G9" s="7" t="s">
        <v>22</v>
      </c>
      <c r="H9" s="7" t="s">
        <v>46</v>
      </c>
      <c r="I9" s="14">
        <v>42908</v>
      </c>
      <c r="J9" s="7"/>
    </row>
    <row r="10" spans="1:12">
      <c r="A10" s="3">
        <v>8</v>
      </c>
      <c r="B10" t="s">
        <v>57</v>
      </c>
      <c r="C10" t="s">
        <v>56</v>
      </c>
      <c r="D10" s="5">
        <v>9176669980</v>
      </c>
      <c r="F10" t="s">
        <v>63</v>
      </c>
      <c r="G10" s="9" t="s">
        <v>26</v>
      </c>
      <c r="H10" s="9" t="s">
        <v>46</v>
      </c>
      <c r="I10" s="16">
        <v>42908</v>
      </c>
    </row>
    <row r="11" spans="1:12">
      <c r="A11" s="6">
        <v>9</v>
      </c>
      <c r="B11" s="7" t="s">
        <v>74</v>
      </c>
      <c r="C11" s="7" t="s">
        <v>73</v>
      </c>
      <c r="D11" s="8">
        <v>9445744359</v>
      </c>
      <c r="E11" s="7"/>
      <c r="F11" s="7" t="s">
        <v>75</v>
      </c>
      <c r="G11" s="7" t="s">
        <v>22</v>
      </c>
      <c r="H11" s="7" t="s">
        <v>76</v>
      </c>
      <c r="I11" s="14">
        <v>42909</v>
      </c>
      <c r="J11" s="7"/>
      <c r="K11" s="7" t="s">
        <v>102</v>
      </c>
    </row>
    <row r="12" spans="1:12">
      <c r="A12" s="6">
        <v>10</v>
      </c>
      <c r="B12" s="7" t="s">
        <v>77</v>
      </c>
      <c r="C12" s="7"/>
      <c r="D12" s="8">
        <v>9600100026</v>
      </c>
      <c r="E12" s="7"/>
      <c r="F12" s="7" t="s">
        <v>79</v>
      </c>
      <c r="G12" s="7" t="s">
        <v>26</v>
      </c>
      <c r="H12" s="7" t="s">
        <v>78</v>
      </c>
      <c r="I12" s="14">
        <v>42914</v>
      </c>
      <c r="J12" s="7"/>
      <c r="K12" t="s">
        <v>80</v>
      </c>
    </row>
    <row r="13" spans="1:12">
      <c r="A13" s="6">
        <v>11</v>
      </c>
      <c r="B13" s="7" t="s">
        <v>81</v>
      </c>
      <c r="C13" s="7" t="s">
        <v>82</v>
      </c>
      <c r="D13" s="8">
        <v>9600060196</v>
      </c>
      <c r="E13" s="7"/>
      <c r="F13" s="7"/>
      <c r="G13" s="7" t="s">
        <v>22</v>
      </c>
      <c r="H13" s="7" t="s">
        <v>46</v>
      </c>
      <c r="I13" s="14">
        <v>42916</v>
      </c>
      <c r="J13" s="7" t="s">
        <v>100</v>
      </c>
    </row>
    <row r="14" spans="1:12">
      <c r="A14" s="6">
        <v>12</v>
      </c>
      <c r="B14" s="7" t="s">
        <v>98</v>
      </c>
      <c r="C14" s="7" t="s">
        <v>97</v>
      </c>
      <c r="D14" s="8">
        <v>9443486613</v>
      </c>
      <c r="E14" s="7"/>
      <c r="F14" s="7" t="s">
        <v>101</v>
      </c>
      <c r="G14" s="7" t="s">
        <v>22</v>
      </c>
      <c r="H14" s="7" t="s">
        <v>27</v>
      </c>
      <c r="I14" s="14">
        <v>42916</v>
      </c>
      <c r="J14" s="7"/>
    </row>
    <row r="15" spans="1:12">
      <c r="A15" s="3">
        <v>13</v>
      </c>
      <c r="C15" s="7" t="s">
        <v>103</v>
      </c>
    </row>
    <row r="16" spans="1:12">
      <c r="A16" s="3">
        <v>14</v>
      </c>
      <c r="B16" s="7" t="s">
        <v>223</v>
      </c>
      <c r="C16" s="7" t="s">
        <v>222</v>
      </c>
      <c r="D16" s="8">
        <v>9444820707</v>
      </c>
    </row>
    <row r="17" spans="1:7" ht="60">
      <c r="A17" s="3">
        <v>15</v>
      </c>
      <c r="B17" s="7" t="s">
        <v>247</v>
      </c>
      <c r="C17" s="46" t="s">
        <v>248</v>
      </c>
      <c r="D17" s="46" t="s">
        <v>249</v>
      </c>
      <c r="E17" s="4" t="s">
        <v>250</v>
      </c>
      <c r="F17" t="s">
        <v>251</v>
      </c>
      <c r="G17" s="7" t="s">
        <v>252</v>
      </c>
    </row>
    <row r="18" spans="1:7">
      <c r="A18" s="3">
        <v>16</v>
      </c>
      <c r="B18" s="7" t="s">
        <v>246</v>
      </c>
      <c r="C18" s="7" t="s">
        <v>245</v>
      </c>
      <c r="G18" s="7" t="s">
        <v>22</v>
      </c>
    </row>
  </sheetData>
  <hyperlinks>
    <hyperlink ref="E3" r:id="rId1"/>
    <hyperlink ref="E4" r:id="rId2"/>
    <hyperlink ref="E5" r:id="rId3"/>
    <hyperlink ref="E6" r:id="rId4"/>
    <hyperlink ref="E8" r:id="rId5"/>
    <hyperlink ref="E17" r:id="rId6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>
  <dimension ref="B3:N49"/>
  <sheetViews>
    <sheetView topLeftCell="A11" workbookViewId="0">
      <selection activeCell="C34" sqref="C34"/>
    </sheetView>
  </sheetViews>
  <sheetFormatPr defaultRowHeight="15"/>
  <cols>
    <col min="2" max="2" width="7.42578125" customWidth="1"/>
    <col min="3" max="3" width="39" customWidth="1"/>
    <col min="5" max="5" width="12.140625" customWidth="1"/>
    <col min="6" max="6" width="12.7109375" customWidth="1"/>
    <col min="7" max="7" width="9.140625" customWidth="1"/>
    <col min="9" max="9" width="10.85546875" customWidth="1"/>
    <col min="10" max="10" width="10.28515625" customWidth="1"/>
    <col min="11" max="11" width="13.7109375" bestFit="1" customWidth="1"/>
    <col min="12" max="12" width="14.85546875" customWidth="1"/>
    <col min="13" max="13" width="12" customWidth="1"/>
    <col min="14" max="14" width="12.85546875" customWidth="1"/>
  </cols>
  <sheetData>
    <row r="3" spans="2:14" ht="15.75" thickBot="1"/>
    <row r="4" spans="2:14" ht="15.75" thickBot="1">
      <c r="B4" s="21" t="s">
        <v>83</v>
      </c>
      <c r="C4" s="22" t="s">
        <v>84</v>
      </c>
      <c r="D4" s="23" t="s">
        <v>85</v>
      </c>
      <c r="E4" s="23" t="s">
        <v>86</v>
      </c>
    </row>
    <row r="5" spans="2:14" ht="32.25" thickBot="1">
      <c r="B5" s="24">
        <v>1</v>
      </c>
      <c r="C5" s="25" t="s">
        <v>226</v>
      </c>
      <c r="D5" s="26" t="s">
        <v>225</v>
      </c>
      <c r="E5" s="60">
        <v>3200000</v>
      </c>
      <c r="F5" t="s">
        <v>224</v>
      </c>
      <c r="H5" s="54" t="s">
        <v>202</v>
      </c>
      <c r="I5" s="55" t="s">
        <v>203</v>
      </c>
      <c r="J5" s="55" t="s">
        <v>204</v>
      </c>
      <c r="K5" s="56" t="s">
        <v>205</v>
      </c>
      <c r="L5" s="55" t="s">
        <v>206</v>
      </c>
      <c r="M5" s="55" t="s">
        <v>207</v>
      </c>
      <c r="N5" s="55" t="s">
        <v>208</v>
      </c>
    </row>
    <row r="6" spans="2:14" ht="16.5" thickBot="1">
      <c r="B6" s="24">
        <v>2</v>
      </c>
      <c r="C6" s="27" t="s">
        <v>227</v>
      </c>
      <c r="D6" s="26" t="s">
        <v>228</v>
      </c>
      <c r="E6" s="60">
        <v>520000</v>
      </c>
      <c r="F6">
        <v>160000</v>
      </c>
      <c r="G6">
        <v>3</v>
      </c>
      <c r="H6" s="57">
        <v>1</v>
      </c>
      <c r="I6" s="79">
        <v>11520</v>
      </c>
      <c r="J6" s="78">
        <v>7.5</v>
      </c>
      <c r="K6" s="80">
        <f>I6*J6</f>
        <v>86400</v>
      </c>
      <c r="L6" s="80">
        <f>K6</f>
        <v>86400</v>
      </c>
      <c r="M6" s="80">
        <v>0</v>
      </c>
      <c r="N6" s="80">
        <f>L6+M6</f>
        <v>86400</v>
      </c>
    </row>
    <row r="7" spans="2:14" ht="16.5" thickBot="1">
      <c r="B7" s="24">
        <v>3</v>
      </c>
      <c r="C7" s="27" t="s">
        <v>230</v>
      </c>
      <c r="D7" s="26" t="s">
        <v>231</v>
      </c>
      <c r="E7" s="60">
        <v>155000</v>
      </c>
      <c r="F7">
        <f>F6*G6</f>
        <v>480000</v>
      </c>
      <c r="H7" s="57">
        <v>2</v>
      </c>
      <c r="I7" s="79">
        <f>I6*99%</f>
        <v>11404.8</v>
      </c>
      <c r="J7" s="78">
        <f>J6+(J6*5%)</f>
        <v>7.875</v>
      </c>
      <c r="K7" s="80">
        <f>I7*J7</f>
        <v>89812.799999999988</v>
      </c>
      <c r="L7" s="80">
        <f>K7</f>
        <v>89812.799999999988</v>
      </c>
      <c r="M7" s="80">
        <f>L7-L6+M6</f>
        <v>3412.7999999999884</v>
      </c>
      <c r="N7" s="80">
        <f>N6+L7+M7</f>
        <v>179625.59999999998</v>
      </c>
    </row>
    <row r="8" spans="2:14" ht="16.5" thickBot="1">
      <c r="B8" s="24">
        <v>4</v>
      </c>
      <c r="C8" s="29" t="s">
        <v>232</v>
      </c>
      <c r="D8" s="29" t="s">
        <v>233</v>
      </c>
      <c r="E8" s="60">
        <v>40000</v>
      </c>
      <c r="H8" s="57">
        <v>3</v>
      </c>
      <c r="I8" s="79">
        <f t="shared" ref="I8:I30" si="0">I7*99%</f>
        <v>11290.751999999999</v>
      </c>
      <c r="J8" s="78">
        <f t="shared" ref="J8:J30" si="1">J7+(J7*5%)</f>
        <v>8.2687500000000007</v>
      </c>
      <c r="K8" s="80">
        <f t="shared" ref="K8:K30" si="2">I8*J8</f>
        <v>93360.405599999998</v>
      </c>
      <c r="L8" s="80">
        <f t="shared" ref="L8:L30" si="3">K8</f>
        <v>93360.405599999998</v>
      </c>
      <c r="M8" s="80">
        <f t="shared" ref="M8:M30" si="4">L8-L7+M7</f>
        <v>6960.4055999999982</v>
      </c>
      <c r="N8" s="80">
        <f t="shared" ref="N8:N29" si="5">N7+L8+M8</f>
        <v>279946.41119999997</v>
      </c>
    </row>
    <row r="9" spans="2:14" ht="16.5" thickBot="1">
      <c r="B9" s="24">
        <v>5</v>
      </c>
      <c r="C9" s="27" t="s">
        <v>90</v>
      </c>
      <c r="D9" s="26" t="s">
        <v>87</v>
      </c>
      <c r="E9" s="60">
        <v>200000</v>
      </c>
      <c r="H9" s="57">
        <v>4</v>
      </c>
      <c r="I9" s="79">
        <f t="shared" si="0"/>
        <v>11177.844479999998</v>
      </c>
      <c r="J9" s="78">
        <f t="shared" si="1"/>
        <v>8.6821875000000013</v>
      </c>
      <c r="K9" s="80">
        <f t="shared" si="2"/>
        <v>97048.141621199989</v>
      </c>
      <c r="L9" s="80">
        <f t="shared" si="3"/>
        <v>97048.141621199989</v>
      </c>
      <c r="M9" s="80">
        <f t="shared" si="4"/>
        <v>10648.141621199989</v>
      </c>
      <c r="N9" s="80">
        <f t="shared" si="5"/>
        <v>387642.69444240001</v>
      </c>
    </row>
    <row r="10" spans="2:14" ht="16.5" thickBot="1">
      <c r="B10" s="24">
        <v>6</v>
      </c>
      <c r="C10" s="27" t="s">
        <v>91</v>
      </c>
      <c r="D10" s="26" t="s">
        <v>87</v>
      </c>
      <c r="E10" s="60">
        <v>450000</v>
      </c>
      <c r="H10" s="81">
        <v>5</v>
      </c>
      <c r="I10" s="82">
        <f t="shared" si="0"/>
        <v>11066.066035199998</v>
      </c>
      <c r="J10" s="83">
        <f t="shared" si="1"/>
        <v>9.1162968750000015</v>
      </c>
      <c r="K10" s="84">
        <f t="shared" si="2"/>
        <v>100881.5432152374</v>
      </c>
      <c r="L10" s="84">
        <f t="shared" si="3"/>
        <v>100881.5432152374</v>
      </c>
      <c r="M10" s="84">
        <f t="shared" si="4"/>
        <v>14481.543215237398</v>
      </c>
      <c r="N10" s="84">
        <f t="shared" si="5"/>
        <v>503005.78087287478</v>
      </c>
    </row>
    <row r="11" spans="2:14" ht="16.5" thickBot="1">
      <c r="B11" s="24">
        <v>7</v>
      </c>
      <c r="C11" s="27" t="s">
        <v>92</v>
      </c>
      <c r="D11" s="26" t="s">
        <v>229</v>
      </c>
      <c r="E11" s="61">
        <v>90000</v>
      </c>
      <c r="H11" s="57">
        <v>6</v>
      </c>
      <c r="I11" s="79">
        <f t="shared" si="0"/>
        <v>10955.405374847998</v>
      </c>
      <c r="J11" s="78">
        <f t="shared" si="1"/>
        <v>9.5721117187500013</v>
      </c>
      <c r="K11" s="80">
        <f t="shared" si="2"/>
        <v>104866.36417223928</v>
      </c>
      <c r="L11" s="80">
        <f t="shared" si="3"/>
        <v>104866.36417223928</v>
      </c>
      <c r="M11" s="80">
        <f t="shared" si="4"/>
        <v>18466.364172239279</v>
      </c>
      <c r="N11" s="80">
        <f t="shared" si="5"/>
        <v>626338.50921735342</v>
      </c>
    </row>
    <row r="12" spans="2:14" ht="16.5" thickBot="1">
      <c r="B12" s="24">
        <v>8</v>
      </c>
      <c r="C12" s="27" t="s">
        <v>93</v>
      </c>
      <c r="D12" s="26" t="s">
        <v>87</v>
      </c>
      <c r="E12" s="62">
        <v>86000</v>
      </c>
      <c r="H12" s="57">
        <v>7</v>
      </c>
      <c r="I12" s="79">
        <f t="shared" si="0"/>
        <v>10845.851321099519</v>
      </c>
      <c r="J12" s="78">
        <f t="shared" si="1"/>
        <v>10.050717304687501</v>
      </c>
      <c r="K12" s="80">
        <f t="shared" si="2"/>
        <v>109008.58555704272</v>
      </c>
      <c r="L12" s="80">
        <f t="shared" si="3"/>
        <v>109008.58555704272</v>
      </c>
      <c r="M12" s="80">
        <f t="shared" si="4"/>
        <v>22608.585557042723</v>
      </c>
      <c r="N12" s="80">
        <f t="shared" si="5"/>
        <v>757955.6803314389</v>
      </c>
    </row>
    <row r="13" spans="2:14" ht="16.5" thickBot="1">
      <c r="B13" s="88" t="s">
        <v>94</v>
      </c>
      <c r="C13" s="89"/>
      <c r="D13" s="90"/>
      <c r="E13" s="60">
        <f>SUM(E5:E12)*5%</f>
        <v>237050</v>
      </c>
      <c r="H13" s="57">
        <v>8</v>
      </c>
      <c r="I13" s="79">
        <f t="shared" si="0"/>
        <v>10737.392807888524</v>
      </c>
      <c r="J13" s="78">
        <f t="shared" si="1"/>
        <v>10.553253169921875</v>
      </c>
      <c r="K13" s="80">
        <f t="shared" si="2"/>
        <v>113314.42468654591</v>
      </c>
      <c r="L13" s="80">
        <f t="shared" si="3"/>
        <v>113314.42468654591</v>
      </c>
      <c r="M13" s="80">
        <f t="shared" si="4"/>
        <v>26914.424686545914</v>
      </c>
      <c r="N13" s="80">
        <f t="shared" si="5"/>
        <v>898184.52970453072</v>
      </c>
    </row>
    <row r="14" spans="2:14" ht="16.5" thickBot="1">
      <c r="B14" s="88" t="s">
        <v>5</v>
      </c>
      <c r="C14" s="89"/>
      <c r="D14" s="91"/>
      <c r="E14" s="63">
        <f>SUM(E5:E13)</f>
        <v>4978050</v>
      </c>
      <c r="H14" s="57">
        <v>9</v>
      </c>
      <c r="I14" s="79">
        <f t="shared" si="0"/>
        <v>10630.018879809639</v>
      </c>
      <c r="J14" s="78">
        <f t="shared" si="1"/>
        <v>11.08091582841797</v>
      </c>
      <c r="K14" s="80">
        <f t="shared" si="2"/>
        <v>117790.34446166448</v>
      </c>
      <c r="L14" s="80">
        <f t="shared" si="3"/>
        <v>117790.34446166448</v>
      </c>
      <c r="M14" s="80">
        <f t="shared" si="4"/>
        <v>31390.344461664485</v>
      </c>
      <c r="N14" s="80">
        <f t="shared" si="5"/>
        <v>1047365.2186278596</v>
      </c>
    </row>
    <row r="15" spans="2:14" ht="16.5" thickBot="1">
      <c r="H15" s="57">
        <v>10</v>
      </c>
      <c r="I15" s="79">
        <f t="shared" si="0"/>
        <v>10523.718691011542</v>
      </c>
      <c r="J15" s="78">
        <f t="shared" si="1"/>
        <v>11.634961619838869</v>
      </c>
      <c r="K15" s="80">
        <f t="shared" si="2"/>
        <v>122443.06306790022</v>
      </c>
      <c r="L15" s="80">
        <f t="shared" si="3"/>
        <v>122443.06306790022</v>
      </c>
      <c r="M15" s="80">
        <f t="shared" si="4"/>
        <v>36043.063067900221</v>
      </c>
      <c r="N15" s="80">
        <f t="shared" si="5"/>
        <v>1205851.3447636601</v>
      </c>
    </row>
    <row r="16" spans="2:14" ht="16.5" thickBot="1">
      <c r="H16" s="57">
        <v>11</v>
      </c>
      <c r="I16" s="79">
        <f t="shared" si="0"/>
        <v>10418.481504101426</v>
      </c>
      <c r="J16" s="78">
        <f t="shared" si="1"/>
        <v>12.216709700830812</v>
      </c>
      <c r="K16" s="80">
        <f t="shared" si="2"/>
        <v>127279.56405908229</v>
      </c>
      <c r="L16" s="80">
        <f t="shared" si="3"/>
        <v>127279.56405908229</v>
      </c>
      <c r="M16" s="80">
        <f t="shared" si="4"/>
        <v>40879.564059082288</v>
      </c>
      <c r="N16" s="80">
        <f t="shared" si="5"/>
        <v>1374010.4728818245</v>
      </c>
    </row>
    <row r="17" spans="2:14" ht="16.5" thickBot="1">
      <c r="B17" s="21" t="s">
        <v>83</v>
      </c>
      <c r="C17" s="22" t="s">
        <v>84</v>
      </c>
      <c r="D17" s="23" t="s">
        <v>85</v>
      </c>
      <c r="E17" s="23" t="s">
        <v>86</v>
      </c>
      <c r="H17" s="57">
        <v>12</v>
      </c>
      <c r="I17" s="79">
        <f t="shared" si="0"/>
        <v>10314.296689060411</v>
      </c>
      <c r="J17" s="78">
        <f t="shared" si="1"/>
        <v>12.827545185872353</v>
      </c>
      <c r="K17" s="80">
        <f t="shared" si="2"/>
        <v>132307.10683941602</v>
      </c>
      <c r="L17" s="80">
        <f t="shared" si="3"/>
        <v>132307.10683941602</v>
      </c>
      <c r="M17" s="80">
        <f t="shared" si="4"/>
        <v>45907.106839416025</v>
      </c>
      <c r="N17" s="80">
        <f t="shared" si="5"/>
        <v>1552224.6865606566</v>
      </c>
    </row>
    <row r="18" spans="2:14" ht="16.5" thickBot="1">
      <c r="B18" s="24">
        <v>1</v>
      </c>
      <c r="C18" s="25" t="s">
        <v>95</v>
      </c>
      <c r="D18" s="26" t="s">
        <v>87</v>
      </c>
      <c r="E18" s="32">
        <v>55000</v>
      </c>
      <c r="H18" s="57">
        <v>13</v>
      </c>
      <c r="I18" s="79">
        <f t="shared" si="0"/>
        <v>10211.153722169807</v>
      </c>
      <c r="J18" s="78">
        <f t="shared" si="1"/>
        <v>13.468922445165971</v>
      </c>
      <c r="K18" s="80">
        <f t="shared" si="2"/>
        <v>137533.23755957297</v>
      </c>
      <c r="L18" s="80">
        <f t="shared" si="3"/>
        <v>137533.23755957297</v>
      </c>
      <c r="M18" s="80">
        <f t="shared" si="4"/>
        <v>51133.237559572968</v>
      </c>
      <c r="N18" s="80">
        <f t="shared" si="5"/>
        <v>1740891.1616798027</v>
      </c>
    </row>
    <row r="19" spans="2:14" ht="16.5" thickBot="1">
      <c r="B19" s="24">
        <v>2</v>
      </c>
      <c r="C19" s="27" t="s">
        <v>96</v>
      </c>
      <c r="D19" s="26" t="s">
        <v>87</v>
      </c>
      <c r="E19" s="33">
        <v>9200</v>
      </c>
      <c r="H19" s="57">
        <v>14</v>
      </c>
      <c r="I19" s="79">
        <f t="shared" si="0"/>
        <v>10109.04218494811</v>
      </c>
      <c r="J19" s="78">
        <f t="shared" si="1"/>
        <v>14.142368567424269</v>
      </c>
      <c r="K19" s="80">
        <f t="shared" si="2"/>
        <v>142965.80044317609</v>
      </c>
      <c r="L19" s="80">
        <f t="shared" si="3"/>
        <v>142965.80044317609</v>
      </c>
      <c r="M19" s="80">
        <f t="shared" si="4"/>
        <v>56565.800443176093</v>
      </c>
      <c r="N19" s="80">
        <f t="shared" si="5"/>
        <v>1940422.7625661551</v>
      </c>
    </row>
    <row r="20" spans="2:14" ht="16.5" thickBot="1">
      <c r="B20" s="24">
        <v>3</v>
      </c>
      <c r="C20" s="27" t="s">
        <v>88</v>
      </c>
      <c r="D20" s="26" t="s">
        <v>89</v>
      </c>
      <c r="E20" s="33">
        <v>34000</v>
      </c>
      <c r="H20" s="57">
        <v>15</v>
      </c>
      <c r="I20" s="79">
        <f t="shared" si="0"/>
        <v>10007.951763098628</v>
      </c>
      <c r="J20" s="78">
        <f t="shared" si="1"/>
        <v>14.849486995795482</v>
      </c>
      <c r="K20" s="80">
        <f t="shared" si="2"/>
        <v>148612.94956068156</v>
      </c>
      <c r="L20" s="80">
        <f t="shared" si="3"/>
        <v>148612.94956068156</v>
      </c>
      <c r="M20" s="80">
        <f t="shared" si="4"/>
        <v>62212.949560681562</v>
      </c>
      <c r="N20" s="80">
        <f t="shared" si="5"/>
        <v>2151248.661687518</v>
      </c>
    </row>
    <row r="21" spans="2:14" ht="16.5" thickBot="1">
      <c r="B21" s="28"/>
      <c r="C21" s="29"/>
      <c r="D21" s="29"/>
      <c r="E21" s="33"/>
      <c r="H21" s="57">
        <v>16</v>
      </c>
      <c r="I21" s="79">
        <f t="shared" si="0"/>
        <v>9907.8722454676426</v>
      </c>
      <c r="J21" s="78">
        <f t="shared" si="1"/>
        <v>15.591961345585256</v>
      </c>
      <c r="K21" s="80">
        <f t="shared" si="2"/>
        <v>154483.16106832848</v>
      </c>
      <c r="L21" s="80">
        <f t="shared" si="3"/>
        <v>154483.16106832848</v>
      </c>
      <c r="M21" s="80">
        <f t="shared" si="4"/>
        <v>68083.161068328482</v>
      </c>
      <c r="N21" s="80">
        <f t="shared" si="5"/>
        <v>2373814.9838241753</v>
      </c>
    </row>
    <row r="22" spans="2:14" ht="16.5" thickBot="1">
      <c r="B22" s="24">
        <v>4</v>
      </c>
      <c r="C22" s="27" t="s">
        <v>90</v>
      </c>
      <c r="D22" s="26" t="s">
        <v>87</v>
      </c>
      <c r="E22" s="85">
        <v>17500</v>
      </c>
      <c r="H22" s="57">
        <v>17</v>
      </c>
      <c r="I22" s="79">
        <f t="shared" si="0"/>
        <v>9808.793523012966</v>
      </c>
      <c r="J22" s="78">
        <f t="shared" si="1"/>
        <v>16.371559412864517</v>
      </c>
      <c r="K22" s="80">
        <f t="shared" si="2"/>
        <v>160585.24593052742</v>
      </c>
      <c r="L22" s="80">
        <f t="shared" si="3"/>
        <v>160585.24593052742</v>
      </c>
      <c r="M22" s="80">
        <f t="shared" si="4"/>
        <v>74185.245930527424</v>
      </c>
      <c r="N22" s="80">
        <f t="shared" si="5"/>
        <v>2608585.47568523</v>
      </c>
    </row>
    <row r="23" spans="2:14" ht="16.5" thickBot="1">
      <c r="B23" s="24">
        <v>5</v>
      </c>
      <c r="C23" s="27" t="s">
        <v>91</v>
      </c>
      <c r="D23" s="26" t="s">
        <v>87</v>
      </c>
      <c r="E23" s="85"/>
      <c r="H23" s="57">
        <v>18</v>
      </c>
      <c r="I23" s="79">
        <f t="shared" si="0"/>
        <v>9710.705587782837</v>
      </c>
      <c r="J23" s="78">
        <f t="shared" si="1"/>
        <v>17.190137383507743</v>
      </c>
      <c r="K23" s="80">
        <f t="shared" si="2"/>
        <v>166928.36314478327</v>
      </c>
      <c r="L23" s="80">
        <f t="shared" si="3"/>
        <v>166928.36314478327</v>
      </c>
      <c r="M23" s="80">
        <f t="shared" si="4"/>
        <v>80528.363144783274</v>
      </c>
      <c r="N23" s="80">
        <f t="shared" si="5"/>
        <v>2856042.2019747966</v>
      </c>
    </row>
    <row r="24" spans="2:14" ht="16.5" thickBot="1">
      <c r="B24" s="24">
        <v>6</v>
      </c>
      <c r="C24" s="27" t="s">
        <v>92</v>
      </c>
      <c r="D24" s="26" t="s">
        <v>87</v>
      </c>
      <c r="E24" s="85"/>
      <c r="H24" s="57">
        <v>19</v>
      </c>
      <c r="I24" s="79">
        <f t="shared" si="0"/>
        <v>9613.5985319050087</v>
      </c>
      <c r="J24" s="78">
        <f t="shared" si="1"/>
        <v>18.04964425268313</v>
      </c>
      <c r="K24" s="80">
        <f t="shared" si="2"/>
        <v>173522.03348900221</v>
      </c>
      <c r="L24" s="80">
        <f t="shared" si="3"/>
        <v>173522.03348900221</v>
      </c>
      <c r="M24" s="80">
        <f t="shared" si="4"/>
        <v>87122.033489002206</v>
      </c>
      <c r="N24" s="80">
        <f t="shared" si="5"/>
        <v>3116686.2689528014</v>
      </c>
    </row>
    <row r="25" spans="2:14" ht="16.5" thickBot="1">
      <c r="B25" s="24">
        <v>7</v>
      </c>
      <c r="C25" s="27" t="s">
        <v>93</v>
      </c>
      <c r="D25" s="26" t="s">
        <v>87</v>
      </c>
      <c r="E25" s="86"/>
      <c r="H25" s="57">
        <v>20</v>
      </c>
      <c r="I25" s="79">
        <f t="shared" si="0"/>
        <v>9517.462546585959</v>
      </c>
      <c r="J25" s="78">
        <f t="shared" si="1"/>
        <v>18.952126465317285</v>
      </c>
      <c r="K25" s="80">
        <f t="shared" si="2"/>
        <v>180376.15381181779</v>
      </c>
      <c r="L25" s="80">
        <f t="shared" si="3"/>
        <v>180376.15381181779</v>
      </c>
      <c r="M25" s="80">
        <f t="shared" si="4"/>
        <v>93976.153811817785</v>
      </c>
      <c r="N25" s="80">
        <f t="shared" si="5"/>
        <v>3391038.5765764373</v>
      </c>
    </row>
    <row r="26" spans="2:14" ht="16.5" thickBot="1">
      <c r="B26" s="88" t="s">
        <v>94</v>
      </c>
      <c r="C26" s="89"/>
      <c r="D26" s="90"/>
      <c r="E26" s="30">
        <f>SUM(E18:E24)*5%</f>
        <v>5785</v>
      </c>
      <c r="H26" s="57">
        <v>21</v>
      </c>
      <c r="I26" s="79">
        <f t="shared" si="0"/>
        <v>9422.2879211200998</v>
      </c>
      <c r="J26" s="78">
        <f t="shared" si="1"/>
        <v>19.899732788583151</v>
      </c>
      <c r="K26" s="80">
        <f t="shared" si="2"/>
        <v>187501.01188738464</v>
      </c>
      <c r="L26" s="80">
        <f t="shared" si="3"/>
        <v>187501.01188738464</v>
      </c>
      <c r="M26" s="80">
        <f t="shared" si="4"/>
        <v>101101.01188738464</v>
      </c>
      <c r="N26" s="80">
        <f t="shared" si="5"/>
        <v>3679640.6003512065</v>
      </c>
    </row>
    <row r="27" spans="2:14" ht="16.5" thickBot="1">
      <c r="B27" s="88" t="s">
        <v>5</v>
      </c>
      <c r="C27" s="89"/>
      <c r="D27" s="91"/>
      <c r="E27" s="31">
        <f>SUM(E18:E26)</f>
        <v>121485</v>
      </c>
      <c r="H27" s="57">
        <v>22</v>
      </c>
      <c r="I27" s="79">
        <f t="shared" si="0"/>
        <v>9328.0650419088979</v>
      </c>
      <c r="J27" s="78">
        <f t="shared" si="1"/>
        <v>20.894719428012309</v>
      </c>
      <c r="K27" s="80">
        <f t="shared" si="2"/>
        <v>194907.3018569363</v>
      </c>
      <c r="L27" s="80">
        <f t="shared" si="3"/>
        <v>194907.3018569363</v>
      </c>
      <c r="M27" s="80">
        <f t="shared" si="4"/>
        <v>108507.3018569363</v>
      </c>
      <c r="N27" s="80">
        <f t="shared" si="5"/>
        <v>3983055.2040650793</v>
      </c>
    </row>
    <row r="28" spans="2:14" ht="16.5" thickBot="1">
      <c r="H28" s="57">
        <v>23</v>
      </c>
      <c r="I28" s="79">
        <f t="shared" si="0"/>
        <v>9234.7843914898094</v>
      </c>
      <c r="J28" s="78">
        <f t="shared" si="1"/>
        <v>21.939455399412925</v>
      </c>
      <c r="K28" s="80">
        <f t="shared" si="2"/>
        <v>202606.1402802853</v>
      </c>
      <c r="L28" s="80">
        <f t="shared" si="3"/>
        <v>202606.1402802853</v>
      </c>
      <c r="M28" s="80">
        <f t="shared" si="4"/>
        <v>116206.1402802853</v>
      </c>
      <c r="N28" s="80">
        <f t="shared" si="5"/>
        <v>4301867.4846256496</v>
      </c>
    </row>
    <row r="29" spans="2:14" ht="16.5" thickBot="1">
      <c r="H29" s="57">
        <v>24</v>
      </c>
      <c r="I29" s="79">
        <f t="shared" si="0"/>
        <v>9142.4365475749109</v>
      </c>
      <c r="J29" s="78">
        <f t="shared" si="1"/>
        <v>23.036428169383569</v>
      </c>
      <c r="K29" s="80">
        <f t="shared" si="2"/>
        <v>210609.08282135654</v>
      </c>
      <c r="L29" s="80">
        <f t="shared" si="3"/>
        <v>210609.08282135654</v>
      </c>
      <c r="M29" s="80">
        <f t="shared" si="4"/>
        <v>124209.08282135654</v>
      </c>
      <c r="N29" s="80">
        <f t="shared" si="5"/>
        <v>4636685.6502683619</v>
      </c>
    </row>
    <row r="30" spans="2:14" ht="16.5" thickBot="1">
      <c r="H30" s="57">
        <v>25</v>
      </c>
      <c r="I30" s="79">
        <f t="shared" si="0"/>
        <v>9051.0121820991626</v>
      </c>
      <c r="J30" s="78">
        <f t="shared" si="1"/>
        <v>24.188249577852748</v>
      </c>
      <c r="K30" s="80">
        <f t="shared" si="2"/>
        <v>218928.14159280015</v>
      </c>
      <c r="L30" s="80">
        <f t="shared" si="3"/>
        <v>218928.14159280015</v>
      </c>
      <c r="M30" s="80">
        <f t="shared" si="4"/>
        <v>132528.14159280015</v>
      </c>
      <c r="N30" s="80">
        <f t="shared" ref="N30" si="6">L30+M30</f>
        <v>351456.2831856003</v>
      </c>
    </row>
    <row r="31" spans="2:14" ht="16.5" thickBot="1">
      <c r="H31" s="49"/>
      <c r="I31" s="50"/>
      <c r="J31" s="50"/>
      <c r="K31" s="48"/>
      <c r="L31" s="51"/>
      <c r="M31" s="48"/>
      <c r="N31" s="48"/>
    </row>
    <row r="32" spans="2:14" ht="30.75" thickBot="1">
      <c r="H32" s="49"/>
      <c r="I32" s="52"/>
      <c r="J32" s="52"/>
      <c r="K32" s="50"/>
      <c r="L32" s="59"/>
      <c r="M32" s="58" t="s">
        <v>209</v>
      </c>
      <c r="N32" s="53">
        <f>N30</f>
        <v>351456.2831856003</v>
      </c>
    </row>
    <row r="33" spans="2:6">
      <c r="B33" s="64" t="s">
        <v>83</v>
      </c>
      <c r="C33" s="65" t="s">
        <v>84</v>
      </c>
      <c r="D33" s="64" t="s">
        <v>85</v>
      </c>
      <c r="E33" s="64" t="s">
        <v>86</v>
      </c>
    </row>
    <row r="34" spans="2:6">
      <c r="B34" s="66">
        <v>1</v>
      </c>
      <c r="C34" s="67" t="s">
        <v>226</v>
      </c>
      <c r="D34" s="68" t="s">
        <v>225</v>
      </c>
      <c r="E34" s="69">
        <v>3200000</v>
      </c>
      <c r="F34">
        <v>2522000</v>
      </c>
    </row>
    <row r="35" spans="2:6">
      <c r="B35" s="66">
        <v>2</v>
      </c>
      <c r="C35" s="70" t="s">
        <v>238</v>
      </c>
      <c r="D35" s="68" t="s">
        <v>228</v>
      </c>
      <c r="E35" s="69">
        <v>650000</v>
      </c>
      <c r="F35">
        <v>450000</v>
      </c>
    </row>
    <row r="36" spans="2:6">
      <c r="B36" s="66">
        <v>3</v>
      </c>
      <c r="C36" s="70" t="s">
        <v>91</v>
      </c>
      <c r="D36" s="68" t="s">
        <v>229</v>
      </c>
      <c r="E36" s="69">
        <v>480000</v>
      </c>
      <c r="F36">
        <v>400000</v>
      </c>
    </row>
    <row r="37" spans="2:6">
      <c r="B37" s="66">
        <v>4</v>
      </c>
      <c r="C37" s="70" t="s">
        <v>237</v>
      </c>
      <c r="D37" s="68" t="s">
        <v>229</v>
      </c>
      <c r="E37" s="71">
        <v>90000</v>
      </c>
      <c r="F37">
        <v>30000</v>
      </c>
    </row>
    <row r="38" spans="2:6">
      <c r="B38" s="66">
        <v>5</v>
      </c>
      <c r="C38" s="70" t="s">
        <v>236</v>
      </c>
      <c r="D38" s="68" t="s">
        <v>229</v>
      </c>
      <c r="E38" s="71">
        <v>86000</v>
      </c>
      <c r="F38">
        <v>30000</v>
      </c>
    </row>
    <row r="39" spans="2:6">
      <c r="B39" s="66">
        <v>6</v>
      </c>
      <c r="C39" s="70" t="s">
        <v>239</v>
      </c>
      <c r="D39" s="68"/>
      <c r="E39" s="69">
        <v>130000</v>
      </c>
      <c r="F39">
        <v>50000</v>
      </c>
    </row>
    <row r="40" spans="2:6">
      <c r="B40" s="66">
        <v>7</v>
      </c>
      <c r="C40" s="76" t="s">
        <v>240</v>
      </c>
      <c r="D40" s="37"/>
      <c r="E40" s="69">
        <v>40000</v>
      </c>
      <c r="F40">
        <v>20000</v>
      </c>
    </row>
    <row r="41" spans="2:6">
      <c r="B41" s="66">
        <v>8</v>
      </c>
      <c r="C41" s="70" t="s">
        <v>90</v>
      </c>
      <c r="D41" s="68"/>
      <c r="E41" s="69">
        <v>350000</v>
      </c>
      <c r="F41">
        <v>100000</v>
      </c>
    </row>
    <row r="42" spans="2:6">
      <c r="B42" s="72">
        <v>9</v>
      </c>
      <c r="C42" s="73" t="s">
        <v>235</v>
      </c>
      <c r="D42" s="37"/>
      <c r="E42" s="74">
        <v>650000</v>
      </c>
      <c r="F42">
        <v>50000</v>
      </c>
    </row>
    <row r="43" spans="2:6">
      <c r="B43" s="72">
        <v>10</v>
      </c>
      <c r="C43" s="73" t="s">
        <v>241</v>
      </c>
      <c r="D43" s="37"/>
      <c r="E43" s="74">
        <v>100000</v>
      </c>
      <c r="F43">
        <v>50000</v>
      </c>
    </row>
    <row r="44" spans="2:6">
      <c r="B44" s="72">
        <v>11</v>
      </c>
      <c r="C44" s="73" t="s">
        <v>234</v>
      </c>
      <c r="D44" s="37"/>
      <c r="E44" s="74">
        <v>32000</v>
      </c>
      <c r="F44">
        <v>32000</v>
      </c>
    </row>
    <row r="45" spans="2:6">
      <c r="B45" s="72">
        <v>12</v>
      </c>
      <c r="C45" s="73" t="s">
        <v>242</v>
      </c>
      <c r="D45" s="37"/>
      <c r="E45" s="74">
        <v>500000</v>
      </c>
      <c r="F45">
        <v>300000</v>
      </c>
    </row>
    <row r="46" spans="2:6">
      <c r="B46" s="72"/>
      <c r="C46" s="77" t="s">
        <v>244</v>
      </c>
      <c r="D46" s="37"/>
      <c r="E46" s="74">
        <f>SUM(E34:E45)</f>
        <v>6308000</v>
      </c>
      <c r="F46" s="74">
        <f>SUM(F34:F45)</f>
        <v>4034000</v>
      </c>
    </row>
    <row r="47" spans="2:6">
      <c r="B47" s="87" t="s">
        <v>94</v>
      </c>
      <c r="C47" s="87"/>
      <c r="D47" s="87"/>
      <c r="E47" s="69">
        <f>E46*5%</f>
        <v>315400</v>
      </c>
    </row>
    <row r="48" spans="2:6">
      <c r="B48" s="87" t="s">
        <v>5</v>
      </c>
      <c r="C48" s="87"/>
      <c r="D48" s="87"/>
      <c r="E48" s="75">
        <f>E46+E47</f>
        <v>6623400</v>
      </c>
    </row>
    <row r="49" spans="2:5">
      <c r="B49" s="72">
        <v>13</v>
      </c>
      <c r="C49" s="73" t="s">
        <v>243</v>
      </c>
      <c r="D49" s="37"/>
      <c r="E49" s="74">
        <v>100000</v>
      </c>
    </row>
  </sheetData>
  <mergeCells count="7">
    <mergeCell ref="E22:E25"/>
    <mergeCell ref="B47:D47"/>
    <mergeCell ref="B48:D48"/>
    <mergeCell ref="B13:D13"/>
    <mergeCell ref="B14:D14"/>
    <mergeCell ref="B26:D26"/>
    <mergeCell ref="B27:D2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activeCell="E20" sqref="E20"/>
    </sheetView>
  </sheetViews>
  <sheetFormatPr defaultRowHeight="15"/>
  <cols>
    <col min="2" max="2" width="31" bestFit="1" customWidth="1"/>
    <col min="8" max="8" width="11.42578125" bestFit="1" customWidth="1"/>
    <col min="9" max="9" width="27.7109375" bestFit="1" customWidth="1"/>
    <col min="10" max="10" width="11.85546875" bestFit="1" customWidth="1"/>
    <col min="11" max="11" width="85.42578125" bestFit="1" customWidth="1"/>
  </cols>
  <sheetData>
    <row r="1" spans="1:11">
      <c r="A1" s="42" t="s">
        <v>117</v>
      </c>
      <c r="B1" s="42"/>
      <c r="C1" s="42"/>
      <c r="D1" s="42"/>
      <c r="E1" s="42"/>
      <c r="F1" s="42"/>
      <c r="G1" s="42">
        <f>SUM(G3:G10)</f>
        <v>3090250</v>
      </c>
      <c r="H1" s="42"/>
      <c r="I1" s="42"/>
      <c r="J1" s="42"/>
    </row>
    <row r="2" spans="1:11">
      <c r="A2" s="35" t="s">
        <v>13</v>
      </c>
      <c r="B2" s="35" t="s">
        <v>130</v>
      </c>
      <c r="C2" s="35" t="s">
        <v>105</v>
      </c>
      <c r="D2" s="35" t="s">
        <v>106</v>
      </c>
      <c r="E2" s="35" t="s">
        <v>5</v>
      </c>
      <c r="F2" s="36" t="s">
        <v>107</v>
      </c>
      <c r="G2" s="36" t="s">
        <v>5</v>
      </c>
      <c r="H2" s="36" t="s">
        <v>108</v>
      </c>
      <c r="I2" s="36" t="s">
        <v>109</v>
      </c>
      <c r="J2" s="36" t="s">
        <v>42</v>
      </c>
      <c r="K2" s="41" t="s">
        <v>118</v>
      </c>
    </row>
    <row r="3" spans="1:11">
      <c r="A3" s="39">
        <v>1</v>
      </c>
      <c r="B3" s="40" t="s">
        <v>112</v>
      </c>
      <c r="C3" s="40">
        <v>1</v>
      </c>
      <c r="D3" s="40">
        <v>275000</v>
      </c>
      <c r="E3" s="40">
        <f>C3*D3</f>
        <v>275000</v>
      </c>
      <c r="F3" s="40">
        <f>E3*5%</f>
        <v>13750</v>
      </c>
      <c r="G3" s="40">
        <f>E3+F3</f>
        <v>288750</v>
      </c>
      <c r="H3" s="37" t="s">
        <v>110</v>
      </c>
      <c r="I3" s="37" t="s">
        <v>120</v>
      </c>
      <c r="J3" s="37" t="s">
        <v>129</v>
      </c>
      <c r="K3" t="s">
        <v>119</v>
      </c>
    </row>
    <row r="4" spans="1:11">
      <c r="A4" s="39">
        <v>2</v>
      </c>
      <c r="B4" s="40" t="s">
        <v>113</v>
      </c>
      <c r="C4" s="40">
        <v>1</v>
      </c>
      <c r="D4" s="40"/>
      <c r="E4" s="40"/>
      <c r="F4" s="40"/>
      <c r="G4" s="40">
        <v>1260000</v>
      </c>
      <c r="H4" s="37" t="s">
        <v>110</v>
      </c>
      <c r="I4" s="37" t="s">
        <v>114</v>
      </c>
      <c r="J4" s="37"/>
    </row>
    <row r="5" spans="1:11">
      <c r="A5" s="39">
        <v>3</v>
      </c>
      <c r="B5" s="40" t="s">
        <v>115</v>
      </c>
      <c r="C5" s="40">
        <v>1</v>
      </c>
      <c r="D5" s="40"/>
      <c r="E5" s="40"/>
      <c r="F5" s="40"/>
      <c r="G5" s="40">
        <v>378000</v>
      </c>
      <c r="H5" s="37" t="s">
        <v>110</v>
      </c>
      <c r="I5" s="37" t="s">
        <v>116</v>
      </c>
      <c r="J5" s="37"/>
    </row>
    <row r="6" spans="1:11">
      <c r="A6" s="39">
        <v>4</v>
      </c>
      <c r="B6" s="40" t="s">
        <v>126</v>
      </c>
      <c r="C6" s="40">
        <v>1</v>
      </c>
      <c r="D6" s="40"/>
      <c r="E6" s="40"/>
      <c r="F6" s="40"/>
      <c r="G6" s="40">
        <v>20000</v>
      </c>
      <c r="H6" s="37" t="s">
        <v>110</v>
      </c>
      <c r="I6" s="37" t="s">
        <v>116</v>
      </c>
      <c r="J6" s="37"/>
    </row>
    <row r="7" spans="1:11">
      <c r="A7" s="39">
        <v>5</v>
      </c>
      <c r="B7" s="40" t="s">
        <v>121</v>
      </c>
      <c r="C7" s="40">
        <v>1</v>
      </c>
      <c r="D7" s="40">
        <v>550000</v>
      </c>
      <c r="E7" s="40">
        <f>C7*D7</f>
        <v>550000</v>
      </c>
      <c r="F7" s="40">
        <f>E7*5%</f>
        <v>27500</v>
      </c>
      <c r="G7" s="40">
        <f>E7+F7</f>
        <v>577500</v>
      </c>
      <c r="H7" s="37" t="s">
        <v>110</v>
      </c>
      <c r="I7" s="37" t="s">
        <v>73</v>
      </c>
    </row>
    <row r="8" spans="1:11">
      <c r="A8" s="39">
        <v>6</v>
      </c>
      <c r="B8" s="40" t="s">
        <v>122</v>
      </c>
      <c r="C8" s="40">
        <v>50</v>
      </c>
      <c r="D8" s="37">
        <v>6500</v>
      </c>
      <c r="E8" s="40">
        <f t="shared" ref="E8:E12" si="0">C8*D8</f>
        <v>325000</v>
      </c>
      <c r="F8" s="37">
        <v>0</v>
      </c>
      <c r="G8" s="40">
        <f t="shared" ref="G8:G12" si="1">E8+F8</f>
        <v>325000</v>
      </c>
      <c r="H8" s="37"/>
      <c r="I8" s="38" t="s">
        <v>128</v>
      </c>
    </row>
    <row r="9" spans="1:11">
      <c r="A9" s="39">
        <v>7</v>
      </c>
      <c r="B9" s="40" t="s">
        <v>123</v>
      </c>
      <c r="C9" s="40">
        <v>20</v>
      </c>
      <c r="D9" s="37">
        <v>8000</v>
      </c>
      <c r="E9" s="40">
        <f t="shared" si="0"/>
        <v>160000</v>
      </c>
      <c r="F9" s="37">
        <v>0</v>
      </c>
      <c r="G9" s="40">
        <f t="shared" si="1"/>
        <v>160000</v>
      </c>
      <c r="H9" s="37"/>
      <c r="I9" s="38" t="s">
        <v>128</v>
      </c>
    </row>
    <row r="10" spans="1:11">
      <c r="A10" s="39">
        <v>8</v>
      </c>
      <c r="B10" s="40" t="s">
        <v>124</v>
      </c>
      <c r="C10" s="40">
        <v>20</v>
      </c>
      <c r="D10" s="37">
        <v>4050</v>
      </c>
      <c r="E10" s="40">
        <f t="shared" si="0"/>
        <v>81000</v>
      </c>
      <c r="F10" s="37">
        <v>0</v>
      </c>
      <c r="G10" s="40">
        <f t="shared" si="1"/>
        <v>81000</v>
      </c>
      <c r="H10" s="37"/>
      <c r="I10" s="38" t="s">
        <v>128</v>
      </c>
    </row>
    <row r="11" spans="1:11">
      <c r="A11" s="39">
        <v>9</v>
      </c>
      <c r="B11" s="40" t="s">
        <v>125</v>
      </c>
      <c r="C11" s="40">
        <v>10</v>
      </c>
      <c r="D11" s="37">
        <v>1350</v>
      </c>
      <c r="E11" s="40">
        <f t="shared" si="0"/>
        <v>13500</v>
      </c>
      <c r="F11" s="37">
        <v>0</v>
      </c>
      <c r="G11" s="40">
        <f t="shared" si="1"/>
        <v>13500</v>
      </c>
      <c r="H11" s="37"/>
      <c r="I11" s="38" t="s">
        <v>128</v>
      </c>
    </row>
    <row r="12" spans="1:11">
      <c r="A12" s="39">
        <v>10</v>
      </c>
      <c r="B12" s="40" t="s">
        <v>127</v>
      </c>
      <c r="C12" s="40">
        <v>2</v>
      </c>
      <c r="D12" s="37">
        <v>9000</v>
      </c>
      <c r="E12" s="40">
        <f t="shared" si="0"/>
        <v>18000</v>
      </c>
      <c r="F12" s="37">
        <v>0</v>
      </c>
      <c r="G12" s="40">
        <f t="shared" si="1"/>
        <v>18000</v>
      </c>
      <c r="H12" s="37"/>
      <c r="I12" s="38" t="s">
        <v>128</v>
      </c>
    </row>
    <row r="13" spans="1:11">
      <c r="A13" s="39"/>
      <c r="B13" s="40"/>
      <c r="C13" s="4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"/>
  <sheetViews>
    <sheetView workbookViewId="0">
      <selection activeCell="B7" sqref="B7"/>
    </sheetView>
  </sheetViews>
  <sheetFormatPr defaultRowHeight="15"/>
  <cols>
    <col min="1" max="1" width="10.85546875" customWidth="1"/>
    <col min="2" max="2" width="26.140625" customWidth="1"/>
    <col min="3" max="3" width="17.7109375" customWidth="1"/>
    <col min="4" max="5" width="19.140625" customWidth="1"/>
    <col min="8" max="8" width="13.140625" customWidth="1"/>
    <col min="9" max="9" width="10.85546875" customWidth="1"/>
  </cols>
  <sheetData>
    <row r="1" spans="1:29" ht="27" thickBot="1">
      <c r="A1" s="43" t="s">
        <v>0</v>
      </c>
      <c r="B1" s="43" t="s">
        <v>131</v>
      </c>
      <c r="C1" s="43" t="s">
        <v>1</v>
      </c>
      <c r="D1" s="43" t="s">
        <v>28</v>
      </c>
      <c r="E1" s="43" t="s">
        <v>118</v>
      </c>
      <c r="F1" s="43" t="s">
        <v>132</v>
      </c>
      <c r="G1" s="43" t="s">
        <v>133</v>
      </c>
      <c r="H1" s="43" t="s">
        <v>134</v>
      </c>
      <c r="I1" s="43" t="s">
        <v>135</v>
      </c>
      <c r="J1" s="43" t="s">
        <v>161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</row>
    <row r="2" spans="1:29">
      <c r="A2" s="45">
        <v>42952</v>
      </c>
      <c r="B2" t="s">
        <v>136</v>
      </c>
      <c r="C2" t="s">
        <v>167</v>
      </c>
      <c r="E2" t="s">
        <v>137</v>
      </c>
      <c r="H2" t="s">
        <v>164</v>
      </c>
    </row>
    <row r="3" spans="1:29">
      <c r="E3" t="s">
        <v>138</v>
      </c>
    </row>
    <row r="4" spans="1:29">
      <c r="A4" s="45">
        <v>42952</v>
      </c>
      <c r="B4" t="s">
        <v>139</v>
      </c>
      <c r="C4" t="s">
        <v>140</v>
      </c>
      <c r="F4">
        <v>9.15</v>
      </c>
      <c r="G4">
        <v>10</v>
      </c>
      <c r="H4" t="s">
        <v>163</v>
      </c>
    </row>
    <row r="5" spans="1:29">
      <c r="A5" s="45">
        <v>42952</v>
      </c>
      <c r="B5" t="s">
        <v>141</v>
      </c>
      <c r="C5" t="s">
        <v>168</v>
      </c>
      <c r="D5">
        <v>9865011455</v>
      </c>
      <c r="E5" s="47" t="s">
        <v>142</v>
      </c>
      <c r="F5">
        <v>13</v>
      </c>
      <c r="G5">
        <v>15</v>
      </c>
      <c r="H5" t="s">
        <v>165</v>
      </c>
      <c r="J5" t="s">
        <v>162</v>
      </c>
    </row>
    <row r="6" spans="1:29">
      <c r="A6" s="45">
        <v>42952</v>
      </c>
      <c r="B6" t="s">
        <v>166</v>
      </c>
      <c r="C6" t="s">
        <v>169</v>
      </c>
      <c r="H6" t="s">
        <v>165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>
      <selection activeCell="E1" sqref="E1"/>
    </sheetView>
  </sheetViews>
  <sheetFormatPr defaultRowHeight="15"/>
  <cols>
    <col min="1" max="1" width="6.42578125" bestFit="1" customWidth="1"/>
    <col min="2" max="2" width="20.28515625" bestFit="1" customWidth="1"/>
    <col min="3" max="3" width="7.7109375" customWidth="1"/>
    <col min="4" max="4" width="8.85546875" customWidth="1"/>
    <col min="5" max="5" width="12.140625" customWidth="1"/>
    <col min="8" max="8" width="11.7109375" bestFit="1" customWidth="1"/>
    <col min="9" max="9" width="14.42578125" bestFit="1" customWidth="1"/>
  </cols>
  <sheetData>
    <row r="1" spans="1:16">
      <c r="C1">
        <f>SUM(C3:C20)</f>
        <v>521</v>
      </c>
    </row>
    <row r="2" spans="1:16" ht="30">
      <c r="A2" t="s">
        <v>13</v>
      </c>
      <c r="B2" t="s">
        <v>14</v>
      </c>
      <c r="C2" s="46" t="s">
        <v>201</v>
      </c>
      <c r="D2" t="s">
        <v>191</v>
      </c>
      <c r="E2" t="s">
        <v>58</v>
      </c>
      <c r="F2" t="s">
        <v>171</v>
      </c>
      <c r="G2" t="s">
        <v>180</v>
      </c>
      <c r="H2" t="s">
        <v>161</v>
      </c>
      <c r="I2" t="s">
        <v>198</v>
      </c>
      <c r="N2">
        <v>450</v>
      </c>
      <c r="O2">
        <v>80</v>
      </c>
      <c r="P2">
        <f>N2/O2</f>
        <v>5.625</v>
      </c>
    </row>
    <row r="3" spans="1:16">
      <c r="A3" s="6">
        <v>1</v>
      </c>
      <c r="B3" s="7" t="s">
        <v>170</v>
      </c>
      <c r="C3" s="7">
        <v>4</v>
      </c>
      <c r="D3" s="7" t="s">
        <v>192</v>
      </c>
      <c r="E3" s="7" t="s">
        <v>172</v>
      </c>
      <c r="F3" s="7" t="s">
        <v>111</v>
      </c>
      <c r="G3" s="7" t="s">
        <v>181</v>
      </c>
      <c r="H3" s="7" t="s">
        <v>259</v>
      </c>
    </row>
    <row r="4" spans="1:16">
      <c r="A4" s="3">
        <v>2</v>
      </c>
      <c r="B4" t="s">
        <v>260</v>
      </c>
      <c r="C4">
        <v>50</v>
      </c>
      <c r="D4" t="s">
        <v>192</v>
      </c>
      <c r="E4" t="s">
        <v>173</v>
      </c>
      <c r="F4" t="s">
        <v>174</v>
      </c>
      <c r="G4" t="s">
        <v>181</v>
      </c>
      <c r="H4" t="s">
        <v>193</v>
      </c>
    </row>
    <row r="5" spans="1:16">
      <c r="A5" s="3">
        <v>3</v>
      </c>
      <c r="B5" t="s">
        <v>261</v>
      </c>
      <c r="C5">
        <v>55</v>
      </c>
      <c r="D5" t="s">
        <v>192</v>
      </c>
      <c r="E5" t="s">
        <v>173</v>
      </c>
      <c r="F5" t="s">
        <v>174</v>
      </c>
      <c r="G5" t="s">
        <v>181</v>
      </c>
      <c r="H5" t="s">
        <v>193</v>
      </c>
    </row>
    <row r="6" spans="1:16">
      <c r="A6" s="6">
        <v>4</v>
      </c>
      <c r="B6" s="7" t="s">
        <v>262</v>
      </c>
      <c r="C6" s="7">
        <v>3</v>
      </c>
      <c r="D6" s="7" t="s">
        <v>192</v>
      </c>
      <c r="E6" s="7" t="s">
        <v>175</v>
      </c>
      <c r="F6" s="7" t="s">
        <v>174</v>
      </c>
      <c r="G6" s="7" t="s">
        <v>181</v>
      </c>
      <c r="H6" s="7" t="s">
        <v>263</v>
      </c>
    </row>
    <row r="7" spans="1:16">
      <c r="A7" s="3">
        <v>5</v>
      </c>
      <c r="B7" t="s">
        <v>176</v>
      </c>
      <c r="C7">
        <v>4</v>
      </c>
      <c r="D7" t="s">
        <v>192</v>
      </c>
      <c r="E7" t="s">
        <v>173</v>
      </c>
      <c r="F7" t="s">
        <v>111</v>
      </c>
      <c r="G7" t="s">
        <v>181</v>
      </c>
      <c r="H7" t="s">
        <v>193</v>
      </c>
    </row>
    <row r="8" spans="1:16">
      <c r="A8" s="3">
        <v>6</v>
      </c>
      <c r="B8" t="s">
        <v>177</v>
      </c>
      <c r="C8">
        <v>25</v>
      </c>
      <c r="D8" t="s">
        <v>192</v>
      </c>
      <c r="E8" t="s">
        <v>173</v>
      </c>
      <c r="F8" t="s">
        <v>111</v>
      </c>
      <c r="G8" t="s">
        <v>181</v>
      </c>
      <c r="H8" t="s">
        <v>193</v>
      </c>
    </row>
    <row r="9" spans="1:16">
      <c r="A9" s="6">
        <v>7</v>
      </c>
      <c r="B9" s="7" t="s">
        <v>182</v>
      </c>
      <c r="C9" s="7">
        <v>6</v>
      </c>
      <c r="D9" s="7" t="s">
        <v>192</v>
      </c>
      <c r="E9" s="7" t="s">
        <v>173</v>
      </c>
      <c r="F9" s="7" t="s">
        <v>174</v>
      </c>
      <c r="G9" s="7" t="s">
        <v>181</v>
      </c>
      <c r="H9" s="7" t="s">
        <v>263</v>
      </c>
    </row>
    <row r="10" spans="1:16">
      <c r="A10" s="3">
        <v>8</v>
      </c>
      <c r="B10" t="s">
        <v>178</v>
      </c>
      <c r="C10">
        <v>20</v>
      </c>
      <c r="D10" t="s">
        <v>192</v>
      </c>
      <c r="E10" t="s">
        <v>179</v>
      </c>
      <c r="F10" t="s">
        <v>174</v>
      </c>
      <c r="G10" t="s">
        <v>181</v>
      </c>
      <c r="H10" t="s">
        <v>193</v>
      </c>
    </row>
    <row r="11" spans="1:16">
      <c r="A11" s="3">
        <v>9</v>
      </c>
      <c r="B11" t="s">
        <v>183</v>
      </c>
      <c r="C11">
        <v>50</v>
      </c>
      <c r="D11" t="s">
        <v>192</v>
      </c>
      <c r="E11" t="s">
        <v>179</v>
      </c>
      <c r="F11" t="s">
        <v>26</v>
      </c>
      <c r="G11" t="s">
        <v>181</v>
      </c>
      <c r="H11" t="s">
        <v>193</v>
      </c>
    </row>
    <row r="12" spans="1:16">
      <c r="A12" s="3">
        <v>10</v>
      </c>
      <c r="B12" t="s">
        <v>184</v>
      </c>
      <c r="C12">
        <v>10</v>
      </c>
      <c r="D12" t="s">
        <v>192</v>
      </c>
      <c r="E12" t="s">
        <v>185</v>
      </c>
      <c r="F12" t="s">
        <v>186</v>
      </c>
      <c r="G12" t="s">
        <v>181</v>
      </c>
      <c r="H12" t="s">
        <v>193</v>
      </c>
    </row>
    <row r="13" spans="1:16">
      <c r="A13" s="92">
        <v>11</v>
      </c>
      <c r="B13" s="93" t="s">
        <v>187</v>
      </c>
      <c r="C13" s="93">
        <v>3</v>
      </c>
      <c r="D13" s="93" t="s">
        <v>192</v>
      </c>
      <c r="E13" s="93" t="s">
        <v>188</v>
      </c>
      <c r="F13" s="93" t="s">
        <v>111</v>
      </c>
      <c r="G13" s="93" t="s">
        <v>181</v>
      </c>
      <c r="H13" s="93" t="s">
        <v>258</v>
      </c>
    </row>
    <row r="14" spans="1:16">
      <c r="A14" s="3">
        <v>12</v>
      </c>
      <c r="B14" t="s">
        <v>189</v>
      </c>
      <c r="C14">
        <v>100</v>
      </c>
      <c r="D14" t="s">
        <v>192</v>
      </c>
      <c r="E14" t="s">
        <v>190</v>
      </c>
      <c r="F14" t="s">
        <v>196</v>
      </c>
      <c r="G14" t="s">
        <v>181</v>
      </c>
      <c r="H14" t="s">
        <v>195</v>
      </c>
    </row>
    <row r="15" spans="1:16">
      <c r="A15" s="3">
        <v>13</v>
      </c>
      <c r="B15" t="s">
        <v>72</v>
      </c>
      <c r="C15">
        <v>3</v>
      </c>
      <c r="D15" t="s">
        <v>192</v>
      </c>
      <c r="E15" t="s">
        <v>197</v>
      </c>
      <c r="F15" t="s">
        <v>111</v>
      </c>
      <c r="G15" t="s">
        <v>181</v>
      </c>
      <c r="H15" t="s">
        <v>193</v>
      </c>
    </row>
    <row r="16" spans="1:16">
      <c r="A16" s="3">
        <v>14</v>
      </c>
      <c r="B16" t="s">
        <v>199</v>
      </c>
      <c r="C16">
        <v>4</v>
      </c>
      <c r="D16" t="s">
        <v>192</v>
      </c>
      <c r="E16" t="s">
        <v>200</v>
      </c>
      <c r="F16" t="s">
        <v>111</v>
      </c>
      <c r="G16" t="s">
        <v>181</v>
      </c>
      <c r="H16" t="s">
        <v>194</v>
      </c>
    </row>
    <row r="17" spans="1:9">
      <c r="A17" s="3">
        <v>15</v>
      </c>
      <c r="B17" t="s">
        <v>253</v>
      </c>
      <c r="C17">
        <v>85</v>
      </c>
      <c r="D17" t="s">
        <v>192</v>
      </c>
      <c r="E17" t="s">
        <v>255</v>
      </c>
      <c r="F17" t="s">
        <v>111</v>
      </c>
      <c r="G17" t="s">
        <v>181</v>
      </c>
      <c r="H17" t="s">
        <v>194</v>
      </c>
    </row>
    <row r="18" spans="1:9">
      <c r="A18" s="3">
        <v>16</v>
      </c>
      <c r="B18" t="s">
        <v>254</v>
      </c>
      <c r="C18">
        <v>95</v>
      </c>
      <c r="D18" t="s">
        <v>192</v>
      </c>
      <c r="E18" t="s">
        <v>256</v>
      </c>
      <c r="F18" t="s">
        <v>257</v>
      </c>
      <c r="G18" t="s">
        <v>181</v>
      </c>
      <c r="H18" t="s">
        <v>194</v>
      </c>
    </row>
    <row r="19" spans="1:9">
      <c r="A19" s="3">
        <v>17</v>
      </c>
      <c r="B19" t="s">
        <v>267</v>
      </c>
      <c r="C19">
        <v>4</v>
      </c>
      <c r="D19" t="s">
        <v>192</v>
      </c>
      <c r="E19" t="s">
        <v>289</v>
      </c>
      <c r="F19" t="s">
        <v>281</v>
      </c>
      <c r="G19" t="s">
        <v>181</v>
      </c>
      <c r="I19">
        <v>9884283623</v>
      </c>
    </row>
    <row r="22" spans="1:9">
      <c r="C22">
        <f>SUM(C24:C50)</f>
        <v>525</v>
      </c>
    </row>
    <row r="23" spans="1:9">
      <c r="A23" t="s">
        <v>13</v>
      </c>
      <c r="B23" t="s">
        <v>264</v>
      </c>
      <c r="C23" s="46" t="s">
        <v>266</v>
      </c>
      <c r="D23" t="s">
        <v>191</v>
      </c>
      <c r="E23" t="s">
        <v>58</v>
      </c>
    </row>
    <row r="24" spans="1:9">
      <c r="A24" s="3">
        <v>1</v>
      </c>
      <c r="B24" t="s">
        <v>265</v>
      </c>
      <c r="C24">
        <v>100</v>
      </c>
      <c r="D24" t="s">
        <v>192</v>
      </c>
      <c r="E24" t="s">
        <v>293</v>
      </c>
    </row>
    <row r="25" spans="1:9">
      <c r="A25" s="3">
        <v>2</v>
      </c>
      <c r="B25" t="s">
        <v>268</v>
      </c>
      <c r="C25">
        <v>30</v>
      </c>
      <c r="D25" t="s">
        <v>192</v>
      </c>
      <c r="E25" t="s">
        <v>269</v>
      </c>
    </row>
    <row r="26" spans="1:9">
      <c r="A26" s="3">
        <v>3</v>
      </c>
      <c r="B26" t="s">
        <v>73</v>
      </c>
      <c r="C26">
        <v>50</v>
      </c>
      <c r="D26" t="s">
        <v>192</v>
      </c>
      <c r="E26" t="s">
        <v>173</v>
      </c>
    </row>
    <row r="27" spans="1:9">
      <c r="A27" s="3">
        <v>4</v>
      </c>
      <c r="B27" t="s">
        <v>245</v>
      </c>
      <c r="C27">
        <v>20</v>
      </c>
      <c r="D27" t="s">
        <v>192</v>
      </c>
      <c r="E27" t="s">
        <v>269</v>
      </c>
    </row>
    <row r="28" spans="1:9">
      <c r="A28" s="3">
        <v>5</v>
      </c>
      <c r="B28" t="s">
        <v>270</v>
      </c>
      <c r="C28">
        <v>20</v>
      </c>
      <c r="D28" t="s">
        <v>192</v>
      </c>
      <c r="E28" t="s">
        <v>271</v>
      </c>
    </row>
    <row r="29" spans="1:9">
      <c r="A29" s="3">
        <v>6</v>
      </c>
      <c r="B29" t="s">
        <v>272</v>
      </c>
      <c r="C29">
        <v>20</v>
      </c>
      <c r="D29" t="s">
        <v>192</v>
      </c>
      <c r="E29" t="s">
        <v>273</v>
      </c>
    </row>
    <row r="30" spans="1:9">
      <c r="A30" s="3">
        <v>7</v>
      </c>
      <c r="B30" t="s">
        <v>274</v>
      </c>
      <c r="C30">
        <v>10</v>
      </c>
      <c r="D30" t="s">
        <v>192</v>
      </c>
      <c r="E30" t="s">
        <v>275</v>
      </c>
    </row>
    <row r="31" spans="1:9">
      <c r="A31" s="3">
        <v>10</v>
      </c>
      <c r="B31" t="s">
        <v>276</v>
      </c>
      <c r="C31">
        <v>20</v>
      </c>
      <c r="D31" t="s">
        <v>192</v>
      </c>
      <c r="E31" t="s">
        <v>277</v>
      </c>
    </row>
    <row r="32" spans="1:9">
      <c r="A32" s="3">
        <v>11</v>
      </c>
      <c r="B32" t="s">
        <v>278</v>
      </c>
      <c r="C32">
        <v>20</v>
      </c>
      <c r="D32" t="s">
        <v>192</v>
      </c>
      <c r="E32" t="s">
        <v>279</v>
      </c>
    </row>
    <row r="33" spans="1:5">
      <c r="A33" s="3">
        <v>12</v>
      </c>
      <c r="B33" t="s">
        <v>280</v>
      </c>
      <c r="C33">
        <v>15</v>
      </c>
      <c r="D33" t="s">
        <v>192</v>
      </c>
      <c r="E33" t="s">
        <v>269</v>
      </c>
    </row>
    <row r="34" spans="1:5">
      <c r="A34" s="3">
        <v>13</v>
      </c>
      <c r="B34" t="s">
        <v>53</v>
      </c>
      <c r="C34">
        <v>10</v>
      </c>
      <c r="D34" t="s">
        <v>192</v>
      </c>
      <c r="E34" t="s">
        <v>269</v>
      </c>
    </row>
    <row r="35" spans="1:5">
      <c r="A35" s="3">
        <v>14</v>
      </c>
      <c r="B35" t="s">
        <v>184</v>
      </c>
      <c r="C35">
        <v>10</v>
      </c>
      <c r="D35" t="s">
        <v>192</v>
      </c>
      <c r="E35" t="s">
        <v>185</v>
      </c>
    </row>
    <row r="36" spans="1:5">
      <c r="A36" s="3">
        <v>15</v>
      </c>
      <c r="B36" t="s">
        <v>281</v>
      </c>
      <c r="C36">
        <v>10</v>
      </c>
      <c r="D36" t="s">
        <v>192</v>
      </c>
      <c r="E36" t="s">
        <v>269</v>
      </c>
    </row>
    <row r="37" spans="1:5">
      <c r="A37" s="3">
        <v>16</v>
      </c>
      <c r="B37" t="s">
        <v>282</v>
      </c>
      <c r="C37">
        <v>20</v>
      </c>
      <c r="D37" t="s">
        <v>283</v>
      </c>
      <c r="E37" t="s">
        <v>284</v>
      </c>
    </row>
    <row r="38" spans="1:5">
      <c r="A38" s="3">
        <v>17</v>
      </c>
      <c r="B38" t="s">
        <v>285</v>
      </c>
      <c r="C38">
        <v>20</v>
      </c>
      <c r="D38" t="s">
        <v>192</v>
      </c>
      <c r="E38" t="s">
        <v>190</v>
      </c>
    </row>
    <row r="39" spans="1:5">
      <c r="A39" s="3">
        <v>18</v>
      </c>
      <c r="B39" t="s">
        <v>286</v>
      </c>
      <c r="C39">
        <v>20</v>
      </c>
      <c r="D39" t="s">
        <v>192</v>
      </c>
      <c r="E39" t="s">
        <v>190</v>
      </c>
    </row>
    <row r="40" spans="1:5">
      <c r="A40" s="3">
        <v>19</v>
      </c>
      <c r="B40" t="s">
        <v>287</v>
      </c>
      <c r="C40">
        <v>10</v>
      </c>
      <c r="D40" t="s">
        <v>192</v>
      </c>
      <c r="E40" t="s">
        <v>288</v>
      </c>
    </row>
    <row r="41" spans="1:5">
      <c r="A41" s="3">
        <v>20</v>
      </c>
      <c r="B41" t="s">
        <v>290</v>
      </c>
      <c r="C41">
        <v>20</v>
      </c>
      <c r="D41" t="s">
        <v>192</v>
      </c>
      <c r="E41" t="s">
        <v>291</v>
      </c>
    </row>
    <row r="42" spans="1:5">
      <c r="A42" s="3">
        <v>21</v>
      </c>
      <c r="B42" t="s">
        <v>292</v>
      </c>
      <c r="C42">
        <v>100</v>
      </c>
      <c r="D42" t="s">
        <v>192</v>
      </c>
      <c r="E42" t="s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18" sqref="B18"/>
    </sheetView>
  </sheetViews>
  <sheetFormatPr defaultRowHeight="15"/>
  <cols>
    <col min="1" max="1" width="5.85546875" bestFit="1" customWidth="1"/>
    <col min="2" max="2" width="31.85546875" bestFit="1" customWidth="1"/>
    <col min="4" max="4" width="11.42578125" bestFit="1" customWidth="1"/>
  </cols>
  <sheetData>
    <row r="1" spans="1:5">
      <c r="A1" t="s">
        <v>30</v>
      </c>
      <c r="B1" t="s">
        <v>146</v>
      </c>
      <c r="C1" t="s">
        <v>147</v>
      </c>
      <c r="D1" t="s">
        <v>58</v>
      </c>
      <c r="E1" t="s">
        <v>159</v>
      </c>
    </row>
    <row r="2" spans="1:5">
      <c r="A2">
        <v>1</v>
      </c>
      <c r="B2" t="s">
        <v>143</v>
      </c>
      <c r="C2" t="s">
        <v>144</v>
      </c>
      <c r="D2" t="s">
        <v>145</v>
      </c>
    </row>
    <row r="3" spans="1:5" ht="60">
      <c r="A3">
        <v>2</v>
      </c>
      <c r="B3" s="46" t="s">
        <v>160</v>
      </c>
      <c r="D3" t="s">
        <v>145</v>
      </c>
    </row>
    <row r="4" spans="1:5">
      <c r="A4">
        <v>3</v>
      </c>
      <c r="B4" t="s">
        <v>148</v>
      </c>
      <c r="D4" t="s">
        <v>145</v>
      </c>
    </row>
    <row r="5" spans="1:5">
      <c r="A5">
        <v>4</v>
      </c>
      <c r="B5" t="s">
        <v>149</v>
      </c>
      <c r="D5" t="s">
        <v>145</v>
      </c>
    </row>
    <row r="6" spans="1:5">
      <c r="A6">
        <v>5</v>
      </c>
      <c r="B6" t="s">
        <v>150</v>
      </c>
      <c r="D6" t="s">
        <v>145</v>
      </c>
    </row>
    <row r="7" spans="1:5">
      <c r="A7">
        <v>6</v>
      </c>
      <c r="B7" t="s">
        <v>151</v>
      </c>
      <c r="D7" t="s">
        <v>145</v>
      </c>
    </row>
    <row r="8" spans="1:5">
      <c r="A8">
        <v>7</v>
      </c>
      <c r="B8" t="s">
        <v>152</v>
      </c>
      <c r="D8" t="s">
        <v>145</v>
      </c>
    </row>
    <row r="9" spans="1:5">
      <c r="A9">
        <v>8</v>
      </c>
      <c r="B9" t="s">
        <v>153</v>
      </c>
      <c r="D9" t="s">
        <v>145</v>
      </c>
    </row>
    <row r="10" spans="1:5">
      <c r="A10">
        <v>9</v>
      </c>
      <c r="B10" t="s">
        <v>154</v>
      </c>
      <c r="D10" t="s">
        <v>145</v>
      </c>
    </row>
    <row r="11" spans="1:5">
      <c r="A11">
        <v>10</v>
      </c>
      <c r="B11" t="s">
        <v>155</v>
      </c>
      <c r="D11" t="s">
        <v>145</v>
      </c>
    </row>
    <row r="12" spans="1:5">
      <c r="A12">
        <v>11</v>
      </c>
      <c r="B12" t="s">
        <v>156</v>
      </c>
      <c r="D12" t="s">
        <v>145</v>
      </c>
    </row>
    <row r="13" spans="1:5">
      <c r="A13">
        <v>12</v>
      </c>
      <c r="B13" t="s">
        <v>157</v>
      </c>
      <c r="D13" t="s">
        <v>145</v>
      </c>
    </row>
    <row r="14" spans="1:5">
      <c r="A14">
        <v>13</v>
      </c>
      <c r="B14" t="s">
        <v>158</v>
      </c>
      <c r="D14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D15" sqref="D15"/>
    </sheetView>
  </sheetViews>
  <sheetFormatPr defaultRowHeight="15"/>
  <cols>
    <col min="1" max="1" width="7.85546875" customWidth="1"/>
    <col min="2" max="2" width="20.5703125" customWidth="1"/>
    <col min="3" max="3" width="18.28515625" customWidth="1"/>
    <col min="4" max="4" width="18.7109375" bestFit="1" customWidth="1"/>
    <col min="5" max="5" width="12.140625" bestFit="1" customWidth="1"/>
    <col min="6" max="6" width="13.28515625" bestFit="1" customWidth="1"/>
  </cols>
  <sheetData>
    <row r="1" spans="1:6">
      <c r="A1" t="s">
        <v>30</v>
      </c>
      <c r="B1" t="s">
        <v>1</v>
      </c>
      <c r="C1" t="s">
        <v>210</v>
      </c>
      <c r="D1" t="s">
        <v>211</v>
      </c>
      <c r="E1" t="s">
        <v>212</v>
      </c>
      <c r="F1" t="s">
        <v>213</v>
      </c>
    </row>
    <row r="2" spans="1:6">
      <c r="A2" s="3">
        <v>1</v>
      </c>
      <c r="B2" t="s">
        <v>214</v>
      </c>
      <c r="C2" t="s">
        <v>215</v>
      </c>
      <c r="D2" t="s">
        <v>220</v>
      </c>
    </row>
    <row r="3" spans="1:6">
      <c r="C3" t="s">
        <v>216</v>
      </c>
      <c r="D3" t="s">
        <v>220</v>
      </c>
    </row>
    <row r="4" spans="1:6">
      <c r="C4" t="s">
        <v>217</v>
      </c>
      <c r="D4" t="s">
        <v>221</v>
      </c>
    </row>
    <row r="5" spans="1:6">
      <c r="C5" t="s">
        <v>218</v>
      </c>
      <c r="D5" t="s">
        <v>221</v>
      </c>
    </row>
    <row r="6" spans="1:6">
      <c r="C6" t="s">
        <v>219</v>
      </c>
      <c r="D6" t="s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" sqref="C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Followups</vt:lpstr>
      <vt:lpstr>Sales</vt:lpstr>
      <vt:lpstr>Dealer_Leads</vt:lpstr>
      <vt:lpstr>Sheet1</vt:lpstr>
      <vt:lpstr>To_Be done</vt:lpstr>
      <vt:lpstr>Travel Plan</vt:lpstr>
      <vt:lpstr>SECI Leads</vt:lpstr>
      <vt:lpstr>Dealers</vt:lpstr>
      <vt:lpstr>Seci Checklists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2017-10-11T07:47:46Z</dcterms:modified>
</cp:coreProperties>
</file>