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2.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drawings/drawing3.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Z:\Analytical\BioRAM\BioRAM2018\"/>
    </mc:Choice>
  </mc:AlternateContent>
  <xr:revisionPtr revIDLastSave="0" documentId="10_ncr:100000_{769A037F-91A5-497E-BE8F-0693632C348F}" xr6:coauthVersionLast="31" xr6:coauthVersionMax="31" xr10:uidLastSave="{00000000-0000-0000-0000-000000000000}"/>
  <bookViews>
    <workbookView xWindow="0" yWindow="0" windowWidth="23550" windowHeight="12810" activeTab="4" xr2:uid="{00000000-000D-0000-FFFF-FFFF00000000}"/>
  </bookViews>
  <sheets>
    <sheet name="Intro" sheetId="1" r:id="rId1"/>
    <sheet name="Agent Properties" sheetId="5" r:id="rId2"/>
    <sheet name="Laboratory Procedures" sheetId="8" r:id="rId3"/>
    <sheet name="Implemented BioSafety Measures" sheetId="9" r:id="rId4"/>
    <sheet name="Results" sheetId="3" r:id="rId5"/>
    <sheet name="Agents Calculations" sheetId="2" state="hidden" r:id="rId6"/>
    <sheet name="Potential for Exposure Calc" sheetId="7" state="hidden" r:id="rId7"/>
    <sheet name="Biosafety Effectiveness Calc" sheetId="6" state="hidden" r:id="rId8"/>
  </sheets>
  <calcPr calcId="17901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8" i="2" l="1"/>
  <c r="F18" i="2"/>
  <c r="L18" i="2"/>
  <c r="E18" i="2"/>
  <c r="M18" i="2"/>
  <c r="E29" i="2"/>
  <c r="E23" i="2"/>
  <c r="M14" i="6"/>
  <c r="M4" i="6"/>
  <c r="V4" i="6"/>
  <c r="W4" i="6"/>
  <c r="W14" i="6"/>
  <c r="E20" i="7"/>
  <c r="E3" i="7"/>
  <c r="F3" i="7"/>
  <c r="N4" i="7"/>
  <c r="V4" i="7"/>
  <c r="X4" i="7"/>
  <c r="N5" i="7"/>
  <c r="V5" i="7"/>
  <c r="X5" i="7"/>
  <c r="N6" i="7"/>
  <c r="V6" i="7"/>
  <c r="X6" i="7"/>
  <c r="N7" i="7"/>
  <c r="V7" i="7"/>
  <c r="X7" i="7"/>
  <c r="N8" i="7"/>
  <c r="V8" i="7"/>
  <c r="X8" i="7"/>
  <c r="N9" i="7"/>
  <c r="V9" i="7"/>
  <c r="X9" i="7"/>
  <c r="N10" i="7"/>
  <c r="V10" i="7"/>
  <c r="X10" i="7"/>
  <c r="N12" i="7"/>
  <c r="V12" i="7"/>
  <c r="X12" i="7"/>
  <c r="N13" i="7"/>
  <c r="V13" i="7"/>
  <c r="X13" i="7"/>
  <c r="N14" i="7"/>
  <c r="V14" i="7"/>
  <c r="X14" i="7"/>
  <c r="N15" i="7"/>
  <c r="V15" i="7"/>
  <c r="X15" i="7"/>
  <c r="N16" i="7"/>
  <c r="V16" i="7"/>
  <c r="X16" i="7"/>
  <c r="N17" i="7"/>
  <c r="V17" i="7"/>
  <c r="X17" i="7"/>
  <c r="X18" i="7"/>
  <c r="C9" i="3"/>
  <c r="N14" i="6"/>
  <c r="X14" i="6"/>
  <c r="N15" i="6"/>
  <c r="X15" i="6"/>
  <c r="N16" i="6"/>
  <c r="X16" i="6"/>
  <c r="N17" i="6"/>
  <c r="X17" i="6"/>
  <c r="N18" i="6"/>
  <c r="X18" i="6"/>
  <c r="N20" i="6"/>
  <c r="V20" i="6"/>
  <c r="X20" i="6"/>
  <c r="N21" i="6"/>
  <c r="V21" i="6"/>
  <c r="X21" i="6"/>
  <c r="N22" i="6"/>
  <c r="V22" i="6"/>
  <c r="X22" i="6"/>
  <c r="N23" i="6"/>
  <c r="V23" i="6"/>
  <c r="X23" i="6"/>
  <c r="N24" i="6"/>
  <c r="V24" i="6"/>
  <c r="X24" i="6"/>
  <c r="N25" i="6"/>
  <c r="V25" i="6"/>
  <c r="X25" i="6"/>
  <c r="N26" i="6"/>
  <c r="V26" i="6"/>
  <c r="X26" i="6"/>
  <c r="N27" i="6"/>
  <c r="V27" i="6"/>
  <c r="X27" i="6"/>
  <c r="N28" i="6"/>
  <c r="V28" i="6"/>
  <c r="X28" i="6"/>
  <c r="N29" i="6"/>
  <c r="V29" i="6"/>
  <c r="X29" i="6"/>
  <c r="N30" i="6"/>
  <c r="V30" i="6"/>
  <c r="X30" i="6"/>
  <c r="N31" i="6"/>
  <c r="V31" i="6"/>
  <c r="X31" i="6"/>
  <c r="N32" i="6"/>
  <c r="V32" i="6"/>
  <c r="X32" i="6"/>
  <c r="N33" i="6"/>
  <c r="V33" i="6"/>
  <c r="X33" i="6"/>
  <c r="N34" i="6"/>
  <c r="V34" i="6"/>
  <c r="X34" i="6"/>
  <c r="N35" i="6"/>
  <c r="V35" i="6"/>
  <c r="X35" i="6"/>
  <c r="N36" i="6"/>
  <c r="V36" i="6"/>
  <c r="X36" i="6"/>
  <c r="N37" i="6"/>
  <c r="X37" i="6"/>
  <c r="N4" i="6"/>
  <c r="X4" i="6"/>
  <c r="V5" i="6"/>
  <c r="N5" i="6"/>
  <c r="X5" i="6"/>
  <c r="V6" i="6"/>
  <c r="N6" i="6"/>
  <c r="X6" i="6"/>
  <c r="V7" i="6"/>
  <c r="N7" i="6"/>
  <c r="X7" i="6"/>
  <c r="V8" i="6"/>
  <c r="N8" i="6"/>
  <c r="X8" i="6"/>
  <c r="V9" i="6"/>
  <c r="N9" i="6"/>
  <c r="X9" i="6"/>
  <c r="V10" i="6"/>
  <c r="N10" i="6"/>
  <c r="X10" i="6"/>
  <c r="V11" i="6"/>
  <c r="N11" i="6"/>
  <c r="X11" i="6"/>
  <c r="V12" i="6"/>
  <c r="N12" i="6"/>
  <c r="X12" i="6"/>
  <c r="V13" i="6"/>
  <c r="N13" i="6"/>
  <c r="X13" i="6"/>
  <c r="V39" i="6"/>
  <c r="N39" i="6"/>
  <c r="X39" i="6"/>
  <c r="V40" i="6"/>
  <c r="N40" i="6"/>
  <c r="X40" i="6"/>
  <c r="V41" i="6"/>
  <c r="N41" i="6"/>
  <c r="X41" i="6"/>
  <c r="V42" i="6"/>
  <c r="N42" i="6"/>
  <c r="X42" i="6"/>
  <c r="V43" i="6"/>
  <c r="N43" i="6"/>
  <c r="X43" i="6"/>
  <c r="V44" i="6"/>
  <c r="N44" i="6"/>
  <c r="X44" i="6"/>
  <c r="V45" i="6"/>
  <c r="N45" i="6"/>
  <c r="X45" i="6"/>
  <c r="V46" i="6"/>
  <c r="N46" i="6"/>
  <c r="X46" i="6"/>
  <c r="X48" i="6"/>
  <c r="C12" i="3"/>
  <c r="C15" i="3"/>
  <c r="G3" i="7"/>
  <c r="O4" i="7"/>
  <c r="Y4" i="7"/>
  <c r="O5" i="7"/>
  <c r="Y5" i="7"/>
  <c r="O6" i="7"/>
  <c r="Y6" i="7"/>
  <c r="O7" i="7"/>
  <c r="Y7" i="7"/>
  <c r="O8" i="7"/>
  <c r="Y8" i="7"/>
  <c r="O9" i="7"/>
  <c r="Y9" i="7"/>
  <c r="O10" i="7"/>
  <c r="Y10" i="7"/>
  <c r="O12" i="7"/>
  <c r="Y12" i="7"/>
  <c r="O13" i="7"/>
  <c r="Y13" i="7"/>
  <c r="O14" i="7"/>
  <c r="Y14" i="7"/>
  <c r="O15" i="7"/>
  <c r="Y15" i="7"/>
  <c r="O16" i="7"/>
  <c r="Y16" i="7"/>
  <c r="O17" i="7"/>
  <c r="Y17" i="7"/>
  <c r="Y18" i="7"/>
  <c r="D9" i="3"/>
  <c r="O4" i="6"/>
  <c r="Y4" i="6"/>
  <c r="O5" i="6"/>
  <c r="Y5" i="6"/>
  <c r="O6" i="6"/>
  <c r="Y6" i="6"/>
  <c r="O7" i="6"/>
  <c r="Y7" i="6"/>
  <c r="O8" i="6"/>
  <c r="Y8" i="6"/>
  <c r="O9" i="6"/>
  <c r="Y9" i="6"/>
  <c r="O10" i="6"/>
  <c r="Y10" i="6"/>
  <c r="O11" i="6"/>
  <c r="Y11" i="6"/>
  <c r="O12" i="6"/>
  <c r="Y12" i="6"/>
  <c r="O13" i="6"/>
  <c r="Y13" i="6"/>
  <c r="O14" i="6"/>
  <c r="Y14" i="6"/>
  <c r="O15" i="6"/>
  <c r="Y15" i="6"/>
  <c r="O16" i="6"/>
  <c r="Y16" i="6"/>
  <c r="O17" i="6"/>
  <c r="Y17" i="6"/>
  <c r="O18" i="6"/>
  <c r="Y18" i="6"/>
  <c r="O20" i="6"/>
  <c r="Y20" i="6"/>
  <c r="O21" i="6"/>
  <c r="Y21" i="6"/>
  <c r="O22" i="6"/>
  <c r="Y22" i="6"/>
  <c r="O23" i="6"/>
  <c r="Y23" i="6"/>
  <c r="O24" i="6"/>
  <c r="Y24" i="6"/>
  <c r="O25" i="6"/>
  <c r="Y25" i="6"/>
  <c r="O26" i="6"/>
  <c r="Y26" i="6"/>
  <c r="O27" i="6"/>
  <c r="Y27" i="6"/>
  <c r="O28" i="6"/>
  <c r="Y28" i="6"/>
  <c r="O29" i="6"/>
  <c r="Y29" i="6"/>
  <c r="O30" i="6"/>
  <c r="Y30" i="6"/>
  <c r="O31" i="6"/>
  <c r="Y31" i="6"/>
  <c r="O32" i="6"/>
  <c r="Y32" i="6"/>
  <c r="O33" i="6"/>
  <c r="Y33" i="6"/>
  <c r="O34" i="6"/>
  <c r="Y34" i="6"/>
  <c r="O35" i="6"/>
  <c r="Y35" i="6"/>
  <c r="O36" i="6"/>
  <c r="Y36" i="6"/>
  <c r="O37" i="6"/>
  <c r="Y37" i="6"/>
  <c r="O39" i="6"/>
  <c r="Y39" i="6"/>
  <c r="O40" i="6"/>
  <c r="Y40" i="6"/>
  <c r="O41" i="6"/>
  <c r="Y41" i="6"/>
  <c r="O42" i="6"/>
  <c r="Y42" i="6"/>
  <c r="O43" i="6"/>
  <c r="Y43" i="6"/>
  <c r="O44" i="6"/>
  <c r="Y44" i="6"/>
  <c r="O45" i="6"/>
  <c r="Y45" i="6"/>
  <c r="O46" i="6"/>
  <c r="Y46" i="6"/>
  <c r="Y48" i="6"/>
  <c r="D12" i="3"/>
  <c r="D15" i="3"/>
  <c r="P4" i="7"/>
  <c r="Z4" i="7"/>
  <c r="P5" i="7"/>
  <c r="Z5" i="7"/>
  <c r="P6" i="7"/>
  <c r="Z6" i="7"/>
  <c r="P7" i="7"/>
  <c r="Z7" i="7"/>
  <c r="P8" i="7"/>
  <c r="Z8" i="7"/>
  <c r="P9" i="7"/>
  <c r="Z9" i="7"/>
  <c r="P10" i="7"/>
  <c r="Z10" i="7"/>
  <c r="P12" i="7"/>
  <c r="Z12" i="7"/>
  <c r="P13" i="7"/>
  <c r="Z13" i="7"/>
  <c r="P14" i="7"/>
  <c r="Z14" i="7"/>
  <c r="P15" i="7"/>
  <c r="Z15" i="7"/>
  <c r="P16" i="7"/>
  <c r="Z16" i="7"/>
  <c r="P17" i="7"/>
  <c r="Z17" i="7"/>
  <c r="Z18" i="7"/>
  <c r="E9" i="3"/>
  <c r="P14" i="6"/>
  <c r="Z14" i="6"/>
  <c r="P15" i="6"/>
  <c r="Z15" i="6"/>
  <c r="P16" i="6"/>
  <c r="Z16" i="6"/>
  <c r="P17" i="6"/>
  <c r="Z17" i="6"/>
  <c r="P18" i="6"/>
  <c r="Z18" i="6"/>
  <c r="P20" i="6"/>
  <c r="Z20" i="6"/>
  <c r="P21" i="6"/>
  <c r="Z21" i="6"/>
  <c r="P22" i="6"/>
  <c r="Z22" i="6"/>
  <c r="P23" i="6"/>
  <c r="Z23" i="6"/>
  <c r="P24" i="6"/>
  <c r="Z24" i="6"/>
  <c r="P25" i="6"/>
  <c r="Z25" i="6"/>
  <c r="P26" i="6"/>
  <c r="Z26" i="6"/>
  <c r="P27" i="6"/>
  <c r="Z27" i="6"/>
  <c r="P28" i="6"/>
  <c r="Z28" i="6"/>
  <c r="P29" i="6"/>
  <c r="Z29" i="6"/>
  <c r="P30" i="6"/>
  <c r="Z30" i="6"/>
  <c r="P31" i="6"/>
  <c r="Z31" i="6"/>
  <c r="P32" i="6"/>
  <c r="Z32" i="6"/>
  <c r="P33" i="6"/>
  <c r="Z33" i="6"/>
  <c r="P34" i="6"/>
  <c r="Z34" i="6"/>
  <c r="P35" i="6"/>
  <c r="Z35" i="6"/>
  <c r="P36" i="6"/>
  <c r="Z36" i="6"/>
  <c r="P37" i="6"/>
  <c r="Z37" i="6"/>
  <c r="P4" i="6"/>
  <c r="Z4" i="6"/>
  <c r="P5" i="6"/>
  <c r="Z5" i="6"/>
  <c r="P6" i="6"/>
  <c r="Z6" i="6"/>
  <c r="P7" i="6"/>
  <c r="Z7" i="6"/>
  <c r="P8" i="6"/>
  <c r="Z8" i="6"/>
  <c r="P9" i="6"/>
  <c r="Z9" i="6"/>
  <c r="P10" i="6"/>
  <c r="Z10" i="6"/>
  <c r="P11" i="6"/>
  <c r="Z11" i="6"/>
  <c r="P12" i="6"/>
  <c r="Z12" i="6"/>
  <c r="P13" i="6"/>
  <c r="Z13" i="6"/>
  <c r="P39" i="6"/>
  <c r="Z39" i="6"/>
  <c r="P40" i="6"/>
  <c r="Z40" i="6"/>
  <c r="P41" i="6"/>
  <c r="Z41" i="6"/>
  <c r="P42" i="6"/>
  <c r="Z42" i="6"/>
  <c r="P43" i="6"/>
  <c r="Z43" i="6"/>
  <c r="P44" i="6"/>
  <c r="Z44" i="6"/>
  <c r="P45" i="6"/>
  <c r="Z45" i="6"/>
  <c r="P46" i="6"/>
  <c r="Z46" i="6"/>
  <c r="Z48" i="6"/>
  <c r="E12" i="3"/>
  <c r="E15" i="3"/>
  <c r="J3" i="7"/>
  <c r="R4" i="7"/>
  <c r="AB4" i="7"/>
  <c r="R5" i="7"/>
  <c r="AB5" i="7"/>
  <c r="R6" i="7"/>
  <c r="AB6" i="7"/>
  <c r="R7" i="7"/>
  <c r="AB7" i="7"/>
  <c r="R8" i="7"/>
  <c r="AB8" i="7"/>
  <c r="R9" i="7"/>
  <c r="AB9" i="7"/>
  <c r="R10" i="7"/>
  <c r="AB10" i="7"/>
  <c r="R12" i="7"/>
  <c r="AB12" i="7"/>
  <c r="R13" i="7"/>
  <c r="AB13" i="7"/>
  <c r="R14" i="7"/>
  <c r="AB14" i="7"/>
  <c r="R15" i="7"/>
  <c r="AB15" i="7"/>
  <c r="R16" i="7"/>
  <c r="AB16" i="7"/>
  <c r="R17" i="7"/>
  <c r="AB17" i="7"/>
  <c r="AB18" i="7"/>
  <c r="C10" i="3"/>
  <c r="R14" i="6"/>
  <c r="AB14" i="6"/>
  <c r="R15" i="6"/>
  <c r="AB15" i="6"/>
  <c r="R16" i="6"/>
  <c r="AB16" i="6"/>
  <c r="R17" i="6"/>
  <c r="AB17" i="6"/>
  <c r="R18" i="6"/>
  <c r="AB18" i="6"/>
  <c r="R20" i="6"/>
  <c r="AB20" i="6"/>
  <c r="R21" i="6"/>
  <c r="AB21" i="6"/>
  <c r="R22" i="6"/>
  <c r="AB22" i="6"/>
  <c r="R23" i="6"/>
  <c r="AB23" i="6"/>
  <c r="R24" i="6"/>
  <c r="AB24" i="6"/>
  <c r="R25" i="6"/>
  <c r="AB25" i="6"/>
  <c r="R26" i="6"/>
  <c r="AB26" i="6"/>
  <c r="R27" i="6"/>
  <c r="AB27" i="6"/>
  <c r="R28" i="6"/>
  <c r="AB28" i="6"/>
  <c r="R29" i="6"/>
  <c r="AB29" i="6"/>
  <c r="R30" i="6"/>
  <c r="AB30" i="6"/>
  <c r="R31" i="6"/>
  <c r="AB31" i="6"/>
  <c r="R32" i="6"/>
  <c r="AB32" i="6"/>
  <c r="R33" i="6"/>
  <c r="AB33" i="6"/>
  <c r="R34" i="6"/>
  <c r="AB34" i="6"/>
  <c r="R35" i="6"/>
  <c r="AB35" i="6"/>
  <c r="R36" i="6"/>
  <c r="AB36" i="6"/>
  <c r="R37" i="6"/>
  <c r="AB37" i="6"/>
  <c r="R4" i="6"/>
  <c r="AB4" i="6"/>
  <c r="R5" i="6"/>
  <c r="AB5" i="6"/>
  <c r="R6" i="6"/>
  <c r="AB6" i="6"/>
  <c r="R7" i="6"/>
  <c r="AB7" i="6"/>
  <c r="R8" i="6"/>
  <c r="AB8" i="6"/>
  <c r="R9" i="6"/>
  <c r="AB9" i="6"/>
  <c r="R10" i="6"/>
  <c r="AB10" i="6"/>
  <c r="R11" i="6"/>
  <c r="AB11" i="6"/>
  <c r="R12" i="6"/>
  <c r="AB12" i="6"/>
  <c r="R13" i="6"/>
  <c r="AB13" i="6"/>
  <c r="R39" i="6"/>
  <c r="AB39" i="6"/>
  <c r="R40" i="6"/>
  <c r="AB40" i="6"/>
  <c r="R41" i="6"/>
  <c r="AB41" i="6"/>
  <c r="R42" i="6"/>
  <c r="AB42" i="6"/>
  <c r="R43" i="6"/>
  <c r="AB43" i="6"/>
  <c r="R44" i="6"/>
  <c r="AB44" i="6"/>
  <c r="R45" i="6"/>
  <c r="AB45" i="6"/>
  <c r="R46" i="6"/>
  <c r="AB46" i="6"/>
  <c r="AB48" i="6"/>
  <c r="C13" i="3"/>
  <c r="C16" i="3"/>
  <c r="S4" i="7"/>
  <c r="AC4" i="7"/>
  <c r="S5" i="7"/>
  <c r="AC5" i="7"/>
  <c r="S6" i="7"/>
  <c r="AC6" i="7"/>
  <c r="S7" i="7"/>
  <c r="AC7" i="7"/>
  <c r="S8" i="7"/>
  <c r="AC8" i="7"/>
  <c r="S9" i="7"/>
  <c r="AC9" i="7"/>
  <c r="S10" i="7"/>
  <c r="AC10" i="7"/>
  <c r="S12" i="7"/>
  <c r="AC12" i="7"/>
  <c r="S13" i="7"/>
  <c r="AC13" i="7"/>
  <c r="S14" i="7"/>
  <c r="AC14" i="7"/>
  <c r="S15" i="7"/>
  <c r="AC15" i="7"/>
  <c r="S16" i="7"/>
  <c r="AC16" i="7"/>
  <c r="S17" i="7"/>
  <c r="AC17" i="7"/>
  <c r="AC18" i="7"/>
  <c r="D10" i="3"/>
  <c r="S4" i="6"/>
  <c r="AC4" i="6"/>
  <c r="S5" i="6"/>
  <c r="AC5" i="6"/>
  <c r="S6" i="6"/>
  <c r="AC6" i="6"/>
  <c r="S7" i="6"/>
  <c r="AC7" i="6"/>
  <c r="S8" i="6"/>
  <c r="AC8" i="6"/>
  <c r="S9" i="6"/>
  <c r="AC9" i="6"/>
  <c r="S10" i="6"/>
  <c r="AC10" i="6"/>
  <c r="S11" i="6"/>
  <c r="AC11" i="6"/>
  <c r="S12" i="6"/>
  <c r="AC12" i="6"/>
  <c r="S13" i="6"/>
  <c r="AC13" i="6"/>
  <c r="S14" i="6"/>
  <c r="AC14" i="6"/>
  <c r="S15" i="6"/>
  <c r="AC15" i="6"/>
  <c r="S16" i="6"/>
  <c r="AC16" i="6"/>
  <c r="S17" i="6"/>
  <c r="AC17" i="6"/>
  <c r="S18" i="6"/>
  <c r="AC18" i="6"/>
  <c r="S20" i="6"/>
  <c r="AC20" i="6"/>
  <c r="S21" i="6"/>
  <c r="AC21" i="6"/>
  <c r="S22" i="6"/>
  <c r="AC22" i="6"/>
  <c r="S23" i="6"/>
  <c r="AC23" i="6"/>
  <c r="S24" i="6"/>
  <c r="AC24" i="6"/>
  <c r="S25" i="6"/>
  <c r="AC25" i="6"/>
  <c r="S26" i="6"/>
  <c r="AC26" i="6"/>
  <c r="S27" i="6"/>
  <c r="AC27" i="6"/>
  <c r="S28" i="6"/>
  <c r="AC28" i="6"/>
  <c r="S29" i="6"/>
  <c r="AC29" i="6"/>
  <c r="S30" i="6"/>
  <c r="AC30" i="6"/>
  <c r="S31" i="6"/>
  <c r="AC31" i="6"/>
  <c r="S32" i="6"/>
  <c r="AC32" i="6"/>
  <c r="S33" i="6"/>
  <c r="AC33" i="6"/>
  <c r="S34" i="6"/>
  <c r="AC34" i="6"/>
  <c r="S35" i="6"/>
  <c r="AC35" i="6"/>
  <c r="S36" i="6"/>
  <c r="AC36" i="6"/>
  <c r="S37" i="6"/>
  <c r="AC37" i="6"/>
  <c r="S39" i="6"/>
  <c r="AC39" i="6"/>
  <c r="S40" i="6"/>
  <c r="AC40" i="6"/>
  <c r="S41" i="6"/>
  <c r="AC41" i="6"/>
  <c r="S42" i="6"/>
  <c r="AC42" i="6"/>
  <c r="S43" i="6"/>
  <c r="AC43" i="6"/>
  <c r="S44" i="6"/>
  <c r="AC44" i="6"/>
  <c r="S45" i="6"/>
  <c r="AC45" i="6"/>
  <c r="S46" i="6"/>
  <c r="AC46" i="6"/>
  <c r="AC48" i="6"/>
  <c r="D13" i="3"/>
  <c r="D16" i="3"/>
  <c r="T4" i="7"/>
  <c r="AD4" i="7"/>
  <c r="T5" i="7"/>
  <c r="AD5" i="7"/>
  <c r="T6" i="7"/>
  <c r="AD6" i="7"/>
  <c r="T7" i="7"/>
  <c r="AD7" i="7"/>
  <c r="T8" i="7"/>
  <c r="AD8" i="7"/>
  <c r="T9" i="7"/>
  <c r="AD9" i="7"/>
  <c r="T10" i="7"/>
  <c r="AD10" i="7"/>
  <c r="T12" i="7"/>
  <c r="AD12" i="7"/>
  <c r="T13" i="7"/>
  <c r="AD13" i="7"/>
  <c r="T14" i="7"/>
  <c r="AD14" i="7"/>
  <c r="T15" i="7"/>
  <c r="AD15" i="7"/>
  <c r="T16" i="7"/>
  <c r="AD16" i="7"/>
  <c r="T17" i="7"/>
  <c r="AD17" i="7"/>
  <c r="AD18" i="7"/>
  <c r="E10" i="3"/>
  <c r="T4" i="6"/>
  <c r="AD4" i="6"/>
  <c r="T5" i="6"/>
  <c r="AD5" i="6"/>
  <c r="T6" i="6"/>
  <c r="AD6" i="6"/>
  <c r="T7" i="6"/>
  <c r="AD7" i="6"/>
  <c r="T8" i="6"/>
  <c r="AD8" i="6"/>
  <c r="T9" i="6"/>
  <c r="AD9" i="6"/>
  <c r="T10" i="6"/>
  <c r="AD10" i="6"/>
  <c r="T11" i="6"/>
  <c r="AD11" i="6"/>
  <c r="T12" i="6"/>
  <c r="AD12" i="6"/>
  <c r="T13" i="6"/>
  <c r="AD13" i="6"/>
  <c r="T14" i="6"/>
  <c r="AD14" i="6"/>
  <c r="T15" i="6"/>
  <c r="AD15" i="6"/>
  <c r="T16" i="6"/>
  <c r="AD16" i="6"/>
  <c r="T17" i="6"/>
  <c r="AD17" i="6"/>
  <c r="T18" i="6"/>
  <c r="AD18" i="6"/>
  <c r="T20" i="6"/>
  <c r="AD20" i="6"/>
  <c r="T21" i="6"/>
  <c r="AD21" i="6"/>
  <c r="T22" i="6"/>
  <c r="AD22" i="6"/>
  <c r="T23" i="6"/>
  <c r="AD23" i="6"/>
  <c r="T24" i="6"/>
  <c r="AD24" i="6"/>
  <c r="T25" i="6"/>
  <c r="AD25" i="6"/>
  <c r="T26" i="6"/>
  <c r="AD26" i="6"/>
  <c r="T27" i="6"/>
  <c r="AD27" i="6"/>
  <c r="T28" i="6"/>
  <c r="AD28" i="6"/>
  <c r="T29" i="6"/>
  <c r="AD29" i="6"/>
  <c r="T30" i="6"/>
  <c r="AD30" i="6"/>
  <c r="T31" i="6"/>
  <c r="AD31" i="6"/>
  <c r="T32" i="6"/>
  <c r="AD32" i="6"/>
  <c r="T33" i="6"/>
  <c r="AD33" i="6"/>
  <c r="T34" i="6"/>
  <c r="AD34" i="6"/>
  <c r="T35" i="6"/>
  <c r="AD35" i="6"/>
  <c r="T36" i="6"/>
  <c r="AD36" i="6"/>
  <c r="T37" i="6"/>
  <c r="AD37" i="6"/>
  <c r="T39" i="6"/>
  <c r="AD39" i="6"/>
  <c r="T40" i="6"/>
  <c r="AD40" i="6"/>
  <c r="T41" i="6"/>
  <c r="AD41" i="6"/>
  <c r="T42" i="6"/>
  <c r="AD42" i="6"/>
  <c r="T43" i="6"/>
  <c r="AD43" i="6"/>
  <c r="T44" i="6"/>
  <c r="AD44" i="6"/>
  <c r="T45" i="6"/>
  <c r="AD45" i="6"/>
  <c r="T46" i="6"/>
  <c r="AD46" i="6"/>
  <c r="AD48" i="6"/>
  <c r="E13" i="3"/>
  <c r="E16" i="3"/>
  <c r="I3" i="7"/>
  <c r="Q4" i="7"/>
  <c r="AA4" i="7"/>
  <c r="Q5" i="7"/>
  <c r="AA5" i="7"/>
  <c r="Q6" i="7"/>
  <c r="AA6" i="7"/>
  <c r="Q7" i="7"/>
  <c r="AA7" i="7"/>
  <c r="Q8" i="7"/>
  <c r="AA8" i="7"/>
  <c r="Q9" i="7"/>
  <c r="AA9" i="7"/>
  <c r="Q10" i="7"/>
  <c r="AA10" i="7"/>
  <c r="Q12" i="7"/>
  <c r="AA12" i="7"/>
  <c r="Q13" i="7"/>
  <c r="AA13" i="7"/>
  <c r="Q14" i="7"/>
  <c r="AA14" i="7"/>
  <c r="Q15" i="7"/>
  <c r="AA15" i="7"/>
  <c r="Q16" i="7"/>
  <c r="AA16" i="7"/>
  <c r="Q17" i="7"/>
  <c r="AA17" i="7"/>
  <c r="AA18" i="7"/>
  <c r="B10" i="3"/>
  <c r="Q4" i="6"/>
  <c r="AA4" i="6"/>
  <c r="Q5" i="6"/>
  <c r="AA5" i="6"/>
  <c r="Q6" i="6"/>
  <c r="AA6" i="6"/>
  <c r="Q7" i="6"/>
  <c r="AA7" i="6"/>
  <c r="Q8" i="6"/>
  <c r="AA8" i="6"/>
  <c r="Q9" i="6"/>
  <c r="AA9" i="6"/>
  <c r="Q10" i="6"/>
  <c r="AA10" i="6"/>
  <c r="Q11" i="6"/>
  <c r="AA11" i="6"/>
  <c r="Q12" i="6"/>
  <c r="AA12" i="6"/>
  <c r="Q13" i="6"/>
  <c r="AA13" i="6"/>
  <c r="Q14" i="6"/>
  <c r="AA14" i="6"/>
  <c r="Q15" i="6"/>
  <c r="AA15" i="6"/>
  <c r="Q16" i="6"/>
  <c r="AA16" i="6"/>
  <c r="Q17" i="6"/>
  <c r="AA17" i="6"/>
  <c r="Q18" i="6"/>
  <c r="AA18" i="6"/>
  <c r="Q20" i="6"/>
  <c r="AA20" i="6"/>
  <c r="Q21" i="6"/>
  <c r="AA21" i="6"/>
  <c r="Q22" i="6"/>
  <c r="AA22" i="6"/>
  <c r="Q23" i="6"/>
  <c r="AA23" i="6"/>
  <c r="Q24" i="6"/>
  <c r="AA24" i="6"/>
  <c r="Q25" i="6"/>
  <c r="AA25" i="6"/>
  <c r="Q26" i="6"/>
  <c r="AA26" i="6"/>
  <c r="Q27" i="6"/>
  <c r="AA27" i="6"/>
  <c r="Q28" i="6"/>
  <c r="AA28" i="6"/>
  <c r="Q29" i="6"/>
  <c r="AA29" i="6"/>
  <c r="Q30" i="6"/>
  <c r="AA30" i="6"/>
  <c r="Q31" i="6"/>
  <c r="AA31" i="6"/>
  <c r="Q32" i="6"/>
  <c r="AA32" i="6"/>
  <c r="Q33" i="6"/>
  <c r="AA33" i="6"/>
  <c r="Q34" i="6"/>
  <c r="AA34" i="6"/>
  <c r="Q35" i="6"/>
  <c r="AA35" i="6"/>
  <c r="Q36" i="6"/>
  <c r="AA36" i="6"/>
  <c r="Q37" i="6"/>
  <c r="AA37" i="6"/>
  <c r="Q39" i="6"/>
  <c r="AA39" i="6"/>
  <c r="Q40" i="6"/>
  <c r="AA40" i="6"/>
  <c r="Q41" i="6"/>
  <c r="AA41" i="6"/>
  <c r="Q42" i="6"/>
  <c r="AA42" i="6"/>
  <c r="Q43" i="6"/>
  <c r="AA43" i="6"/>
  <c r="Q44" i="6"/>
  <c r="AA44" i="6"/>
  <c r="Q45" i="6"/>
  <c r="AA45" i="6"/>
  <c r="Q46" i="6"/>
  <c r="AA46" i="6"/>
  <c r="AA48" i="6"/>
  <c r="B13" i="3"/>
  <c r="B16" i="3"/>
  <c r="M4" i="7"/>
  <c r="W4" i="7"/>
  <c r="M5" i="7"/>
  <c r="W5" i="7"/>
  <c r="M6" i="7"/>
  <c r="W6" i="7"/>
  <c r="M7" i="7"/>
  <c r="W7" i="7"/>
  <c r="M8" i="7"/>
  <c r="W8" i="7"/>
  <c r="M9" i="7"/>
  <c r="W9" i="7"/>
  <c r="M10" i="7"/>
  <c r="W10" i="7"/>
  <c r="M12" i="7"/>
  <c r="W12" i="7"/>
  <c r="M13" i="7"/>
  <c r="W13" i="7"/>
  <c r="M14" i="7"/>
  <c r="W14" i="7"/>
  <c r="M15" i="7"/>
  <c r="W15" i="7"/>
  <c r="M16" i="7"/>
  <c r="W16" i="7"/>
  <c r="M17" i="7"/>
  <c r="W17" i="7"/>
  <c r="W18" i="7"/>
  <c r="B9" i="3"/>
  <c r="M5" i="6"/>
  <c r="W5" i="6"/>
  <c r="M6" i="6"/>
  <c r="W6" i="6"/>
  <c r="M7" i="6"/>
  <c r="W7" i="6"/>
  <c r="M8" i="6"/>
  <c r="W8" i="6"/>
  <c r="M9" i="6"/>
  <c r="W9" i="6"/>
  <c r="M10" i="6"/>
  <c r="W10" i="6"/>
  <c r="M11" i="6"/>
  <c r="W11" i="6"/>
  <c r="M12" i="6"/>
  <c r="W12" i="6"/>
  <c r="M13" i="6"/>
  <c r="W13" i="6"/>
  <c r="M15" i="6"/>
  <c r="W15" i="6"/>
  <c r="M16" i="6"/>
  <c r="W16" i="6"/>
  <c r="M17" i="6"/>
  <c r="W17" i="6"/>
  <c r="M18" i="6"/>
  <c r="W18" i="6"/>
  <c r="M20" i="6"/>
  <c r="W20" i="6"/>
  <c r="M21" i="6"/>
  <c r="W21" i="6"/>
  <c r="M22" i="6"/>
  <c r="W22" i="6"/>
  <c r="M23" i="6"/>
  <c r="W23" i="6"/>
  <c r="M24" i="6"/>
  <c r="W24" i="6"/>
  <c r="M25" i="6"/>
  <c r="W25" i="6"/>
  <c r="M26" i="6"/>
  <c r="W26" i="6"/>
  <c r="M27" i="6"/>
  <c r="W27" i="6"/>
  <c r="M28" i="6"/>
  <c r="W28" i="6"/>
  <c r="M29" i="6"/>
  <c r="W29" i="6"/>
  <c r="M30" i="6"/>
  <c r="W30" i="6"/>
  <c r="M31" i="6"/>
  <c r="W31" i="6"/>
  <c r="M32" i="6"/>
  <c r="W32" i="6"/>
  <c r="M33" i="6"/>
  <c r="W33" i="6"/>
  <c r="M34" i="6"/>
  <c r="W34" i="6"/>
  <c r="M35" i="6"/>
  <c r="W35" i="6"/>
  <c r="M36" i="6"/>
  <c r="W36" i="6"/>
  <c r="M37" i="6"/>
  <c r="W37" i="6"/>
  <c r="M39" i="6"/>
  <c r="W39" i="6"/>
  <c r="M40" i="6"/>
  <c r="W40" i="6"/>
  <c r="M41" i="6"/>
  <c r="W41" i="6"/>
  <c r="M42" i="6"/>
  <c r="W42" i="6"/>
  <c r="M43" i="6"/>
  <c r="W43" i="6"/>
  <c r="M44" i="6"/>
  <c r="W44" i="6"/>
  <c r="M45" i="6"/>
  <c r="W45" i="6"/>
  <c r="M46" i="6"/>
  <c r="W46" i="6"/>
  <c r="W48" i="6"/>
  <c r="B12" i="3"/>
  <c r="B15" i="3"/>
  <c r="N9" i="2"/>
  <c r="R9" i="2"/>
  <c r="N10" i="2"/>
  <c r="R10" i="2"/>
  <c r="R11" i="2"/>
  <c r="B12" i="2"/>
  <c r="E2" i="3"/>
  <c r="N7" i="2"/>
  <c r="Q7" i="2"/>
  <c r="N8" i="2"/>
  <c r="Q8" i="2"/>
  <c r="Q11" i="2"/>
  <c r="D2" i="3"/>
  <c r="N6" i="2"/>
  <c r="P6" i="2"/>
  <c r="N5" i="2"/>
  <c r="P5" i="2"/>
  <c r="P11" i="2"/>
  <c r="C2" i="3"/>
  <c r="N4" i="2"/>
  <c r="O4" i="2"/>
  <c r="N3" i="2"/>
  <c r="O3" i="2"/>
  <c r="O11" i="2"/>
  <c r="B2" i="3"/>
  <c r="B13" i="2"/>
  <c r="B3" i="3"/>
  <c r="C3" i="3"/>
  <c r="D3" i="3"/>
  <c r="E3" i="3"/>
  <c r="H49" i="2"/>
  <c r="H50" i="2"/>
  <c r="K50" i="2"/>
  <c r="N50" i="2"/>
  <c r="H51" i="2"/>
  <c r="H52" i="2"/>
  <c r="H53" i="2"/>
  <c r="H54" i="2"/>
  <c r="H48" i="2"/>
  <c r="H44" i="2"/>
  <c r="H45" i="2"/>
  <c r="H46" i="2"/>
  <c r="H43" i="2"/>
  <c r="K43" i="2"/>
  <c r="N43" i="2"/>
  <c r="H35" i="2"/>
  <c r="H36" i="2"/>
  <c r="H37" i="2"/>
  <c r="H38" i="2"/>
  <c r="H39" i="2"/>
  <c r="H40" i="2"/>
  <c r="H34" i="2"/>
  <c r="K34" i="2"/>
  <c r="N34" i="2"/>
  <c r="H30" i="2"/>
  <c r="K30" i="2"/>
  <c r="N30" i="2"/>
  <c r="H31" i="2"/>
  <c r="H32" i="2"/>
  <c r="H29" i="2"/>
  <c r="K29" i="2"/>
  <c r="N29" i="2"/>
  <c r="H26" i="2"/>
  <c r="H27" i="2"/>
  <c r="K27" i="2"/>
  <c r="N27" i="2"/>
  <c r="H25" i="2"/>
  <c r="H23" i="2"/>
  <c r="H19" i="2"/>
  <c r="H20" i="2"/>
  <c r="H21" i="2"/>
  <c r="H18" i="2"/>
  <c r="N18" i="2"/>
  <c r="E49" i="2"/>
  <c r="E50" i="2"/>
  <c r="M50" i="2"/>
  <c r="E51" i="2"/>
  <c r="E52" i="2"/>
  <c r="E53" i="2"/>
  <c r="E54" i="2"/>
  <c r="E48" i="2"/>
  <c r="K49" i="2"/>
  <c r="M49" i="2"/>
  <c r="E44" i="2"/>
  <c r="E45" i="2"/>
  <c r="E46" i="2"/>
  <c r="E43" i="2"/>
  <c r="E35" i="2"/>
  <c r="K35" i="2"/>
  <c r="M35" i="2"/>
  <c r="E36" i="2"/>
  <c r="E37" i="2"/>
  <c r="E38" i="2"/>
  <c r="E39" i="2"/>
  <c r="E40" i="2"/>
  <c r="E34" i="2"/>
  <c r="E30" i="2"/>
  <c r="E31" i="2"/>
  <c r="E32" i="2"/>
  <c r="E19" i="2"/>
  <c r="E20" i="2"/>
  <c r="E21" i="2"/>
  <c r="K19" i="2"/>
  <c r="N19" i="2"/>
  <c r="K38" i="2"/>
  <c r="N38" i="2"/>
  <c r="K46" i="2"/>
  <c r="N46" i="2"/>
  <c r="N49" i="2"/>
  <c r="K53" i="2"/>
  <c r="N53" i="2"/>
  <c r="K26" i="2"/>
  <c r="M26" i="2"/>
  <c r="M27" i="2"/>
  <c r="M38" i="2"/>
  <c r="M53" i="2"/>
  <c r="F23" i="2"/>
  <c r="F21" i="2"/>
  <c r="F20" i="2"/>
  <c r="F19" i="2"/>
  <c r="K54" i="2"/>
  <c r="M54" i="2"/>
  <c r="K52" i="2"/>
  <c r="N52" i="2"/>
  <c r="K51" i="2"/>
  <c r="N51" i="2"/>
  <c r="K48" i="2"/>
  <c r="K45" i="2"/>
  <c r="K44" i="2"/>
  <c r="N44" i="2"/>
  <c r="M43" i="2"/>
  <c r="K40" i="2"/>
  <c r="N40" i="2"/>
  <c r="K39" i="2"/>
  <c r="N39" i="2"/>
  <c r="K37" i="2"/>
  <c r="K36" i="2"/>
  <c r="M36" i="2"/>
  <c r="N35" i="2"/>
  <c r="K32" i="2"/>
  <c r="K31" i="2"/>
  <c r="M30" i="2"/>
  <c r="K25" i="2"/>
  <c r="M25" i="2"/>
  <c r="K23" i="2"/>
  <c r="L23" i="2"/>
  <c r="K21" i="2"/>
  <c r="L21" i="2"/>
  <c r="K20" i="2"/>
  <c r="N20" i="2"/>
  <c r="L19" i="2"/>
  <c r="N23" i="2"/>
  <c r="M23" i="2"/>
  <c r="M31" i="2"/>
  <c r="M19" i="2"/>
  <c r="M21" i="2"/>
  <c r="M34" i="2"/>
  <c r="M46" i="2"/>
  <c r="M51" i="2"/>
  <c r="N25" i="2"/>
  <c r="N45" i="2"/>
  <c r="M39" i="2"/>
  <c r="N54" i="2"/>
  <c r="M44" i="2"/>
  <c r="N26" i="2"/>
  <c r="N48" i="2"/>
  <c r="M52" i="2"/>
  <c r="L20" i="2"/>
  <c r="L55" i="2"/>
  <c r="B6" i="3"/>
  <c r="M40" i="2"/>
  <c r="M20" i="2"/>
  <c r="M45" i="2"/>
  <c r="N37" i="2"/>
  <c r="M29" i="2"/>
  <c r="M37" i="2"/>
  <c r="M48" i="2"/>
  <c r="N21" i="2"/>
  <c r="N31" i="2"/>
  <c r="N32" i="2"/>
  <c r="N36" i="2"/>
  <c r="N55" i="2"/>
  <c r="D6" i="3"/>
  <c r="M32" i="2"/>
  <c r="H16" i="2"/>
  <c r="M55" i="2"/>
  <c r="C6" i="3"/>
</calcChain>
</file>

<file path=xl/sharedStrings.xml><?xml version="1.0" encoding="utf-8"?>
<sst xmlns="http://schemas.openxmlformats.org/spreadsheetml/2006/main" count="695" uniqueCount="452">
  <si>
    <t>BioRAM 2016</t>
  </si>
  <si>
    <t>Biosafety Risk</t>
  </si>
  <si>
    <t xml:space="preserve">Biosafety risk is defined as a function of the likelihood of an exposure leading to an infection and the consequences of an infection.  </t>
  </si>
  <si>
    <t>These are also organized into the potential for a exposure to an individual working within the laboratory and a potential for a release to the environment causing the potential for exposure to the community (human and/or animal).</t>
  </si>
  <si>
    <r>
      <t>Likelihood</t>
    </r>
    <r>
      <rPr>
        <sz val="10"/>
        <color theme="1"/>
        <rFont val="Calibri"/>
        <family val="2"/>
        <scheme val="minor"/>
      </rPr>
      <t xml:space="preserve"> is defined by the potential for an exposure based upon the laboratory processes mitigated by the in place biosafety mitigation measures combine with the biological properties of the agent which influence the potential for infection.  These are organized into four different calculations based upon the potential exposure routes:</t>
    </r>
  </si>
  <si>
    <r>
      <t>·</t>
    </r>
    <r>
      <rPr>
        <sz val="10"/>
        <color theme="1"/>
        <rFont val="Times New Roman"/>
        <family val="1"/>
      </rPr>
      <t xml:space="preserve">         </t>
    </r>
    <r>
      <rPr>
        <sz val="10"/>
        <color theme="1"/>
        <rFont val="Calibri"/>
        <family val="2"/>
        <scheme val="minor"/>
      </rPr>
      <t>Inhalation exposure, inhalation into the upper respiratory or lower respiratory track of airborne droplets,</t>
    </r>
  </si>
  <si>
    <r>
      <t>·</t>
    </r>
    <r>
      <rPr>
        <sz val="10"/>
        <color theme="1"/>
        <rFont val="Times New Roman"/>
        <family val="1"/>
      </rPr>
      <t xml:space="preserve">         </t>
    </r>
    <r>
      <rPr>
        <sz val="10"/>
        <color theme="1"/>
        <rFont val="Calibri"/>
        <family val="2"/>
        <scheme val="minor"/>
      </rPr>
      <t>Contact exposure, infectious material entering the mucosal membranes or into an abrasion,</t>
    </r>
  </si>
  <si>
    <r>
      <t>·</t>
    </r>
    <r>
      <rPr>
        <sz val="10"/>
        <color theme="1"/>
        <rFont val="Times New Roman"/>
        <family val="1"/>
      </rPr>
      <t xml:space="preserve">         </t>
    </r>
    <r>
      <rPr>
        <sz val="10"/>
        <color theme="1"/>
        <rFont val="Calibri"/>
        <family val="2"/>
        <scheme val="minor"/>
      </rPr>
      <t>Ingestion exposure, infectious material entering the gastrointestinal system through the mouth or nasal passageway, and</t>
    </r>
  </si>
  <si>
    <r>
      <t>·</t>
    </r>
    <r>
      <rPr>
        <sz val="10"/>
        <color theme="1"/>
        <rFont val="Times New Roman"/>
        <family val="1"/>
      </rPr>
      <t xml:space="preserve">         </t>
    </r>
    <r>
      <rPr>
        <sz val="10"/>
        <color theme="1"/>
        <rFont val="Calibri"/>
        <family val="2"/>
        <scheme val="minor"/>
      </rPr>
      <t>Percutaneous exposure, object containing infectious material penetrates the skin.</t>
    </r>
  </si>
  <si>
    <r>
      <t>Consequences</t>
    </r>
    <r>
      <rPr>
        <sz val="10"/>
        <color theme="1"/>
        <rFont val="Calibri"/>
        <family val="2"/>
        <scheme val="minor"/>
      </rPr>
      <t xml:space="preserve"> are defined based upon the level of disease caused by an infection based upon a typical healthy adult (human and/or animal).</t>
    </r>
  </si>
  <si>
    <t>Is this agent known to cause infection via inhalation (to cause infection via droplets or droplet nuclei that have entered the upper or lower respiratory tract)?</t>
  </si>
  <si>
    <t>Is the infectious dose (ID50) of this agent for this route less than 1000 or unknown?</t>
  </si>
  <si>
    <t>Is this agent known to cause infection via percutaneous exposure (to cause infection through compromised skin or direct injection into the blood stream)?</t>
  </si>
  <si>
    <t>Is this agent known to cause infection via direct contact (to cause infection through the mucosal membranes)?</t>
  </si>
  <si>
    <t>Is this agent known to cause infection via ingestion (to cause infection via contact with the gastrointestinal tract)?</t>
  </si>
  <si>
    <t xml:space="preserve">Biological Properties - Likelihood of Infection </t>
  </si>
  <si>
    <t>Inhalation</t>
  </si>
  <si>
    <t>Contact</t>
  </si>
  <si>
    <t>Ingestion</t>
  </si>
  <si>
    <t>Percutaneous</t>
  </si>
  <si>
    <t>Score</t>
  </si>
  <si>
    <t>Weighted for Inhalation</t>
  </si>
  <si>
    <t>Weighted for Percutaneous</t>
  </si>
  <si>
    <t>Weighted For Contact</t>
  </si>
  <si>
    <t>Weighted for Ingestion</t>
  </si>
  <si>
    <t>Infectious Route</t>
  </si>
  <si>
    <t>A possible route of infection</t>
  </si>
  <si>
    <t>Unknown</t>
  </si>
  <si>
    <t>Not an infectious route</t>
  </si>
  <si>
    <r>
      <t>a.</t>
    </r>
    <r>
      <rPr>
        <b/>
        <sz val="10"/>
        <color theme="1"/>
        <rFont val="Times New Roman"/>
        <family val="1"/>
      </rPr>
      <t xml:space="preserve">       </t>
    </r>
    <r>
      <rPr>
        <b/>
        <sz val="10"/>
        <color theme="1"/>
        <rFont val="Calibri"/>
        <family val="2"/>
        <scheme val="minor"/>
      </rPr>
      <t>Is the infectious dose (ID50) of this agent for this route less than 1000 or unknown?</t>
    </r>
  </si>
  <si>
    <t>Minimal Consequences</t>
  </si>
  <si>
    <t>Significant Consequences</t>
  </si>
  <si>
    <t>Less than 24 hours</t>
  </si>
  <si>
    <t>Less than a week</t>
  </si>
  <si>
    <t>Multiple weeks</t>
  </si>
  <si>
    <t>Multiple months</t>
  </si>
  <si>
    <t>Signs of illness present life of host</t>
  </si>
  <si>
    <t>No sign of diseases</t>
  </si>
  <si>
    <t>Low signs, host able to function but has some visual symptoms</t>
  </si>
  <si>
    <t>Moderate signs of disease, host able to function in a limited capacity (bed rest)</t>
  </si>
  <si>
    <t>High signs of disease, host not able to function (hospitalized)</t>
  </si>
  <si>
    <t>Extreme signs of disease, host requires mechanical assistance to sustain life, death imminent</t>
  </si>
  <si>
    <t>Illness present life of host</t>
  </si>
  <si>
    <t>No long term impact</t>
  </si>
  <si>
    <t>Mild long-term impacts do not impede the hosts ability to function normally</t>
  </si>
  <si>
    <t>Moderate long-term impact which hinders the hosts ability to function normally</t>
  </si>
  <si>
    <t>High long-term impact which renders the host unable to function normally</t>
  </si>
  <si>
    <t>No Mortality (0%)</t>
  </si>
  <si>
    <t>Low mortality (1% to 14%)</t>
  </si>
  <si>
    <t>Medium mortality (15% to 74%)</t>
  </si>
  <si>
    <t xml:space="preserve">High mortality (75% or more) </t>
  </si>
  <si>
    <t>Affect a livestock species which has no economic impact in our country</t>
  </si>
  <si>
    <t>Affects a less significant livestock species which is used for export and/or the by-products are a source of protein for the country</t>
  </si>
  <si>
    <t>Affects a single but significant livestock species which is used for export and/or the by-products are a major source of protein for the country</t>
  </si>
  <si>
    <t>Affects multiple, significant agricultural species which are used for export and/or the by-products are a major source of protein for the country</t>
  </si>
  <si>
    <t>Potentially affected animals are currently vaccinated for the disease caused by this agent</t>
  </si>
  <si>
    <t>Some potentially affected animal are vaccinated</t>
  </si>
  <si>
    <t xml:space="preserve">No current vaccination exists against this disease and animals at risk include young and others with compromised immune systems </t>
  </si>
  <si>
    <r>
      <t>9.</t>
    </r>
    <r>
      <rPr>
        <b/>
        <sz val="10"/>
        <color theme="1"/>
        <rFont val="Times New Roman"/>
        <family val="1"/>
      </rPr>
      <t xml:space="preserve">       </t>
    </r>
    <r>
      <rPr>
        <b/>
        <sz val="10"/>
        <color theme="1"/>
        <rFont val="Calibri"/>
        <family val="2"/>
        <scheme val="minor"/>
      </rPr>
      <t>What is the economic impact of an outbreak of this agent to the country?</t>
    </r>
  </si>
  <si>
    <t>The economic impact of an agent release from the facility would be negligible</t>
  </si>
  <si>
    <t>The economic impact of an agent release from the facility would be moderate, GDP would recover in a matter of months.</t>
  </si>
  <si>
    <t xml:space="preserve">The economic impact of an agent release from the facility would be catastrophic, significant impact to the GDP of the country. (Impacts of trade and tourism) </t>
  </si>
  <si>
    <r>
      <t>10.</t>
    </r>
    <r>
      <rPr>
        <b/>
        <sz val="10"/>
        <color theme="1"/>
        <rFont val="Times New Roman"/>
        <family val="1"/>
      </rPr>
      <t xml:space="preserve">   </t>
    </r>
    <r>
      <rPr>
        <b/>
        <sz val="10"/>
        <color theme="1"/>
        <rFont val="Calibri"/>
        <family val="2"/>
        <scheme val="minor"/>
      </rPr>
      <t>Is this agent endemic in the country?</t>
    </r>
  </si>
  <si>
    <t>The agent is endemic in the country</t>
  </si>
  <si>
    <t>The agent is not endemic in the country, but outbreaks have occurred</t>
  </si>
  <si>
    <t>The agent is absent in the environment of the country</t>
  </si>
  <si>
    <r>
      <t>11.</t>
    </r>
    <r>
      <rPr>
        <b/>
        <sz val="10"/>
        <color theme="1"/>
        <rFont val="Times New Roman"/>
        <family val="1"/>
      </rPr>
      <t xml:space="preserve">   </t>
    </r>
    <r>
      <rPr>
        <b/>
        <sz val="10"/>
        <color theme="1"/>
        <rFont val="Calibri"/>
        <family val="2"/>
        <scheme val="minor"/>
      </rPr>
      <t>Are there active eradication/control programs of this agent in the country?</t>
    </r>
  </si>
  <si>
    <t>There are not active control programs for this agent in this country</t>
  </si>
  <si>
    <t>Control policies exist but are not effective</t>
  </si>
  <si>
    <t>Control program is operational and is moderately effective</t>
  </si>
  <si>
    <t>Control program is operation and effective</t>
  </si>
  <si>
    <r>
      <t>12.</t>
    </r>
    <r>
      <rPr>
        <b/>
        <sz val="10"/>
        <color theme="1"/>
        <rFont val="Times New Roman"/>
        <family val="1"/>
      </rPr>
      <t xml:space="preserve">   </t>
    </r>
    <r>
      <rPr>
        <b/>
        <sz val="10"/>
        <color theme="1"/>
        <rFont val="Calibri"/>
        <family val="2"/>
        <scheme val="minor"/>
      </rPr>
      <t>Are clinical signs strong indicators of disease present? (For example, diseases that cause sudden death or diseases with obvious signs will be detected faster.)</t>
    </r>
  </si>
  <si>
    <r>
      <t>13.</t>
    </r>
    <r>
      <rPr>
        <b/>
        <sz val="10"/>
        <color theme="1"/>
        <rFont val="Times New Roman"/>
        <family val="1"/>
      </rPr>
      <t xml:space="preserve">   </t>
    </r>
    <r>
      <rPr>
        <b/>
        <sz val="10"/>
        <color theme="1"/>
        <rFont val="Calibri"/>
        <family val="2"/>
        <scheme val="minor"/>
      </rPr>
      <t>Are effective diagnostic tests available in the country for humans?</t>
    </r>
  </si>
  <si>
    <t>Yes</t>
  </si>
  <si>
    <t>Yes, but difficult to use and/or only limited availability within the country</t>
  </si>
  <si>
    <t>No</t>
  </si>
  <si>
    <r>
      <t>14.</t>
    </r>
    <r>
      <rPr>
        <b/>
        <sz val="10"/>
        <color theme="1"/>
        <rFont val="Times New Roman"/>
        <family val="1"/>
      </rPr>
      <t xml:space="preserve">   </t>
    </r>
    <r>
      <rPr>
        <b/>
        <sz val="10"/>
        <color theme="1"/>
        <rFont val="Calibri"/>
        <family val="2"/>
        <scheme val="minor"/>
      </rPr>
      <t>Are effective post exposure treatments (including immuno-globulin, vaccines and anti-microbials) available in the country for humans?</t>
    </r>
  </si>
  <si>
    <t>Yes, but only partially effective and/or only limited availability in the country</t>
  </si>
  <si>
    <r>
      <t>15.</t>
    </r>
    <r>
      <rPr>
        <b/>
        <sz val="10"/>
        <color theme="1"/>
        <rFont val="Times New Roman"/>
        <family val="1"/>
      </rPr>
      <t xml:space="preserve">   </t>
    </r>
    <r>
      <rPr>
        <b/>
        <sz val="10"/>
        <color theme="1"/>
        <rFont val="Calibri"/>
        <family val="2"/>
        <scheme val="minor"/>
      </rPr>
      <t>Are preventative measures (vaccines) available in the country for humans?</t>
    </r>
  </si>
  <si>
    <t>Isolation/quarantine/culling are feasible options in this country</t>
  </si>
  <si>
    <t>Isolation/quarantine/culling not feasible in this country</t>
  </si>
  <si>
    <t xml:space="preserve">The potential for secondary transmission can be measured by the communicability of the agent and the potential routes of transmission.  For secondary transmission, sexual, vertical, and vector-borne should also be considered.  </t>
  </si>
  <si>
    <t>Transmission has never been demonstrated</t>
  </si>
  <si>
    <t>Host to host transmission suspected</t>
  </si>
  <si>
    <t>Host to host transmission via close contact only</t>
  </si>
  <si>
    <t>Agent can transmit between hosts easily</t>
  </si>
  <si>
    <r>
      <t>21.</t>
    </r>
    <r>
      <rPr>
        <b/>
        <sz val="10"/>
        <color theme="1"/>
        <rFont val="Times New Roman"/>
        <family val="1"/>
      </rPr>
      <t xml:space="preserve">   </t>
    </r>
    <r>
      <rPr>
        <b/>
        <sz val="10"/>
        <color theme="1"/>
        <rFont val="Calibri"/>
        <family val="2"/>
        <scheme val="minor"/>
      </rPr>
      <t>How easily does this agent transmit from animal to human hosts?</t>
    </r>
  </si>
  <si>
    <r>
      <t>22.</t>
    </r>
    <r>
      <rPr>
        <b/>
        <sz val="10"/>
        <color theme="1"/>
        <rFont val="Times New Roman"/>
        <family val="1"/>
      </rPr>
      <t xml:space="preserve">   </t>
    </r>
    <r>
      <rPr>
        <b/>
        <sz val="10"/>
        <color theme="1"/>
        <rFont val="Calibri"/>
        <family val="2"/>
        <scheme val="minor"/>
      </rPr>
      <t>How easily does this agent transmit from human to animal hosts?</t>
    </r>
  </si>
  <si>
    <r>
      <t>24.</t>
    </r>
    <r>
      <rPr>
        <b/>
        <sz val="10"/>
        <color theme="1"/>
        <rFont val="Times New Roman"/>
        <family val="1"/>
      </rPr>
      <t xml:space="preserve">   </t>
    </r>
    <r>
      <rPr>
        <b/>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</si>
  <si>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b/>
        <sz val="10"/>
        <color theme="1"/>
        <rFont val="Times New Roman"/>
        <family val="1"/>
      </rPr>
      <t xml:space="preserve">   </t>
    </r>
    <r>
      <rPr>
        <b/>
        <sz val="10"/>
        <color theme="1"/>
        <rFont val="Calibri"/>
        <family val="2"/>
        <scheme val="minor"/>
      </rPr>
      <t>Is this agent known to cause infection via percutaneous exposure (to cause infection through compromised skin or direct injection into the blood stream) in the natural environment?</t>
    </r>
  </si>
  <si>
    <r>
      <t>26.</t>
    </r>
    <r>
      <rPr>
        <b/>
        <sz val="10"/>
        <color theme="1"/>
        <rFont val="Times New Roman"/>
        <family val="1"/>
      </rPr>
      <t xml:space="preserve">   </t>
    </r>
    <r>
      <rPr>
        <b/>
        <sz val="10"/>
        <color theme="1"/>
        <rFont val="Calibri"/>
        <family val="2"/>
        <scheme val="minor"/>
      </rPr>
      <t>Is this agent known to cause infection via direct contact (to cause infection through the mucosal membranes) in the natural environment?</t>
    </r>
  </si>
  <si>
    <r>
      <t>27.</t>
    </r>
    <r>
      <rPr>
        <b/>
        <sz val="10"/>
        <color theme="1"/>
        <rFont val="Times New Roman"/>
        <family val="1"/>
      </rPr>
      <t xml:space="preserve">   </t>
    </r>
    <r>
      <rPr>
        <b/>
        <sz val="10"/>
        <color theme="1"/>
        <rFont val="Calibri"/>
        <family val="2"/>
        <scheme val="minor"/>
      </rPr>
      <t>Is this agent known to cause infection via ingestion (to cause infection via contact with the gastrointestinal tract) in the natural environment?</t>
    </r>
  </si>
  <si>
    <r>
      <t>28.</t>
    </r>
    <r>
      <rPr>
        <b/>
        <sz val="10"/>
        <color theme="1"/>
        <rFont val="Times New Roman"/>
        <family val="1"/>
      </rPr>
      <t xml:space="preserve">   </t>
    </r>
    <r>
      <rPr>
        <b/>
        <sz val="10"/>
        <color theme="1"/>
        <rFont val="Calibri"/>
        <family val="2"/>
        <scheme val="minor"/>
      </rPr>
      <t>Is this agent known to cause infection via vector-borne transmission (to cause infection by direct mucosal membrane contact or percutaneous exposure from a vector (e.g. arthropod))?</t>
    </r>
  </si>
  <si>
    <r>
      <t>29.</t>
    </r>
    <r>
      <rPr>
        <b/>
        <sz val="10"/>
        <color theme="1"/>
        <rFont val="Times New Roman"/>
        <family val="1"/>
      </rPr>
      <t xml:space="preserve">   </t>
    </r>
    <r>
      <rPr>
        <b/>
        <sz val="10"/>
        <color theme="1"/>
        <rFont val="Calibri"/>
        <family val="2"/>
        <scheme val="minor"/>
      </rPr>
      <t>Is this agent known to cause infection via vertical transmission (to cause infection from mother to fetus in the womb or via ingestion of infected breast milk)?</t>
    </r>
  </si>
  <si>
    <r>
      <t>30.</t>
    </r>
    <r>
      <rPr>
        <b/>
        <sz val="10"/>
        <color theme="1"/>
        <rFont val="Times New Roman"/>
        <family val="1"/>
      </rPr>
      <t xml:space="preserve">   </t>
    </r>
    <r>
      <rPr>
        <b/>
        <sz val="10"/>
        <color theme="1"/>
        <rFont val="Calibri"/>
        <family val="2"/>
        <scheme val="minor"/>
      </rPr>
      <t>Is this agent known to cause infection via sexual transmission (to cause infection through sexual contact including intercourse)?</t>
    </r>
  </si>
  <si>
    <t>Biological Agent Properties – Likelihood of Infection</t>
  </si>
  <si>
    <r>
      <t>1.</t>
    </r>
    <r>
      <rPr>
        <b/>
        <sz val="10"/>
        <color theme="1"/>
        <rFont val="Times New Roman"/>
        <family val="1"/>
      </rPr>
      <t xml:space="preserve">       </t>
    </r>
    <r>
      <rPr>
        <b/>
        <sz val="10"/>
        <color theme="1"/>
        <rFont val="Calibri"/>
        <family val="2"/>
        <scheme val="minor"/>
      </rPr>
      <t>Is this agent known to cause infection via inhalation (to cause infection via droplets or droplet nuclei that have entered the upper or lower respiratory tract)?</t>
    </r>
  </si>
  <si>
    <r>
      <t>2.</t>
    </r>
    <r>
      <rPr>
        <b/>
        <sz val="10"/>
        <color theme="1"/>
        <rFont val="Times New Roman"/>
        <family val="1"/>
      </rPr>
      <t xml:space="preserve">       </t>
    </r>
    <r>
      <rPr>
        <b/>
        <sz val="10"/>
        <color theme="1"/>
        <rFont val="Calibri"/>
        <family val="2"/>
        <scheme val="minor"/>
      </rPr>
      <t>Is this agent known to cause infection via percutaneous exposure (to cause infection through compromised skin or direct injection into the blood stream)?</t>
    </r>
  </si>
  <si>
    <r>
      <t>3.</t>
    </r>
    <r>
      <rPr>
        <b/>
        <sz val="10"/>
        <color theme="1"/>
        <rFont val="Times New Roman"/>
        <family val="1"/>
      </rPr>
      <t xml:space="preserve">       </t>
    </r>
    <r>
      <rPr>
        <b/>
        <sz val="10"/>
        <color theme="1"/>
        <rFont val="Calibri"/>
        <family val="2"/>
        <scheme val="minor"/>
      </rPr>
      <t>Is this agent known to cause infection via direct contact (to cause infection through the mucosal membranes)?</t>
    </r>
  </si>
  <si>
    <r>
      <t>4.</t>
    </r>
    <r>
      <rPr>
        <b/>
        <sz val="10"/>
        <color theme="1"/>
        <rFont val="Times New Roman"/>
        <family val="1"/>
      </rPr>
      <t xml:space="preserve">       </t>
    </r>
    <r>
      <rPr>
        <b/>
        <sz val="10"/>
        <color theme="1"/>
        <rFont val="Calibri"/>
        <family val="2"/>
        <scheme val="minor"/>
      </rPr>
      <t>Is this agent known to cause infection via ingestion (to cause infection via contact with the gastrointestinal tract)?</t>
    </r>
  </si>
  <si>
    <t>Likelihood of Infection</t>
  </si>
  <si>
    <t xml:space="preserve">Biological agents have unique properties which can influence the likelihood of an infection following an exposure and the consequences of disease in the event on an infection.  
For likelihood of infection, the primary drivers are the routes of infection and the infectious dose.  The specific infectious dose (or ID50) is not as important as understanding if the ID50 is very low (under 1000).  For agents with a very low ID50, the potential for an exposure to cause an infection is notably higher than for agents with a higher ID50.   
</t>
  </si>
  <si>
    <t>Biological Agent Properties – Consequences of Release</t>
  </si>
  <si>
    <t xml:space="preserve">Consequences can be measured based upon the severity of disease and the potential for the disease to be fatal.  These can be mitigated by preventive measures such as vaccines or post exposure measures such as diagnostic testing and treatment options.   </t>
  </si>
  <si>
    <t>Health Impact</t>
  </si>
  <si>
    <t>Morbidity</t>
  </si>
  <si>
    <r>
      <t>1.</t>
    </r>
    <r>
      <rPr>
        <sz val="10"/>
        <color theme="1"/>
        <rFont val="Times New Roman"/>
        <family val="1"/>
      </rPr>
      <t xml:space="preserve">       </t>
    </r>
    <r>
      <rPr>
        <sz val="10"/>
        <color theme="1"/>
        <rFont val="Calibri"/>
        <family val="2"/>
        <scheme val="minor"/>
      </rPr>
      <t>What is the duration of illness in a normal healthy human host?</t>
    </r>
  </si>
  <si>
    <r>
      <t>2.</t>
    </r>
    <r>
      <rPr>
        <sz val="10"/>
        <color theme="1"/>
        <rFont val="Times New Roman"/>
        <family val="1"/>
      </rPr>
      <t xml:space="preserve">       </t>
    </r>
    <r>
      <rPr>
        <sz val="10"/>
        <color theme="1"/>
        <rFont val="Calibri"/>
        <family val="2"/>
        <scheme val="minor"/>
      </rPr>
      <t>What is the severity of illness in a normal healthy human host?</t>
    </r>
  </si>
  <si>
    <r>
      <t>3.</t>
    </r>
    <r>
      <rPr>
        <sz val="10"/>
        <color theme="1"/>
        <rFont val="Times New Roman"/>
        <family val="1"/>
      </rPr>
      <t xml:space="preserve">       </t>
    </r>
    <r>
      <rPr>
        <sz val="10"/>
        <color theme="1"/>
        <rFont val="Calibri"/>
        <family val="2"/>
        <scheme val="minor"/>
      </rPr>
      <t>What is the duration of infection in a normal healthy human host?</t>
    </r>
  </si>
  <si>
    <r>
      <t>4.</t>
    </r>
    <r>
      <rPr>
        <sz val="10"/>
        <color theme="1"/>
        <rFont val="Times New Roman"/>
        <family val="1"/>
      </rPr>
      <t xml:space="preserve">       </t>
    </r>
    <r>
      <rPr>
        <sz val="10"/>
        <color theme="1"/>
        <rFont val="Calibri"/>
        <family val="2"/>
        <scheme val="minor"/>
      </rPr>
      <t>Does this disease cause any long term conditions in a normal healthy human host?</t>
    </r>
  </si>
  <si>
    <t>Mortality</t>
  </si>
  <si>
    <r>
      <t>5.</t>
    </r>
    <r>
      <rPr>
        <sz val="10"/>
        <color theme="1"/>
        <rFont val="Times New Roman"/>
        <family val="1"/>
      </rPr>
      <t xml:space="preserve">       </t>
    </r>
    <r>
      <rPr>
        <sz val="10"/>
        <color theme="1"/>
        <rFont val="Calibri"/>
        <family val="2"/>
        <scheme val="minor"/>
      </rPr>
      <t>What is the frequency of death (mortality rate) in humans caused by this disease?</t>
    </r>
  </si>
  <si>
    <t>Animal Impact</t>
  </si>
  <si>
    <r>
      <t>6.</t>
    </r>
    <r>
      <rPr>
        <sz val="10"/>
        <color rgb="FF984806"/>
        <rFont val="Times New Roman"/>
        <family val="1"/>
      </rPr>
      <t xml:space="preserve">       </t>
    </r>
    <r>
      <rPr>
        <sz val="10"/>
        <color rgb="FF984806"/>
        <rFont val="Calibri"/>
        <family val="2"/>
        <scheme val="minor"/>
      </rPr>
      <t>If the agent infects animals, what is the expected morbidity rate to a naïve but otherwise healthy animal population?</t>
    </r>
  </si>
  <si>
    <r>
      <t>7.</t>
    </r>
    <r>
      <rPr>
        <sz val="10"/>
        <color rgb="FF984806"/>
        <rFont val="Times New Roman"/>
        <family val="1"/>
      </rPr>
      <t xml:space="preserve">       </t>
    </r>
    <r>
      <rPr>
        <sz val="10"/>
        <color rgb="FF984806"/>
        <rFont val="Calibri"/>
        <family val="2"/>
        <scheme val="minor"/>
      </rPr>
      <t>What species of animals can this agent infect?</t>
    </r>
  </si>
  <si>
    <r>
      <t>8.</t>
    </r>
    <r>
      <rPr>
        <sz val="10"/>
        <color rgb="FF984806"/>
        <rFont val="Times New Roman"/>
        <family val="1"/>
      </rPr>
      <t xml:space="preserve">       </t>
    </r>
    <r>
      <rPr>
        <sz val="10"/>
        <color rgb="FF984806"/>
        <rFont val="Calibri"/>
        <family val="2"/>
        <scheme val="minor"/>
      </rPr>
      <t xml:space="preserve">What is the disease impact on the general population?  </t>
    </r>
  </si>
  <si>
    <t>Socioeconomic</t>
  </si>
  <si>
    <r>
      <t>9.</t>
    </r>
    <r>
      <rPr>
        <sz val="10"/>
        <color theme="1"/>
        <rFont val="Times New Roman"/>
        <family val="1"/>
      </rPr>
      <t>    </t>
    </r>
    <r>
      <rPr>
        <sz val="10"/>
        <color theme="1"/>
        <rFont val="Calibri"/>
        <family val="2"/>
        <scheme val="minor"/>
      </rPr>
      <t>What is the economic impact of an outbreak of this agent to the country?</t>
    </r>
  </si>
  <si>
    <r>
      <t>10.</t>
    </r>
    <r>
      <rPr>
        <sz val="10"/>
        <color theme="1"/>
        <rFont val="Times New Roman"/>
        <family val="1"/>
      </rPr>
      <t xml:space="preserve">   </t>
    </r>
    <r>
      <rPr>
        <sz val="10"/>
        <color theme="1"/>
        <rFont val="Calibri"/>
        <family val="2"/>
        <scheme val="minor"/>
      </rPr>
      <t>Is this agent endemic in the country?</t>
    </r>
  </si>
  <si>
    <r>
      <t>11.</t>
    </r>
    <r>
      <rPr>
        <sz val="10"/>
        <color theme="1"/>
        <rFont val="Times New Roman"/>
        <family val="1"/>
      </rPr>
      <t xml:space="preserve">   </t>
    </r>
    <r>
      <rPr>
        <sz val="10"/>
        <color theme="1"/>
        <rFont val="Calibri"/>
        <family val="2"/>
        <scheme val="minor"/>
      </rPr>
      <t>Are there active eradication/control programs of this agent in the country?</t>
    </r>
  </si>
  <si>
    <r>
      <t>12.</t>
    </r>
    <r>
      <rPr>
        <sz val="10"/>
        <color theme="1"/>
        <rFont val="Times New Roman"/>
        <family val="1"/>
      </rPr>
      <t xml:space="preserve">   </t>
    </r>
    <r>
      <rPr>
        <sz val="10"/>
        <color theme="1"/>
        <rFont val="Calibri"/>
        <family val="2"/>
        <scheme val="minor"/>
      </rPr>
      <t>Are clinical signs strong indicators of disease present? (For example, diseases that cause sudden death or diseases with obvious signs will be detected faster.)</t>
    </r>
  </si>
  <si>
    <t>Mitigation Measures</t>
  </si>
  <si>
    <r>
      <t>13.</t>
    </r>
    <r>
      <rPr>
        <sz val="10"/>
        <color theme="1"/>
        <rFont val="Times New Roman"/>
        <family val="1"/>
      </rPr>
      <t xml:space="preserve">   </t>
    </r>
    <r>
      <rPr>
        <sz val="10"/>
        <color theme="1"/>
        <rFont val="Calibri"/>
        <family val="2"/>
        <scheme val="minor"/>
      </rPr>
      <t>Are effective diagnostic tests available in the country for humans?</t>
    </r>
  </si>
  <si>
    <r>
      <t>14.</t>
    </r>
    <r>
      <rPr>
        <sz val="10"/>
        <color theme="1"/>
        <rFont val="Times New Roman"/>
        <family val="1"/>
      </rPr>
      <t xml:space="preserve">   </t>
    </r>
    <r>
      <rPr>
        <sz val="10"/>
        <color theme="1"/>
        <rFont val="Calibri"/>
        <family val="2"/>
        <scheme val="minor"/>
      </rPr>
      <t>Are effective post exposure treatments (including immuno-globulin, vaccines and anti-microbials) available in the country for humans?</t>
    </r>
  </si>
  <si>
    <r>
      <t>15.</t>
    </r>
    <r>
      <rPr>
        <sz val="10"/>
        <color theme="1"/>
        <rFont val="Times New Roman"/>
        <family val="1"/>
      </rPr>
      <t xml:space="preserve">   </t>
    </r>
    <r>
      <rPr>
        <sz val="10"/>
        <color theme="1"/>
        <rFont val="Calibri"/>
        <family val="2"/>
        <scheme val="minor"/>
      </rPr>
      <t>Are preventative measures (vaccines) available in the country for humans?</t>
    </r>
  </si>
  <si>
    <r>
      <t>16.</t>
    </r>
    <r>
      <rPr>
        <sz val="10"/>
        <color rgb="FF984806"/>
        <rFont val="Times New Roman"/>
        <family val="1"/>
      </rPr>
      <t xml:space="preserve">   </t>
    </r>
    <r>
      <rPr>
        <sz val="10"/>
        <color rgb="FF984806"/>
        <rFont val="Calibri"/>
        <family val="2"/>
        <scheme val="minor"/>
      </rPr>
      <t>Are effective diagnostic tests available in the country for animals?</t>
    </r>
  </si>
  <si>
    <r>
      <t>17.</t>
    </r>
    <r>
      <rPr>
        <sz val="10"/>
        <color rgb="FF984806"/>
        <rFont val="Times New Roman"/>
        <family val="1"/>
      </rPr>
      <t xml:space="preserve">   </t>
    </r>
    <r>
      <rPr>
        <sz val="10"/>
        <color rgb="FF984806"/>
        <rFont val="Calibri"/>
        <family val="2"/>
        <scheme val="minor"/>
      </rPr>
      <t>Are effective post exposure treatments (including immuno-globulin, vaccines and anti-microbials) available in the country for animals?</t>
    </r>
  </si>
  <si>
    <r>
      <t>18.</t>
    </r>
    <r>
      <rPr>
        <sz val="10"/>
        <color rgb="FF984806"/>
        <rFont val="Times New Roman"/>
        <family val="1"/>
      </rPr>
      <t xml:space="preserve">   </t>
    </r>
    <r>
      <rPr>
        <sz val="10"/>
        <color rgb="FF984806"/>
        <rFont val="Calibri"/>
        <family val="2"/>
        <scheme val="minor"/>
      </rPr>
      <t>Are preventative measures (vaccines) available in the country for animals?</t>
    </r>
  </si>
  <si>
    <r>
      <t>19.</t>
    </r>
    <r>
      <rPr>
        <sz val="10"/>
        <color rgb="FF984806"/>
        <rFont val="Times New Roman"/>
        <family val="1"/>
      </rPr>
      <t xml:space="preserve">   </t>
    </r>
    <r>
      <rPr>
        <sz val="10"/>
        <color rgb="FF984806"/>
        <rFont val="Calibri"/>
        <family val="2"/>
        <scheme val="minor"/>
      </rPr>
      <t>Are secondary consequence measures feasible in the country for animal populations?</t>
    </r>
  </si>
  <si>
    <t>Secondary Transmission</t>
  </si>
  <si>
    <t xml:space="preserve">Transmission </t>
  </si>
  <si>
    <r>
      <t>20.</t>
    </r>
    <r>
      <rPr>
        <sz val="10"/>
        <color theme="1"/>
        <rFont val="Times New Roman"/>
        <family val="1"/>
      </rPr>
      <t xml:space="preserve">   </t>
    </r>
    <r>
      <rPr>
        <sz val="10"/>
        <color theme="1"/>
        <rFont val="Calibri"/>
        <family val="2"/>
        <scheme val="minor"/>
      </rPr>
      <t>How easily does this agent transmit between human hosts?</t>
    </r>
  </si>
  <si>
    <r>
      <t>21.</t>
    </r>
    <r>
      <rPr>
        <sz val="10"/>
        <color theme="1"/>
        <rFont val="Times New Roman"/>
        <family val="1"/>
      </rPr>
      <t xml:space="preserve">   </t>
    </r>
    <r>
      <rPr>
        <sz val="10"/>
        <color theme="1"/>
        <rFont val="Calibri"/>
        <family val="2"/>
        <scheme val="minor"/>
      </rPr>
      <t>How easily does this agent transmit from animal to human hosts?</t>
    </r>
  </si>
  <si>
    <r>
      <t>22.</t>
    </r>
    <r>
      <rPr>
        <sz val="10"/>
        <color theme="1"/>
        <rFont val="Times New Roman"/>
        <family val="1"/>
      </rPr>
      <t xml:space="preserve">   </t>
    </r>
    <r>
      <rPr>
        <sz val="10"/>
        <color theme="1"/>
        <rFont val="Calibri"/>
        <family val="2"/>
        <scheme val="minor"/>
      </rPr>
      <t>How easily does this agent transmit from human to animal hosts?</t>
    </r>
  </si>
  <si>
    <r>
      <t>23.</t>
    </r>
    <r>
      <rPr>
        <sz val="10"/>
        <color rgb="FF984806"/>
        <rFont val="Times New Roman"/>
        <family val="1"/>
      </rPr>
      <t xml:space="preserve">   </t>
    </r>
    <r>
      <rPr>
        <sz val="10"/>
        <color rgb="FF984806"/>
        <rFont val="Calibri"/>
        <family val="2"/>
        <scheme val="minor"/>
      </rPr>
      <t>How easily does this agent transmit between animal hosts?</t>
    </r>
  </si>
  <si>
    <t>Routes</t>
  </si>
  <si>
    <r>
      <t>24.</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</si>
  <si>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 in the natural environment?</t>
    </r>
  </si>
  <si>
    <r>
      <t>26.</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 in the natural environment?</t>
    </r>
  </si>
  <si>
    <r>
      <t>27.</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 in the natural environment?</t>
    </r>
  </si>
  <si>
    <r>
      <t>28.</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</si>
  <si>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29.</t>
    </r>
    <r>
      <rPr>
        <sz val="10"/>
        <color theme="1"/>
        <rFont val="Times New Roman"/>
        <family val="1"/>
      </rPr>
      <t xml:space="preserve">   </t>
    </r>
    <r>
      <rPr>
        <sz val="10"/>
        <color theme="1"/>
        <rFont val="Calibri"/>
        <family val="2"/>
        <scheme val="minor"/>
      </rPr>
      <t>Is this agent known to cause infection via vertical transmission (to cause infection from mother to fetus in the womb or via ingestion of infected breast milk)?</t>
    </r>
  </si>
  <si>
    <r>
      <t>30.</t>
    </r>
    <r>
      <rPr>
        <sz val="10"/>
        <color theme="1"/>
        <rFont val="Times New Roman"/>
        <family val="1"/>
      </rPr>
      <t xml:space="preserve">   </t>
    </r>
    <r>
      <rPr>
        <sz val="10"/>
        <color theme="1"/>
        <rFont val="Calibri"/>
        <family val="2"/>
        <scheme val="minor"/>
      </rPr>
      <t>Is this agent known to cause infection via sexual transmission (to cause infection through sexual contact including intercourse)?</t>
    </r>
  </si>
  <si>
    <t>Consequences of Release</t>
  </si>
  <si>
    <t>Biological Agent Properties – Consequences of a release</t>
  </si>
  <si>
    <t>Value Individual in laboratory</t>
  </si>
  <si>
    <t>Value Community</t>
  </si>
  <si>
    <t>Value Animal Community</t>
  </si>
  <si>
    <t>Consequence</t>
  </si>
  <si>
    <t>Risk To Individual Working in Laboratory</t>
  </si>
  <si>
    <t>Risks to the Community</t>
  </si>
  <si>
    <t>Risks toward the Animal Community</t>
  </si>
  <si>
    <t>Can this agent cause disease in humans?</t>
  </si>
  <si>
    <t>Can this agent cause disease in animals?</t>
  </si>
  <si>
    <t>Animals?</t>
  </si>
  <si>
    <t>Humans?</t>
  </si>
  <si>
    <t>Likelihood of Infection Humans</t>
  </si>
  <si>
    <t>Likelihood of Infection Animals</t>
  </si>
  <si>
    <t>Minimal indicators of disease</t>
  </si>
  <si>
    <t>Strong indicators of disease</t>
  </si>
  <si>
    <r>
      <t>6.</t>
    </r>
    <r>
      <rPr>
        <b/>
        <sz val="10"/>
        <color theme="7" tint="-0.499984740745262"/>
        <rFont val="Times New Roman"/>
        <family val="1"/>
      </rPr>
      <t xml:space="preserve">       </t>
    </r>
    <r>
      <rPr>
        <b/>
        <sz val="10"/>
        <color theme="7" tint="-0.499984740745262"/>
        <rFont val="Calibri"/>
        <family val="2"/>
        <scheme val="minor"/>
      </rPr>
      <t>If the agent infects animals, what is the expected morbidity rate to a naïve but otherwise healthy animal population?</t>
    </r>
  </si>
  <si>
    <r>
      <t>7.</t>
    </r>
    <r>
      <rPr>
        <b/>
        <sz val="10"/>
        <color theme="7" tint="-0.499984740745262"/>
        <rFont val="Times New Roman"/>
        <family val="1"/>
      </rPr>
      <t xml:space="preserve">       </t>
    </r>
    <r>
      <rPr>
        <b/>
        <sz val="10"/>
        <color theme="7" tint="-0.499984740745262"/>
        <rFont val="Calibri"/>
        <family val="2"/>
        <scheme val="minor"/>
      </rPr>
      <t>What species of animals can this agent infect?</t>
    </r>
  </si>
  <si>
    <r>
      <t>8.</t>
    </r>
    <r>
      <rPr>
        <b/>
        <sz val="10"/>
        <color theme="7" tint="-0.499984740745262"/>
        <rFont val="Times New Roman"/>
        <family val="1"/>
      </rPr>
      <t xml:space="preserve">       </t>
    </r>
    <r>
      <rPr>
        <b/>
        <sz val="10"/>
        <color theme="7" tint="-0.499984740745262"/>
        <rFont val="Calibri"/>
        <family val="2"/>
        <scheme val="minor"/>
      </rPr>
      <t xml:space="preserve">What is the disease impact on the general population?  </t>
    </r>
  </si>
  <si>
    <r>
      <t>16.</t>
    </r>
    <r>
      <rPr>
        <b/>
        <sz val="10"/>
        <color theme="7" tint="-0.499984740745262"/>
        <rFont val="Times New Roman"/>
        <family val="1"/>
      </rPr>
      <t xml:space="preserve">   </t>
    </r>
    <r>
      <rPr>
        <b/>
        <sz val="10"/>
        <color theme="7" tint="-0.499984740745262"/>
        <rFont val="Calibri"/>
        <family val="2"/>
        <scheme val="minor"/>
      </rPr>
      <t>Are effective diagnostic tests available in the country for animals?</t>
    </r>
  </si>
  <si>
    <r>
      <t>17.</t>
    </r>
    <r>
      <rPr>
        <b/>
        <sz val="10"/>
        <color theme="7" tint="-0.499984740745262"/>
        <rFont val="Times New Roman"/>
        <family val="1"/>
      </rPr>
      <t xml:space="preserve">   </t>
    </r>
    <r>
      <rPr>
        <b/>
        <sz val="10"/>
        <color theme="7" tint="-0.499984740745262"/>
        <rFont val="Calibri"/>
        <family val="2"/>
        <scheme val="minor"/>
      </rPr>
      <t>Are effective post exposure treatments (including immuno-globulin, vaccines and anti-microbials) available in the country for animals?</t>
    </r>
  </si>
  <si>
    <r>
      <t>18.</t>
    </r>
    <r>
      <rPr>
        <b/>
        <sz val="10"/>
        <color theme="7" tint="-0.499984740745262"/>
        <rFont val="Times New Roman"/>
        <family val="1"/>
      </rPr>
      <t xml:space="preserve">   </t>
    </r>
    <r>
      <rPr>
        <b/>
        <sz val="10"/>
        <color theme="7" tint="-0.499984740745262"/>
        <rFont val="Calibri"/>
        <family val="2"/>
        <scheme val="minor"/>
      </rPr>
      <t>Are preventative measures (vaccines) available in the country for animals?</t>
    </r>
  </si>
  <si>
    <r>
      <t>19.</t>
    </r>
    <r>
      <rPr>
        <b/>
        <sz val="10"/>
        <color theme="7" tint="-0.499984740745262"/>
        <rFont val="Times New Roman"/>
        <family val="1"/>
      </rPr>
      <t xml:space="preserve">   </t>
    </r>
    <r>
      <rPr>
        <b/>
        <sz val="10"/>
        <color theme="7" tint="-0.499984740745262"/>
        <rFont val="Calibri"/>
        <family val="2"/>
        <scheme val="minor"/>
      </rPr>
      <t>Are secondary consequence measures feasible in the country for animal populations?</t>
    </r>
  </si>
  <si>
    <r>
      <t>23.</t>
    </r>
    <r>
      <rPr>
        <b/>
        <sz val="10"/>
        <color theme="7" tint="-0.499984740745262"/>
        <rFont val="Times New Roman"/>
        <family val="1"/>
      </rPr>
      <t xml:space="preserve">   </t>
    </r>
    <r>
      <rPr>
        <b/>
        <sz val="10"/>
        <color theme="7" tint="-0.499984740745262"/>
        <rFont val="Calibri"/>
        <family val="2"/>
        <scheme val="minor"/>
      </rPr>
      <t>How easily does this agent transmit between animal hosts?</t>
    </r>
  </si>
  <si>
    <r>
      <t>1.</t>
    </r>
    <r>
      <rPr>
        <b/>
        <sz val="10"/>
        <color theme="5" tint="-0.499984740745262"/>
        <rFont val="Times New Roman"/>
        <family val="1"/>
      </rPr>
      <t xml:space="preserve">       </t>
    </r>
    <r>
      <rPr>
        <b/>
        <sz val="10"/>
        <color theme="5" tint="-0.499984740745262"/>
        <rFont val="Calibri"/>
        <family val="2"/>
        <scheme val="minor"/>
      </rPr>
      <t>What is the duration of illness in a normal healthy human host?</t>
    </r>
  </si>
  <si>
    <r>
      <t>2.</t>
    </r>
    <r>
      <rPr>
        <b/>
        <sz val="10"/>
        <color theme="5" tint="-0.499984740745262"/>
        <rFont val="Times New Roman"/>
        <family val="1"/>
      </rPr>
      <t xml:space="preserve">       </t>
    </r>
    <r>
      <rPr>
        <b/>
        <sz val="10"/>
        <color theme="5" tint="-0.499984740745262"/>
        <rFont val="Calibri"/>
        <family val="2"/>
        <scheme val="minor"/>
      </rPr>
      <t>What is the severity of illness in a normal healthy human host?</t>
    </r>
  </si>
  <si>
    <r>
      <t>3.</t>
    </r>
    <r>
      <rPr>
        <b/>
        <sz val="10"/>
        <color theme="5" tint="-0.499984740745262"/>
        <rFont val="Times New Roman"/>
        <family val="1"/>
      </rPr>
      <t xml:space="preserve">       </t>
    </r>
    <r>
      <rPr>
        <b/>
        <sz val="10"/>
        <color theme="5" tint="-0.499984740745262"/>
        <rFont val="Calibri"/>
        <family val="2"/>
        <scheme val="minor"/>
      </rPr>
      <t>What is the duration of infection in a normal healthy human host?</t>
    </r>
  </si>
  <si>
    <r>
      <t>4.</t>
    </r>
    <r>
      <rPr>
        <b/>
        <sz val="10"/>
        <color theme="5" tint="-0.499984740745262"/>
        <rFont val="Times New Roman"/>
        <family val="1"/>
      </rPr>
      <t xml:space="preserve">       </t>
    </r>
    <r>
      <rPr>
        <b/>
        <sz val="10"/>
        <color theme="5" tint="-0.499984740745262"/>
        <rFont val="Calibri"/>
        <family val="2"/>
        <scheme val="minor"/>
      </rPr>
      <t>Does this disease cause any long term conditions in a normal healthy human host?</t>
    </r>
  </si>
  <si>
    <r>
      <t>5.</t>
    </r>
    <r>
      <rPr>
        <b/>
        <sz val="10"/>
        <color theme="5" tint="-0.499984740745262"/>
        <rFont val="Times New Roman"/>
        <family val="1"/>
      </rPr>
      <t xml:space="preserve">       </t>
    </r>
    <r>
      <rPr>
        <b/>
        <sz val="10"/>
        <color theme="5" tint="-0.499984740745262"/>
        <rFont val="Calibri"/>
        <family val="2"/>
        <scheme val="minor"/>
      </rPr>
      <t>What is the frequency of death (mortality rate) in humans caused by this disease?</t>
    </r>
  </si>
  <si>
    <r>
      <t>20.</t>
    </r>
    <r>
      <rPr>
        <b/>
        <sz val="10"/>
        <color theme="5" tint="-0.499984740745262"/>
        <rFont val="Times New Roman"/>
        <family val="1"/>
      </rPr>
      <t xml:space="preserve">   </t>
    </r>
    <r>
      <rPr>
        <b/>
        <sz val="10"/>
        <color theme="5" tint="-0.499984740745262"/>
        <rFont val="Calibri"/>
        <family val="2"/>
        <scheme val="minor"/>
      </rPr>
      <t>How easily does this agent transmit between human hosts?</t>
    </r>
  </si>
  <si>
    <t>Biosafety Mitigation Measures:</t>
  </si>
  <si>
    <t>Engineering controls:</t>
  </si>
  <si>
    <t>Administrative Controls:</t>
  </si>
  <si>
    <t>Personal Protective Equipment:</t>
  </si>
  <si>
    <t>1.10</t>
  </si>
  <si>
    <t>Are there procedures in place for preventative equipment maintenance to reduce/eliminate accidents or equipment failure, which meet defined best practices? These would include equipment calibration, validation, certification, etc.</t>
  </si>
  <si>
    <t>Are Biosafety cabinets used in this procedure?</t>
  </si>
  <si>
    <t>Are other forms of Primary Containment used in this procedure?</t>
  </si>
  <si>
    <t>Are measures in place to reduce infectious aerosols exiting the laboratory?  (Ventilation / HVAC)</t>
  </si>
  <si>
    <t>How easy are the surfaces in the laboratory to decontaminate?</t>
  </si>
  <si>
    <t>How is contaminated waste stored in the laboratory?</t>
  </si>
  <si>
    <t>Is all the equipment used in this procedure with a potential to generate infectious aerosols (e.g. centrifuge, vortexer, sonicator) isolated or sealed in a manner to prevent aerosol escape (e.g. sealed rotor cups, equipment in BSC or in a biobubble, etc) prior to use?</t>
  </si>
  <si>
    <t>Are animals housed in a manner that is isolated or sealed to prevent aerosol escape (e.g. isolator cages or cages inside a biobubble)?</t>
  </si>
  <si>
    <t>Are animals handled in isolation to prevent aerosol escape (e.g. in a BSC or handled inside a biobubble)?</t>
  </si>
  <si>
    <t>Are animals transported in a manner that prevents aerosol escape (e.g. isolator cages)?</t>
  </si>
  <si>
    <t>Are cage change-outs performed in the laboratory?</t>
  </si>
  <si>
    <t>How are wastes generated by animals disposed of?</t>
  </si>
  <si>
    <t>2.10</t>
  </si>
  <si>
    <t>Does the institution have defined roles and responsibilities for biosafety?</t>
  </si>
  <si>
    <t>Has the institution made a commitment to safety?</t>
  </si>
  <si>
    <t>Does the institution have comprehensive biosafety documentation?</t>
  </si>
  <si>
    <t>Does the institution conduct biosafety drills or exercises?</t>
  </si>
  <si>
    <t>Does the institution periodically review the biosafety program?</t>
  </si>
  <si>
    <t>Are all biological agents in this laboratory inventoried?</t>
  </si>
  <si>
    <t>Is there a shipping and receiving program in place at this laboratory?</t>
  </si>
  <si>
    <t>Are there standard operating procedures in place for unexpected or catastrophic incidents, including the release of or exposure to an infectious agent (e.g. Incident response plans)?</t>
  </si>
  <si>
    <t>Does this laboratory implement standard good laboratory practices for safety?</t>
  </si>
  <si>
    <t>How are sharps handled in the laboratory?</t>
  </si>
  <si>
    <t>Does this laboratory have procedures in place for sharps handling to reduce/eliminate percutaneous exposure that meet defined best practices?</t>
  </si>
  <si>
    <t>Are absorbent materials used on the bench or BSC to contain spills and reduce splashing?</t>
  </si>
  <si>
    <t>After working with potentially contaminated material (cultures, infectious waste), how are objects that should not become contaminated (door handles, computer keyboards) handled?</t>
  </si>
  <si>
    <t>Does this laboratory have procedures in place for spill response that meet defined best practices?</t>
  </si>
  <si>
    <t>Does this laboratory have procedures in place for lab workers to reduce/eliminate contact exposure through broken skin, which meet defined best practices?</t>
  </si>
  <si>
    <t>How frequently are hands washed?</t>
  </si>
  <si>
    <t>Does this laboratory have animal handling procedures in place to reduce/eliminate exposures, which meet defined best practices?</t>
  </si>
  <si>
    <t>Is there a formal personal protective equipment (PPE) program in place?</t>
  </si>
  <si>
    <t>What types of gloves are used for this procedure?</t>
  </si>
  <si>
    <t>What type of protective clothing (PPE) is used in this laboratory?</t>
  </si>
  <si>
    <t>What types of gloves are in use while using sharps (e.g. needles, scalpels, etc) in this procedure?</t>
  </si>
  <si>
    <t>What type of protective eyewear is used in this laboratory?</t>
  </si>
  <si>
    <t>Are face shields or masks worn for this procedure?</t>
  </si>
  <si>
    <t>What types of shoes are worn in the laboratory?</t>
  </si>
  <si>
    <r>
      <rPr>
        <sz val="10"/>
        <color theme="1"/>
        <rFont val="Times New Roman"/>
        <family val="1"/>
      </rPr>
      <t xml:space="preserve"> </t>
    </r>
    <r>
      <rPr>
        <sz val="10"/>
        <color theme="1"/>
        <rFont val="Calibri"/>
        <family val="2"/>
        <scheme val="minor"/>
      </rPr>
      <t>What is the implemented process for the decontamination of equipment prior to maintenance?</t>
    </r>
  </si>
  <si>
    <r>
      <rPr>
        <sz val="10"/>
        <color theme="1"/>
        <rFont val="Times New Roman"/>
        <family val="1"/>
      </rPr>
      <t xml:space="preserve"> </t>
    </r>
    <r>
      <rPr>
        <sz val="10"/>
        <color theme="1"/>
        <rFont val="Calibri"/>
        <family val="2"/>
        <scheme val="minor"/>
      </rPr>
      <t>How is sharp waste handled?</t>
    </r>
  </si>
  <si>
    <r>
      <rPr>
        <sz val="10"/>
        <color theme="1"/>
        <rFont val="Times New Roman"/>
        <family val="1"/>
      </rPr>
      <t xml:space="preserve"> </t>
    </r>
    <r>
      <rPr>
        <sz val="10"/>
        <color theme="1"/>
        <rFont val="Calibri"/>
        <family val="2"/>
        <scheme val="minor"/>
      </rPr>
      <t>Does this laboratory have procedures in place for agent handling to reduce/eliminate aerosols? These procedures should meet defined best practices.</t>
    </r>
  </si>
  <si>
    <t>How is liquid waste (effluent) handled?</t>
  </si>
  <si>
    <t>Is respiratory protection used in this procedure? (surgical masks are not considered respiratory protection)</t>
  </si>
  <si>
    <t>Local Individual Weights</t>
  </si>
  <si>
    <t>Local Community Weights</t>
  </si>
  <si>
    <t>Global Individual Weights</t>
  </si>
  <si>
    <t>Global Community Weights</t>
  </si>
  <si>
    <t>Laboratory procedures that increase the potential for an exposure:</t>
  </si>
  <si>
    <t>Laboratory procedures with animals that increase the potential for an exposure:</t>
  </si>
  <si>
    <r>
      <t>1.</t>
    </r>
    <r>
      <rPr>
        <sz val="10"/>
        <color theme="1"/>
        <rFont val="Times New Roman"/>
        <family val="1"/>
      </rPr>
      <t xml:space="preserve">       </t>
    </r>
    <r>
      <rPr>
        <sz val="10"/>
        <color theme="1"/>
        <rFont val="Calibri"/>
        <family val="2"/>
        <scheme val="minor"/>
      </rPr>
      <t>What type of material will be used in this procedure?</t>
    </r>
  </si>
  <si>
    <r>
      <t>2.</t>
    </r>
    <r>
      <rPr>
        <sz val="10"/>
        <color theme="1"/>
        <rFont val="Times New Roman"/>
        <family val="1"/>
      </rPr>
      <t xml:space="preserve">       </t>
    </r>
    <r>
      <rPr>
        <sz val="10"/>
        <color theme="1"/>
        <rFont val="Calibri"/>
        <family val="2"/>
        <scheme val="minor"/>
      </rPr>
      <t>What is the greatest volume of material existing at one time in the procedure?</t>
    </r>
  </si>
  <si>
    <r>
      <t>3.</t>
    </r>
    <r>
      <rPr>
        <sz val="10"/>
        <color theme="1"/>
        <rFont val="Times New Roman"/>
        <family val="1"/>
      </rPr>
      <t xml:space="preserve">       </t>
    </r>
    <r>
      <rPr>
        <sz val="10"/>
        <color theme="1"/>
        <rFont val="Calibri"/>
        <family val="2"/>
        <scheme val="minor"/>
      </rPr>
      <t>What is the potential for aerosols to be generated as a byproduct of this procedure? (E.g. pipetting, sonication, etc.)?</t>
    </r>
  </si>
  <si>
    <r>
      <t>4.</t>
    </r>
    <r>
      <rPr>
        <sz val="10"/>
        <color theme="1"/>
        <rFont val="Times New Roman"/>
        <family val="1"/>
      </rPr>
      <t xml:space="preserve">       </t>
    </r>
    <r>
      <rPr>
        <sz val="10"/>
        <color theme="1"/>
        <rFont val="Calibri"/>
        <family val="2"/>
        <scheme val="minor"/>
      </rPr>
      <t>Are aerosolization experiments being conducted as part of this procedure?</t>
    </r>
  </si>
  <si>
    <r>
      <t>5.</t>
    </r>
    <r>
      <rPr>
        <sz val="10"/>
        <color theme="1"/>
        <rFont val="Times New Roman"/>
        <family val="1"/>
      </rPr>
      <t xml:space="preserve">       </t>
    </r>
    <r>
      <rPr>
        <sz val="10"/>
        <color theme="1"/>
        <rFont val="Calibri"/>
        <family val="2"/>
        <scheme val="minor"/>
      </rPr>
      <t>What is the amount of sharps used in the procedure?</t>
    </r>
  </si>
  <si>
    <r>
      <t>6.</t>
    </r>
    <r>
      <rPr>
        <sz val="10"/>
        <color theme="1"/>
        <rFont val="Times New Roman"/>
        <family val="1"/>
      </rPr>
      <t xml:space="preserve">       </t>
    </r>
    <r>
      <rPr>
        <sz val="10"/>
        <color theme="1"/>
        <rFont val="Calibri"/>
        <family val="2"/>
        <scheme val="minor"/>
      </rPr>
      <t>What is the amount of breakable material or items with sharp edges in this laboratory?</t>
    </r>
  </si>
  <si>
    <r>
      <t>7.</t>
    </r>
    <r>
      <rPr>
        <sz val="10"/>
        <color theme="1"/>
        <rFont val="Times New Roman"/>
        <family val="1"/>
      </rPr>
      <t xml:space="preserve">       </t>
    </r>
    <r>
      <rPr>
        <sz val="10"/>
        <color theme="1"/>
        <rFont val="Calibri"/>
        <family val="2"/>
        <scheme val="minor"/>
      </rPr>
      <t>What is the potential and extent of a splash or spill in this procedure?</t>
    </r>
  </si>
  <si>
    <r>
      <t>8.</t>
    </r>
    <r>
      <rPr>
        <sz val="10"/>
        <color theme="1"/>
        <rFont val="Times New Roman"/>
        <family val="1"/>
      </rPr>
      <t xml:space="preserve">       </t>
    </r>
    <r>
      <rPr>
        <sz val="10"/>
        <color theme="1"/>
        <rFont val="Calibri"/>
        <family val="2"/>
        <scheme val="minor"/>
      </rPr>
      <t>How many animals are in use in this procedure?</t>
    </r>
  </si>
  <si>
    <r>
      <t>9.</t>
    </r>
    <r>
      <rPr>
        <sz val="10"/>
        <color theme="1"/>
        <rFont val="Times New Roman"/>
        <family val="1"/>
      </rPr>
      <t xml:space="preserve">       </t>
    </r>
    <r>
      <rPr>
        <sz val="10"/>
        <color theme="1"/>
        <rFont val="Calibri"/>
        <family val="2"/>
        <scheme val="minor"/>
      </rPr>
      <t>What is the typical size of these animals?</t>
    </r>
  </si>
  <si>
    <r>
      <t>10.</t>
    </r>
    <r>
      <rPr>
        <sz val="10"/>
        <color theme="1"/>
        <rFont val="Times New Roman"/>
        <family val="1"/>
      </rPr>
      <t xml:space="preserve">   </t>
    </r>
    <r>
      <rPr>
        <sz val="10"/>
        <color theme="1"/>
        <rFont val="Calibri"/>
        <family val="2"/>
        <scheme val="minor"/>
      </rPr>
      <t>Are there more than one species of animal in use in the laboratory?</t>
    </r>
  </si>
  <si>
    <r>
      <t>11.</t>
    </r>
    <r>
      <rPr>
        <sz val="10"/>
        <color theme="1"/>
        <rFont val="Times New Roman"/>
        <family val="1"/>
      </rPr>
      <t xml:space="preserve">   </t>
    </r>
    <r>
      <rPr>
        <sz val="10"/>
        <color theme="1"/>
        <rFont val="Calibri"/>
        <family val="2"/>
        <scheme val="minor"/>
      </rPr>
      <t>Are animals which have the potential to shed infectious particles used in this procedure?</t>
    </r>
  </si>
  <si>
    <r>
      <t>12.</t>
    </r>
    <r>
      <rPr>
        <sz val="10"/>
        <color theme="1"/>
        <rFont val="Times New Roman"/>
        <family val="1"/>
      </rPr>
      <t xml:space="preserve">   </t>
    </r>
    <r>
      <rPr>
        <sz val="10"/>
        <color theme="1"/>
        <rFont val="Calibri"/>
        <family val="2"/>
        <scheme val="minor"/>
      </rPr>
      <t>How much waste is produced by the laboratory animals used in this procedure?</t>
    </r>
  </si>
  <si>
    <t>Laboratory Procedures</t>
  </si>
  <si>
    <t>Are Animals used in this laboratory procedure?</t>
  </si>
  <si>
    <t xml:space="preserve"> Individual Values</t>
  </si>
  <si>
    <t xml:space="preserve"> Community Values</t>
  </si>
  <si>
    <t>Effectiveness of the biosafety system per route</t>
  </si>
  <si>
    <t>Potential for exposure per route</t>
  </si>
  <si>
    <t>Potential for exposure (ind)</t>
  </si>
  <si>
    <t>Potential for exposure (Community)</t>
  </si>
  <si>
    <t>Effectiveness of biosafety (ind)</t>
  </si>
  <si>
    <t>Effectiveness of biosafety (community)</t>
  </si>
  <si>
    <t>likelihood of exposure (IND)</t>
  </si>
  <si>
    <t>likelihood of exposure (Community)</t>
  </si>
  <si>
    <t>Environmental Samples (soil, water, etc.)</t>
  </si>
  <si>
    <t>Diagnostic Samples (blood, urine, tissues samples, saliva, etc.)</t>
  </si>
  <si>
    <t>Purified biological materials (stock culture)</t>
  </si>
  <si>
    <t>Milliliter volumes (mL)</t>
  </si>
  <si>
    <t>Liter volumes (L)</t>
  </si>
  <si>
    <t>Multiple liter volumes (over 10 L)</t>
  </si>
  <si>
    <r>
      <t>Microliter (</t>
    </r>
    <r>
      <rPr>
        <sz val="10"/>
        <color theme="1"/>
        <rFont val="Symbol"/>
        <family val="1"/>
        <charset val="2"/>
      </rPr>
      <t>m</t>
    </r>
    <r>
      <rPr>
        <sz val="10"/>
        <color theme="1"/>
        <rFont val="Calibri"/>
        <family val="2"/>
        <scheme val="minor"/>
      </rPr>
      <t>L) volumes</t>
    </r>
  </si>
  <si>
    <t xml:space="preserve">Any work with infectious material increases the potential for an exposure.  This includes indirect exposures such as the infectious material being on a hand, which is transferred to the eyes, mouth, nose, or potentially to another individual.  Any work with infectious material has the potential to cause a spill or splash potentially causing an exposure via contact, ingestion, or inhalation. 
</t>
  </si>
  <si>
    <t xml:space="preserve">The type and purity of material alters the potential for an exposure leading to an infection, pure material (e.g. a stock viral or bacterial culture) has a higher potential for an exposure leading to an infection than a less pure sample (e.g. diagnostic blood sample) due mainly to the concentration of infectious material present.  If the procedure will have both purified material and diagnostic samples, select the purified material option. Note that some material in the laboratory is not infectious and will have a lower potential for exposure, for example, verified inactivated samples and PCR product. Depending on the procedure and agent, cell lysate, supernatant or other derivatives of infectious material will have varying potential for exposure. The concentration of the infectious material is the dominating factor as well as the presence of any inactivating factors (chemical-acidic/basic solution or physical-antibody capture) that would limit the ability of the handler to become exposed. </t>
  </si>
  <si>
    <t xml:space="preserve">Volume of material, the larger volume of material being handled at any point of time during the procedure increases the potential for an exposure, which could lead to an infection. Often procedures in the laboratory will reduce the volume or concentrate the material, therefore, for this question answer according to the largest volume of material at any time in the procedure. For example, if the goal of the procedure was to make a 10 mL stock solution from centrifuging a 1 L bacterial culture, then select the “Liter volumes” option. If the material is NOT in liquid form (e.g. a bacterial culture on a slant), for the purposes of this question, you may use the general rule of 1 gram = 1 mL. </t>
  </si>
  <si>
    <t xml:space="preserve">The potential for exposure from aerosols is in direct relation to the potential for aerosol production, which yields very small airborne particles and droplets that may contain infectious material that could be inhaled and/or contaminate the surrounding area. Aerosols are a byproduct of some common laboratory processes and procedures, including any activity where liquid or semi-liquid material is being shaken, poured, grinded, stirred, blended, or spilled. In addition, opening containers containing liquid could generate aerosols or release aerosols that have been generated. For example, removing a cryovial from liquid nitrogen and then not allowing the gas to equilibrate as the sample warms up, by slightly unscrewing the cap, could cause the sample to explode. 
Laboratory procedures that might create aerosols may include: pipetting (large and small volumes), sonication, centrifugation, mixing, lyophilization, streaking agar plates, homogenizing, vortexing, and some work with animals including, but not limited to aerosol inoculation. Generally, in the lab setting, the more procedures which may generate an aerosol the greater potential for an inhalation exposure. Furthermore, when considering the exposure potential for any specific aerosol producing procedure, some factors that might contribute to a higher potential. These could include time (duration of the procedure), frequency (repeated actions in succession), poor technique, faulty equipment, location (including room air currents), intensity (e.g. vortexing at maximum speed), bubble formation and others. 
</t>
  </si>
  <si>
    <t>No procedures in use which may generate an aerosol</t>
  </si>
  <si>
    <t>A notable potential for the generation of aerosols may be produced</t>
  </si>
  <si>
    <t>A limited quantity  of aerosols may be produced</t>
  </si>
  <si>
    <t xml:space="preserve">This question addresses whether aerosols containing infectious material are intentionally being generated during the procedure for experimental purposes. Conducting aerosolization experiments, in general, will add to the potential of exposure from aerosols, which is why despite the scale of the experiment (large or small scale), both options confer a higher potential for exposure. Most examples of aerosolization experiments include animals, but not all, and often strive to determine the course of disease after exposure to infectious material or these experiments may strive to determine the efficacy of a vaccine by challenging animals with the infectious material.   
The nature of the experiment will also play a role, for example, multiple large animals (cattle) that are simultaneously exposed to aerosolized infectious material in a large space would be considered a large scale experiment, whereas a limited number of small animals (mice) exposed (via nose-only) to aerosolized infectious material would be considered a small scale experiment. Factors such as sample size, sample number, the method for aerosolization, and any space considerations, may also affect the scale of the aerosolization experiment, and should be noted by the BioRAM administrator to document, in which context, the question was answered. 
</t>
  </si>
  <si>
    <t>No aerosol experiments are being performed</t>
  </si>
  <si>
    <t>Small scale aerosolization experiments are being performed</t>
  </si>
  <si>
    <t>Large scale aerosolization experiments are being performed</t>
  </si>
  <si>
    <r>
      <t>1.</t>
    </r>
    <r>
      <rPr>
        <b/>
        <sz val="10"/>
        <color theme="1"/>
        <rFont val="Times New Roman"/>
        <family val="1"/>
      </rPr>
      <t xml:space="preserve">       </t>
    </r>
    <r>
      <rPr>
        <b/>
        <sz val="10"/>
        <color theme="1"/>
        <rFont val="Calibri"/>
        <family val="2"/>
        <scheme val="minor"/>
      </rPr>
      <t>What type of material will be used in this procedure?</t>
    </r>
  </si>
  <si>
    <r>
      <t>2.</t>
    </r>
    <r>
      <rPr>
        <b/>
        <sz val="10"/>
        <color theme="1"/>
        <rFont val="Times New Roman"/>
        <family val="1"/>
      </rPr>
      <t xml:space="preserve">       </t>
    </r>
    <r>
      <rPr>
        <b/>
        <sz val="10"/>
        <color theme="1"/>
        <rFont val="Calibri"/>
        <family val="2"/>
        <scheme val="minor"/>
      </rPr>
      <t>What is the greatest volume of material existing at one time in the procedure?</t>
    </r>
  </si>
  <si>
    <r>
      <t>3.</t>
    </r>
    <r>
      <rPr>
        <b/>
        <sz val="10"/>
        <color theme="1"/>
        <rFont val="Times New Roman"/>
        <family val="1"/>
      </rPr>
      <t xml:space="preserve">       </t>
    </r>
    <r>
      <rPr>
        <b/>
        <sz val="10"/>
        <color theme="1"/>
        <rFont val="Calibri"/>
        <family val="2"/>
        <scheme val="minor"/>
      </rPr>
      <t>What is the potential for aerosols to be generated as a byproduct of this procedure? (E.g. pipetting, sonication, etc.)?</t>
    </r>
  </si>
  <si>
    <r>
      <t>4.</t>
    </r>
    <r>
      <rPr>
        <b/>
        <sz val="10"/>
        <color theme="1"/>
        <rFont val="Times New Roman"/>
        <family val="1"/>
      </rPr>
      <t xml:space="preserve">       </t>
    </r>
    <r>
      <rPr>
        <b/>
        <sz val="10"/>
        <color theme="1"/>
        <rFont val="Calibri"/>
        <family val="2"/>
        <scheme val="minor"/>
      </rPr>
      <t>Are aerosolization experiments being conducted as part of this procedure?</t>
    </r>
  </si>
  <si>
    <t xml:space="preserve">Quantity of sharps or potentially sharp material used in the procedure and present in the laboratory impacts the potential for a break of the skin during a procedure increasing the potential for a percutaneous exposure.  More sharp or potentially sharp material increases the potential for an exposure.
Therefore, the first question in this series strives to determines the volume of sharps as a function of the frequency in which they are used in the procedure. For example, using a needle to inject a drug into an infected mouse, could be considered using a small volume of sharps, compared to using multiple needles to perform a fine dissection of infected mouse tissue.
In addition to scalpels and needles, other types of sharp material that could be used during a procedure include: micropipetter tips, glass and plastic pipettes, capillary tubes, tweezers, knives, scissors etc. These sharps may be used in procedures such as surgery, injection, dissection, inoculation, lysing cells, tissue culture and most commonly, pipetting. Procedures involving animals with sharp teeth, claws, nails, or other sharp features may also be considered a source of sharps, depending on the condition and nature of the animal during the procedure.   
</t>
  </si>
  <si>
    <t>There are no sharps in use</t>
  </si>
  <si>
    <t>A small volume of sharps in use (e.g. scalpels or needles rarely used for this  procedure)</t>
  </si>
  <si>
    <t>A large volume of sharps in use (e.g. scalpels or needles in use at least daily in this  procedure)</t>
  </si>
  <si>
    <r>
      <t>5.</t>
    </r>
    <r>
      <rPr>
        <b/>
        <sz val="10"/>
        <color theme="1"/>
        <rFont val="Times New Roman"/>
        <family val="1"/>
      </rPr>
      <t xml:space="preserve">       </t>
    </r>
    <r>
      <rPr>
        <b/>
        <sz val="10"/>
        <color theme="1"/>
        <rFont val="Calibri"/>
        <family val="2"/>
        <scheme val="minor"/>
      </rPr>
      <t>What is the amount of sharps used in the procedure?</t>
    </r>
  </si>
  <si>
    <t xml:space="preserve">Similar to the question above, this question contributes to understanding the potential for percutaneous exposure, however, it has a much broader scope and context. For example, this question includes a measure of all potentially breakable material, which if broken, would create a sharp hazard, not just the materials that are by nature sharp. Therefore, when answering this question, please include a measure of the sharps included in the previous question in addition to the amount of breakable material included in this question. Furthermore, the context of this question includes the entire laboratory as compared to only one procedure in the previous question. 
When any amount of breakable or sharp material is present in the laboratory, it can contribute to a higher potential of exposure via the percutaneous route of infection, which is why despite the amount (small or large) of breakable material in the lab, both options confer a higher potential for exposure. Factors that might contribute to determining if the overall amount of breakable (and items with sharp edges) in the laboratory is small or large could include the size of the lab, types of procedures performed and the amount of plastic ware to glassware available, among others. 
In addition to laboratory glassware, other types of breakable material could include: large glass pipettes, glass septum vials, reagent bottles, slides, cover slips, gel casting plates, equipment, some test kit components, hemocytometers, agglutination slides, etc. 
</t>
  </si>
  <si>
    <t>There is no breakable material or items with sharp edges in the laboratory in the laboratory</t>
  </si>
  <si>
    <t>A small amount of breakable material and items with sharp edges in the laboratory</t>
  </si>
  <si>
    <t>A large amount of breakable material (e.g. glassware common in the laboratory) and items with sharp edges in the laboratory</t>
  </si>
  <si>
    <t xml:space="preserve">The potential for a splash, a spill or a high pressure sustained release of infectious material (an aerosol generation) has a notable influence on the potential for a contact, ingestion, and/or inhalation exposure. Whereas the previous questions regarding aerosol generation calculated the potential specifically for the risk of inhalation exposure, this question extends the calculation to include for the potential of contact and ingestion exposure from a spill, splash and/or aerosol generation. 
Therefore, this question strives to analyze the possibility for a spill, splash, or aerosol generation of infectious material, in the procedure that is being analyzed. Notably, procedures involving liquids will constitute a potential for a spill or splash and if the liquid is under any type of pressure, for example, during aerosolization experiments there can be an even higher potential for exposure. This is mostly due to the nature of aerosols (see description for question #3), where the infectious material particles and droplets can be dispersed over a large area and be difficult to detect. The type of procedure will factor into the potential for a splash spill and/or aerosol generation. Some common procedures involving liquids and factors that may contribute to a high potential are also included in the description for question #3. Spill-able forms of infectious material are often liquids, but may also include semi-solid materials and solids that could be dispersed after being disturbed. The type of material can influence the potential of exposure, which for the purposes of this question, can determine the extent of the splash and/or spill.   
</t>
  </si>
  <si>
    <r>
      <t>6.</t>
    </r>
    <r>
      <rPr>
        <b/>
        <sz val="10"/>
        <color theme="1"/>
        <rFont val="Times New Roman"/>
        <family val="1"/>
      </rPr>
      <t xml:space="preserve">       </t>
    </r>
    <r>
      <rPr>
        <b/>
        <sz val="10"/>
        <color theme="1"/>
        <rFont val="Calibri"/>
        <family val="2"/>
        <scheme val="minor"/>
      </rPr>
      <t>What is the amount of breakable material or items with sharp edges in this laboratory?</t>
    </r>
  </si>
  <si>
    <t>There is a potential for a spill or splash of infectious material</t>
  </si>
  <si>
    <t>There is a potential for a high pressure sustained release of infectious material</t>
  </si>
  <si>
    <t>Material does not exist in a spill-able form in the laboratory</t>
  </si>
  <si>
    <t xml:space="preserve">Having animals in the laboratory increases the potential for an exposure.  The greater the quantity of animals the greater the need for contact to the animals and the greater quantity of infectious material potentially shed from the animals, thereby increasing the potential for exposure.  Larger animals have a higher volume of potentially shed infectious material than smaller animals.  And multiple species of animals increase the variability requirements for handling and housing of animals and therefore may increase the potential for an exposure.  Exposures to infectious material from animals includes contact, inhalation, and percutaneous exposure (bites or scratches) as well as ingestion caused by material entering the mouth or nose indirectly or via a splash (to include specifically projected material).  </t>
  </si>
  <si>
    <t>A large number of animals exist in the laboratory (e.g. more than 50 small animals  or rodents, or more than 5 larger animals)</t>
  </si>
  <si>
    <t>A small number of animals exist in the laboratory (e.g. less than 50 small animals or  rodents, or less than 5 larger animals)</t>
  </si>
  <si>
    <r>
      <t>7.</t>
    </r>
    <r>
      <rPr>
        <b/>
        <sz val="10"/>
        <color theme="1"/>
        <rFont val="Times New Roman"/>
        <family val="1"/>
      </rPr>
      <t xml:space="preserve">       </t>
    </r>
    <r>
      <rPr>
        <b/>
        <sz val="10"/>
        <color theme="1"/>
        <rFont val="Calibri"/>
        <family val="2"/>
        <scheme val="minor"/>
      </rPr>
      <t>What is the potential and extent of a splash or spill in this procedure?</t>
    </r>
  </si>
  <si>
    <r>
      <t>8.</t>
    </r>
    <r>
      <rPr>
        <b/>
        <sz val="10"/>
        <color theme="1"/>
        <rFont val="Times New Roman"/>
        <family val="1"/>
      </rPr>
      <t xml:space="preserve">       </t>
    </r>
    <r>
      <rPr>
        <b/>
        <sz val="10"/>
        <color theme="1"/>
        <rFont val="Calibri"/>
        <family val="2"/>
        <scheme val="minor"/>
      </rPr>
      <t>How many animals are in use in this procedure?</t>
    </r>
  </si>
  <si>
    <t xml:space="preserve"> Large Animals (&gt;15lbs)</t>
  </si>
  <si>
    <t xml:space="preserve"> Medium animals (5 to 15lbs)</t>
  </si>
  <si>
    <t>Arthropods</t>
  </si>
  <si>
    <t>Small animals (&lt;5 lbs)</t>
  </si>
  <si>
    <t>There are no animals used in this procedure</t>
  </si>
  <si>
    <r>
      <t>9.</t>
    </r>
    <r>
      <rPr>
        <b/>
        <sz val="10"/>
        <color theme="1"/>
        <rFont val="Times New Roman"/>
        <family val="1"/>
      </rPr>
      <t xml:space="preserve">       </t>
    </r>
    <r>
      <rPr>
        <b/>
        <sz val="10"/>
        <color theme="1"/>
        <rFont val="Calibri"/>
        <family val="2"/>
        <scheme val="minor"/>
      </rPr>
      <t>What is the typical size of these animals?</t>
    </r>
  </si>
  <si>
    <t xml:space="preserve">More than 2 different species in use </t>
  </si>
  <si>
    <t>Only 1 species of animal in use this laboratory during the duration of this procedure</t>
  </si>
  <si>
    <t xml:space="preserve">Only 2 species of animals in use  </t>
  </si>
  <si>
    <r>
      <t>10.</t>
    </r>
    <r>
      <rPr>
        <b/>
        <sz val="10"/>
        <color theme="1"/>
        <rFont val="Times New Roman"/>
        <family val="1"/>
      </rPr>
      <t xml:space="preserve">   </t>
    </r>
    <r>
      <rPr>
        <b/>
        <sz val="10"/>
        <color theme="1"/>
        <rFont val="Calibri"/>
        <family val="2"/>
        <scheme val="minor"/>
      </rPr>
      <t>Are there more than one species of animal in use in the laboratory?</t>
    </r>
  </si>
  <si>
    <t>Animals are used and can shed infectious particles (via sneezing, coughing, in saliva,  in skin lesions, in urine, in feces, etc.)</t>
  </si>
  <si>
    <t xml:space="preserve">Animals are used, but not expected to shed infectious particles                </t>
  </si>
  <si>
    <r>
      <t>11.</t>
    </r>
    <r>
      <rPr>
        <b/>
        <sz val="10"/>
        <color theme="1"/>
        <rFont val="Times New Roman"/>
        <family val="1"/>
      </rPr>
      <t xml:space="preserve">   </t>
    </r>
    <r>
      <rPr>
        <b/>
        <sz val="10"/>
        <color theme="1"/>
        <rFont val="Calibri"/>
        <family val="2"/>
        <scheme val="minor"/>
      </rPr>
      <t>Are animals which have the potential to shed infectious particles used in this procedure?</t>
    </r>
  </si>
  <si>
    <r>
      <rPr>
        <sz val="10"/>
        <color theme="1"/>
        <rFont val="Calibri"/>
        <family val="2"/>
        <scheme val="minor"/>
      </rPr>
      <t xml:space="preserve">13. Are animals which have the potential to bite or scratch (transmit infectious material through the skin) used in this procedure?      </t>
    </r>
    <r>
      <rPr>
        <sz val="11"/>
        <color theme="1"/>
        <rFont val="Calibri"/>
        <family val="2"/>
        <scheme val="minor"/>
      </rPr>
      <t xml:space="preserve">   </t>
    </r>
  </si>
  <si>
    <t>The animals generate large quantities of animal by-products/waste</t>
  </si>
  <si>
    <t xml:space="preserve">The animals generate  small quantities of animal by-products/waste </t>
  </si>
  <si>
    <t>The animals are naturally highly aggressive (non-human primate)</t>
  </si>
  <si>
    <t xml:space="preserve">The animals are docile, but is capable of puncturing skin, if provoked (e.g. cat, dog,  ferret)
or The animals are arthropods which can server as a vector for the agent(s) in use in  this procedure
</t>
  </si>
  <si>
    <t>The animals used are not typically able to puncture skin</t>
  </si>
  <si>
    <r>
      <rPr>
        <b/>
        <sz val="10"/>
        <color theme="1"/>
        <rFont val="Calibri"/>
        <family val="2"/>
        <scheme val="minor"/>
      </rPr>
      <t xml:space="preserve">13. Are animals which have the potential to bite or scratch (transmit infectious material through the skin) used in this procedure?      </t>
    </r>
    <r>
      <rPr>
        <b/>
        <sz val="11"/>
        <color theme="1"/>
        <rFont val="Calibri"/>
        <family val="2"/>
        <scheme val="minor"/>
      </rPr>
      <t xml:space="preserve">   </t>
    </r>
  </si>
  <si>
    <r>
      <t>12.</t>
    </r>
    <r>
      <rPr>
        <b/>
        <sz val="10"/>
        <color theme="1"/>
        <rFont val="Times New Roman"/>
        <family val="1"/>
      </rPr>
      <t xml:space="preserve">   </t>
    </r>
    <r>
      <rPr>
        <b/>
        <sz val="10"/>
        <color theme="1"/>
        <rFont val="Calibri"/>
        <family val="2"/>
        <scheme val="minor"/>
      </rPr>
      <t>How much waste is produced by the laboratory animals used in this procedure?</t>
    </r>
  </si>
  <si>
    <t>Biosafety mitigation measures can be organized by the hierarchy of controls: engineering, administrative (policies and procedures), and personal protective equipment (PPE).  Not all mitigation measures reduce the potential of exposures for all routes.   Biosafety measures existing without a management system to ensure proper processes for use, training, maintenance do not provide full protection and therefore do not reduce the potential for exposure to the same level as the same measures in the presence of a biorisk management system.</t>
  </si>
  <si>
    <t xml:space="preserve">Overall measures to ensure engineering controls are maintained, certified (or validated), trained on and operating procedures verified, helps to ensure the equipment is working as designed and offering the appropriate level of protection.  </t>
  </si>
  <si>
    <t xml:space="preserve">Primary containment reduces the potential for an aerosol release during a procedure; likewise, biosafety cabinet or other isolators reduce exposure potentials in the same manner.  Building ventilation and directional airflow reduce the potential for an aerosol release to the environment.  </t>
  </si>
  <si>
    <t xml:space="preserve">Waste handling equipment (autoclaves, incinerators, effluent treatment systems, etc.) reduce the potential for a contact (and potentially ingestion) exposure within the laboratory by reducing the amount of infectious material in the laboratory, but more specifically reduce the potential for a release to the environment.  </t>
  </si>
  <si>
    <t xml:space="preserve">Puncture resistant containers for sharp or potentially sharp waste also reduce the potential for a contact or percutaneous exposure to individuals within the laboratory and to the environment.  </t>
  </si>
  <si>
    <t>This laboratory has an active preventative equipment maintenance program, and  well-defined procedures and plans in place</t>
  </si>
  <si>
    <t xml:space="preserve">This laboratory has some procedures in place for maintenance, but lacks oversight in  implementation </t>
  </si>
  <si>
    <t>This laboratory has limited procedures in place for equipment maintenance, but  maintenance is generally reactive rather than preventative</t>
  </si>
  <si>
    <t xml:space="preserve">There is no equipment maintenance program at this laboratory </t>
  </si>
  <si>
    <t>There is no decontamination of equipment prior to maintenance or repair</t>
  </si>
  <si>
    <t>Decontamination of equipment prior to maintenance or repair is performed, but not  validated</t>
  </si>
  <si>
    <t xml:space="preserve"> No equipment is maintained or repaired without decontamination, and the process is  documented and validated</t>
  </si>
  <si>
    <r>
      <rPr>
        <b/>
        <sz val="10"/>
        <color theme="1"/>
        <rFont val="Times New Roman"/>
        <family val="1"/>
      </rPr>
      <t xml:space="preserve"> </t>
    </r>
    <r>
      <rPr>
        <b/>
        <sz val="10"/>
        <color theme="1"/>
        <rFont val="Calibri"/>
        <family val="2"/>
        <scheme val="minor"/>
      </rPr>
      <t>What is the implemented process for the decontamination of equipment prior to maintenance?</t>
    </r>
  </si>
  <si>
    <t>Biosafety cabinets are always used, they are routinely validated/certified, well- maintained, and there are procedures in place for proper use</t>
  </si>
  <si>
    <t xml:space="preserve">Biosafety cabinets are not in use or not in existence </t>
  </si>
  <si>
    <t xml:space="preserve">Biosafety cabinets exist, but are used only periodically - and/or 
 Biosafety cabinets exist, but no formal training programs or procedures are in place  for their use - and/or 
 Biosafety cabinets exist, but they are not validated/certified on a regular basis  (annually)
</t>
  </si>
  <si>
    <t>Equipment is located and used on an open bench or in an open area and has no  internal sealing mechanisms</t>
  </si>
  <si>
    <t>Equipment is always isolated/sealed and devices are validated/certified and well- maintained</t>
  </si>
  <si>
    <t xml:space="preserve">Equipment is used in isolation or is internally sealed (e.g. used in a BSC,  equipment uses sealed rotor cups, etc), but there are no formal procedures for use  - and/or
 Equipment is used in isolation (e.g. used in a BSC) or is internally sealed, but the  mechanism has not been validated or certified
</t>
  </si>
  <si>
    <t>Primary containment devices are always used in this procedure, are  validated/certified, well-maintained, and there are procedures in place for proper use</t>
  </si>
  <si>
    <t xml:space="preserve">Primary containment devices exist, but are used only periodically - and/or
Primary containment devices exist, but there is no formal training program or  procedures in place for their use - and/or
Primary containment devices exist, but they are not validated/certified on a regular  basis 
</t>
  </si>
  <si>
    <t xml:space="preserve">No primary containment devices are used for this procedure  </t>
  </si>
  <si>
    <t xml:space="preserve">Laboratory air is potentially circulated into other facility or community space  </t>
  </si>
  <si>
    <t xml:space="preserve">
</t>
  </si>
  <si>
    <t xml:space="preserve"> All laboratory air is not recirculated, but not specifically exhausted via ducts 
</t>
  </si>
  <si>
    <t>All air exhausted from this laboratory is via duct work which is not recirculated into  other space</t>
  </si>
  <si>
    <t>All air exhausted from this laboratory is via well-maintained HEPA filters</t>
  </si>
  <si>
    <t xml:space="preserve">Liquid waste is removed from lab and not treated </t>
  </si>
  <si>
    <t xml:space="preserve"> Liquid waste leaves lab for external treatment  
</t>
  </si>
  <si>
    <t>Liquid waste is safely and efficiently treated within lab</t>
  </si>
  <si>
    <t>All surfaces can be decontaminated</t>
  </si>
  <si>
    <t xml:space="preserve">Some surfaces are difficult to decontaminate (e.g. edges)   
</t>
  </si>
  <si>
    <t xml:space="preserve">Surfaces are very difficult to decontaminate (e.g. wood, grout, etc) </t>
  </si>
  <si>
    <t xml:space="preserve">Contaminated waste is removed from lab and not treated </t>
  </si>
  <si>
    <t xml:space="preserve">Contaminated waste leaves lab for external treatment   
</t>
  </si>
  <si>
    <t>Contaminated waste is safely and efficiently treated within lab</t>
  </si>
  <si>
    <t>Sharp waste is removed from the facility prior to decontamination</t>
  </si>
  <si>
    <t xml:space="preserve">Sharp waste is first decontaminated and leaves the facility in non-puncture-resistant  waste containers (e.g. plastic bags) 
</t>
  </si>
  <si>
    <t>Sharp waste is first decontaminated and then leaves the facility in puncture-resistant  containers</t>
  </si>
  <si>
    <t>No sharp material ever leaves this laboratory</t>
  </si>
  <si>
    <r>
      <rPr>
        <b/>
        <sz val="10"/>
        <color theme="1"/>
        <rFont val="Times New Roman"/>
        <family val="1"/>
      </rPr>
      <t xml:space="preserve"> </t>
    </r>
    <r>
      <rPr>
        <b/>
        <sz val="10"/>
        <color theme="1"/>
        <rFont val="Calibri"/>
        <family val="2"/>
        <scheme val="minor"/>
      </rPr>
      <t>How is sharp waste handled?</t>
    </r>
  </si>
  <si>
    <t xml:space="preserve">Starting with management commitment to safety, administrative controls reduce the potential of exposure by enabling better work practices, incident management, and create a responsible safety culture.   Administrative controls can reduce the potential for an exposure to an individual in the laboratory and to the environment.
Administrative controls include implementation of good laboratory practices, practices and procedures to reduce generation of aerosols, proper hand washing techniques, proper inventory management,  proper sharps handling, proper spill response procedures, larger incident response procedures, and waste storage and handling.  These measures reduce the potential for exposure via all routes.
</t>
  </si>
  <si>
    <t>Management at this facility ensures roles, responsibilities, and authorities are defined,  documented, and communicated</t>
  </si>
  <si>
    <t>A biosafety officer is identified at this facility</t>
  </si>
  <si>
    <t>Facility personnel are educated on their biosafety roles and responsibilities</t>
  </si>
  <si>
    <t xml:space="preserve">There is no identification of, or education on, biosafety roles and responsibilities </t>
  </si>
  <si>
    <t>Management at this facility identifies and prioritizes program needs and allocates  funds as necessary</t>
  </si>
  <si>
    <t>This facility has a comprehensive biosafety policy in place, which was developed,  authorized, and signed by top management.  The policy is appropriate to the nature and scale of the risk. Management establishes the commitment and objectives of the  biosafety system, and communicates this to all stakeholders.</t>
  </si>
  <si>
    <t>Management at this facility have made some efforts to improve biosafety at the  facility, but they are not comprehensive and/or are not fully implemented</t>
  </si>
  <si>
    <t>Management at this facility is aware of biosafety concerns, but has not implemented  a biosafety policy or devoted resources to address the issue</t>
  </si>
  <si>
    <t>Management at this facility is not aware, or interested in, biosafety concerns</t>
  </si>
  <si>
    <t>This facility’s biosafety documentation also includes risk assessment and incident  response information</t>
  </si>
  <si>
    <t>This facility has biosafety policies, manuals, and SOPs</t>
  </si>
  <si>
    <t>This facility has some biosafety documentation, but they are not comprehensive and  / or not fully implemented</t>
  </si>
  <si>
    <t>This facility has no specific biosafety documentation</t>
  </si>
  <si>
    <t>This facility has no biosafety policies, manuals, or SOPs</t>
  </si>
  <si>
    <t>This facility includes external responders in their exercises</t>
  </si>
  <si>
    <t xml:space="preserve">This facility conducts annual exercises </t>
  </si>
  <si>
    <t>This facility conducts tabletops or other exercises on an ad hoc basis</t>
  </si>
  <si>
    <t>This facility does not conduct any biosafety exercises</t>
  </si>
  <si>
    <t>Management at the facility ensures continual improvement, conducts routine self- assessments, and ensures corrective and preventive actions. Reviews include assessing  opportunities for improvement and any needs for changes to the system, procedures,  policies, and objectives.</t>
  </si>
  <si>
    <t>The biosafety program is subject to internal self-assessments</t>
  </si>
  <si>
    <t>The biosafety program is reviewed and revised as necessary after any incidents or  near-incidents</t>
  </si>
  <si>
    <t xml:space="preserve">There is no review of the biosafety program </t>
  </si>
  <si>
    <t>This laboratory has a complete and well-maintained inventory system</t>
  </si>
  <si>
    <t>This laboratory has a limited inventory system</t>
  </si>
  <si>
    <t xml:space="preserve">There is no inventory system at this laboratory </t>
  </si>
  <si>
    <t>This laboratory has an active shipping and receiving program, and well-defined  procedures and plans in place</t>
  </si>
  <si>
    <t xml:space="preserve">This laboratory has some procedures in place for shipping and receiving, but lacks  oversight in implementation </t>
  </si>
  <si>
    <t>This laboratory has limited procedures in place for shipping and receiving</t>
  </si>
  <si>
    <t xml:space="preserve">There is no shipping and receiving program at this laboratory  </t>
  </si>
  <si>
    <t>There is no incident response program at this laboratory</t>
  </si>
  <si>
    <t>This laboratory has limited procedures in place for incident response, but  maintenance is  generally reactive rather than preventative</t>
  </si>
  <si>
    <t>This laboratory has some procedures in place for incident respons, but lacks  oversight in implementation</t>
  </si>
  <si>
    <t>This laboratory has an active incident response program, and well-defined  procedures and plans in place</t>
  </si>
  <si>
    <t>This laboratory does not have established procedures in place which includes standard good laboratory practices</t>
  </si>
  <si>
    <t>This laboratory has limited established procedures in place which include standard  good laboratory practices</t>
  </si>
  <si>
    <t>This laboratory has some procedures in place which include standard good  laboratory practices, but lacks oversight in implementation</t>
  </si>
  <si>
    <t>This laboratory has an active good laboratory practice program and well-defined  procedures that employees are familiar with and implement</t>
  </si>
  <si>
    <r>
      <rPr>
        <b/>
        <sz val="10"/>
        <color theme="1"/>
        <rFont val="Times New Roman"/>
        <family val="1"/>
      </rPr>
      <t xml:space="preserve"> </t>
    </r>
    <r>
      <rPr>
        <b/>
        <sz val="10"/>
        <color theme="1"/>
        <rFont val="Calibri"/>
        <family val="2"/>
        <scheme val="minor"/>
      </rPr>
      <t>Does this laboratory have procedures in place for agent handling to reduce/eliminate aerosols? These procedures should meet defined best practices.</t>
    </r>
  </si>
  <si>
    <t>Sharps are always handled by hand</t>
  </si>
  <si>
    <t>Sharps are rarely handled by hand</t>
  </si>
  <si>
    <t>Sharps are never handled by hand directly (e.g. needles are not recapped, a  mechanical system like forceps are used to remove needles and/or scalpel blades, etc)</t>
  </si>
  <si>
    <t>Personnel are not specifically trained how to minimize percutaneous exposures</t>
  </si>
  <si>
    <t xml:space="preserve"> Proper practices for reducing percutaneous exposure exist. but are not taught,  enforced, verified or documented</t>
  </si>
  <si>
    <t xml:space="preserve">Proper practices for reducing percutaneous exposure are identified in the laboratory  procedures, are taught, and verified on a regular schedule </t>
  </si>
  <si>
    <t>Proper practices for reducing/eliminating aerosols are identified in the laboratory  procedures, are taught, and verified on a regular schedule</t>
  </si>
  <si>
    <t>Proper practices for reducing/eliminating aerosols exist, but are not taught, enforced,  verified, or documented</t>
  </si>
  <si>
    <t>Personnel are not specifically trained how to minimize the production of aerosols</t>
  </si>
  <si>
    <t>Absorbent material is never used</t>
  </si>
  <si>
    <t>Absorbent material is used on the bench or BSC but only replaced periodically</t>
  </si>
  <si>
    <t>Absorbent material is sometimes used</t>
  </si>
  <si>
    <t>Absorbent material is used for all procedures (on the bench or BSC) and disposed of  after each use</t>
  </si>
  <si>
    <t>Hands are never decontaminated prior to handling "Clean" objects</t>
  </si>
  <si>
    <t>Hands are always decontaminated prior to handling "Clean" objects</t>
  </si>
  <si>
    <t>The laboratory does not have spill response procedures in place</t>
  </si>
  <si>
    <t>The lab has basic spill response procedures in place, but does not conduct validation  exercises on these procedures</t>
  </si>
  <si>
    <t>The lab has validated and exercised spill response procedures, including spill  response kits (which contain appropriate PPE, cleaning items, and other  required items),  training on spill response, plans for validation of spill cleanup, spill response SOPs, and  spill response decontamination mechanisms including waste validation.</t>
  </si>
  <si>
    <t>No procedures exist to reduce/eliminate contact exposure through broken skin</t>
  </si>
  <si>
    <t>Proper practices for reducing/eliminating contact exposure through broken skin exist,  but are not taught, enforced, verified or documented</t>
  </si>
  <si>
    <t xml:space="preserve"> Proper practices for reducing/eliminating contact exposure through broken skin are  identified in the laboratory procedures and are taught and verified on a regular basis</t>
  </si>
  <si>
    <t>No formal hand washing policies exist</t>
  </si>
  <si>
    <t>Hands are washed only when leaving the lab</t>
  </si>
  <si>
    <t>Hands are always washed frequently during the procedure (e.g. hands are washed  between each procedure step)</t>
  </si>
  <si>
    <t xml:space="preserve">Training for use of, maintenance of, storage of, and disposal of is required for PPE to be effective at reducing the risk of exposure.   Proper donning and doffing procedures are also required.  </t>
  </si>
  <si>
    <t>Gloves provide direct protection of the wearer of contact to the skin on the hands and indirect protection of the mouth, nose, and eyes due to better awareness by the wearer.   Multiple gloves can reduce the potential of a percutaneous exposure minimally, puncture resistant or puncture proof gloves offer true reduction in percutaneous exposure.  Lab coats or other coverings help to reduce the potential for contact to the skin and help prevent the transfer of infectious materials outside the laboratory.</t>
  </si>
  <si>
    <t>Safety glasses or goggles reduce the potential for exposure to the eyes.  Face shield provide protection to the eyes, mouth, and nose.  Surgical masks provide protection to the mouth and nose.</t>
  </si>
  <si>
    <t>Solid shoes protect the feet from contact exposure and provide barrier protection of physical hazards.  Note feet often have compromised skin more often than hands.  Laboratory dedicated shoes or shoe covered reduce the potential of transfer of infectious material outside the laboratory.</t>
  </si>
  <si>
    <t>Respirators, which are fitted and certified, offer protection from an inhalation exposure.</t>
  </si>
  <si>
    <t>There is no PPE program at this laboratory</t>
  </si>
  <si>
    <t>This laboratory has a limited PPE program in place</t>
  </si>
  <si>
    <t>This laboratory has some procedures in place for PPE, but lacks oversight in  implementation</t>
  </si>
  <si>
    <t>This laboratory has an active PPE program which includes, well-defined procedures  for donning, doffing, storing, and maintaining PPE</t>
  </si>
  <si>
    <t>Gloves are not typically worn</t>
  </si>
  <si>
    <t>A single or double pair of latex or nitrile type gloves are worn during the duration of  the procedure</t>
  </si>
  <si>
    <t xml:space="preserve"> A single or double pairs of latex or nitrile type gloves are worn and the outer most  pair is changed after handing contaminated or potentially contaminated objects</t>
  </si>
  <si>
    <t xml:space="preserve">Personnel wear street clothes in the laboratory and typically do not use gowns or lab  coats.   </t>
  </si>
  <si>
    <t>Gowns or lab coats are always worn over street clothes</t>
  </si>
  <si>
    <t>Personnel wear dedicated laboratory clothing (e.g. scrubs) which is not worn outside  the laboratory, anteroom, or change room</t>
  </si>
  <si>
    <t>Two pairs of latex or nitrile type gloves are typically worn while handling sharps</t>
  </si>
  <si>
    <t>Heavy gloves (e.g. leather or thick rubber gloves) are typically worn while handling  sharps</t>
  </si>
  <si>
    <t xml:space="preserve"> No gloves are typically worn while handling sharps or a single pair of latex or nitrile type gloves are typically worn while handling sharps</t>
  </si>
  <si>
    <t>No eyewear protection is typically used</t>
  </si>
  <si>
    <t>Personnel wear safety glasses</t>
  </si>
  <si>
    <t>Personnel wear goggles or a face shield</t>
  </si>
  <si>
    <t>Personnel wear goggles and a face shield</t>
  </si>
  <si>
    <t>Personnel do not wear any face protection</t>
  </si>
  <si>
    <t xml:space="preserve"> Surgical masks are used to protect mouth/nose from contact</t>
  </si>
  <si>
    <t xml:space="preserve">Face shields are always used to protect the eyes/mouth/nose from contact </t>
  </si>
  <si>
    <t>Persons can wear open-toe shoes in the laboratory</t>
  </si>
  <si>
    <t>Persons must wear closed-toed shoes</t>
  </si>
  <si>
    <t>Solid shoes are worn</t>
  </si>
  <si>
    <t>Shoe covers are worn over solid shoes, shoe covers are not worn outside laboratory,  anteroom, or change room</t>
  </si>
  <si>
    <t>Laboratory-dedicated solid shoes are worn, shoes are never worn outside laboratory,  anteroom, or change room</t>
  </si>
  <si>
    <t>No respiratory protection exists or is in use</t>
  </si>
  <si>
    <t xml:space="preserve"> Respirators (e.g. N95, N100, PAPR, Positive Pressure Suit, etc) are used (sometime) but there is no formal respiratory protection program (standardized fit testing or  training) in place prior to use</t>
  </si>
  <si>
    <t>Respirators are always used and there is a formal respiratory protection/training  program in place prior to use</t>
  </si>
  <si>
    <t>Ind</t>
  </si>
  <si>
    <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</si>
</sst>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41" x14ac:knownFonts="1">
    <font>
      <sz val="11"/>
      <color theme="1"/>
      <name val="Calibri"/>
      <family val="2"/>
      <scheme val="minor"/>
    </font>
    <font>
      <sz val="11"/>
      <color theme="1"/>
      <name val="Calibri"/>
      <family val="2"/>
      <scheme val="minor"/>
    </font>
    <font>
      <sz val="11"/>
      <color theme="0"/>
      <name val="Calibri"/>
      <family val="2"/>
      <scheme val="minor"/>
    </font>
    <font>
      <sz val="26"/>
      <color rgb="FF17365D"/>
      <name val="Cambria"/>
      <family val="1"/>
    </font>
    <font>
      <b/>
      <sz val="14"/>
      <color rgb="FF365F91"/>
      <name val="Cambria"/>
      <family val="1"/>
    </font>
    <font>
      <sz val="10"/>
      <color theme="1"/>
      <name val="Calibri"/>
      <family val="2"/>
      <scheme val="minor"/>
    </font>
    <font>
      <b/>
      <sz val="10"/>
      <color theme="1"/>
      <name val="Calibri"/>
      <family val="2"/>
      <scheme val="minor"/>
    </font>
    <font>
      <sz val="10"/>
      <color theme="1"/>
      <name val="Symbol"/>
      <family val="1"/>
      <charset val="2"/>
    </font>
    <font>
      <sz val="10"/>
      <color theme="1"/>
      <name val="Times New Roman"/>
      <family val="1"/>
    </font>
    <font>
      <b/>
      <sz val="14"/>
      <color theme="3"/>
      <name val="Calibri"/>
      <family val="2"/>
      <scheme val="minor"/>
    </font>
    <font>
      <sz val="10"/>
      <color theme="0"/>
      <name val="Calibri"/>
      <family val="2"/>
      <scheme val="minor"/>
    </font>
    <font>
      <b/>
      <sz val="10"/>
      <color theme="0"/>
      <name val="Calibri"/>
      <family val="2"/>
      <scheme val="minor"/>
    </font>
    <font>
      <sz val="8"/>
      <color rgb="FF000000"/>
      <name val="Segoe UI"/>
      <family val="2"/>
    </font>
    <font>
      <b/>
      <sz val="13"/>
      <color rgb="FF4F81BD"/>
      <name val="Cambria"/>
      <family val="1"/>
    </font>
    <font>
      <u/>
      <sz val="10"/>
      <color theme="1"/>
      <name val="Calibri"/>
      <family val="2"/>
      <scheme val="minor"/>
    </font>
    <font>
      <b/>
      <sz val="10"/>
      <color theme="1"/>
      <name val="Times New Roman"/>
      <family val="1"/>
    </font>
    <font>
      <sz val="10"/>
      <color rgb="FF000000"/>
      <name val="Calibri"/>
      <family val="2"/>
      <scheme val="minor"/>
    </font>
    <font>
      <sz val="10"/>
      <color rgb="FF984806"/>
      <name val="Calibri"/>
      <family val="2"/>
      <scheme val="minor"/>
    </font>
    <font>
      <sz val="10"/>
      <color rgb="FF984806"/>
      <name val="Times New Roman"/>
      <family val="1"/>
    </font>
    <font>
      <u/>
      <sz val="10"/>
      <color rgb="FF984806"/>
      <name val="Calibri"/>
      <family val="2"/>
      <scheme val="minor"/>
    </font>
    <font>
      <b/>
      <sz val="14"/>
      <color theme="3" tint="-0.249977111117893"/>
      <name val="Calibri"/>
      <family val="2"/>
      <scheme val="minor"/>
    </font>
    <font>
      <b/>
      <sz val="11"/>
      <color theme="0"/>
      <name val="Calibri"/>
      <family val="2"/>
      <scheme val="minor"/>
    </font>
    <font>
      <b/>
      <sz val="10"/>
      <color theme="7" tint="-0.249977111117893"/>
      <name val="Calibri"/>
      <family val="2"/>
      <scheme val="minor"/>
    </font>
    <font>
      <b/>
      <sz val="10"/>
      <color theme="7" tint="-0.499984740745262"/>
      <name val="Calibri"/>
      <family val="2"/>
      <scheme val="minor"/>
    </font>
    <font>
      <b/>
      <sz val="10"/>
      <color theme="7" tint="-0.499984740745262"/>
      <name val="Times New Roman"/>
      <family val="1"/>
    </font>
    <font>
      <b/>
      <sz val="10"/>
      <color theme="5" tint="-0.499984740745262"/>
      <name val="Calibri"/>
      <family val="2"/>
      <scheme val="minor"/>
    </font>
    <font>
      <b/>
      <sz val="10"/>
      <color theme="5" tint="-0.499984740745262"/>
      <name val="Times New Roman"/>
      <family val="1"/>
    </font>
    <font>
      <b/>
      <sz val="10"/>
      <color rgb="FF4F81BD"/>
      <name val="Cambria"/>
      <family val="1"/>
    </font>
    <font>
      <sz val="10"/>
      <color theme="7" tint="-0.499984740745262"/>
      <name val="Calibri"/>
      <family val="2"/>
      <scheme val="minor"/>
    </font>
    <font>
      <b/>
      <sz val="11"/>
      <color theme="4" tint="-0.249977111117893"/>
      <name val="Calibri"/>
      <family val="2"/>
      <scheme val="minor"/>
    </font>
    <font>
      <b/>
      <sz val="11"/>
      <color theme="1"/>
      <name val="Calibri"/>
      <family val="2"/>
      <scheme val="minor"/>
    </font>
    <font>
      <sz val="10"/>
      <name val="Calibri"/>
      <family val="2"/>
      <scheme val="minor"/>
    </font>
    <font>
      <sz val="11"/>
      <color theme="0" tint="-0.249977111117893"/>
      <name val="Calibri"/>
      <family val="2"/>
      <scheme val="minor"/>
    </font>
    <font>
      <b/>
      <sz val="10"/>
      <color theme="1"/>
      <name val="Cambria"/>
      <family val="1"/>
    </font>
    <font>
      <sz val="11"/>
      <color theme="7" tint="0.39997558519241921"/>
      <name val="Calibri"/>
      <family val="2"/>
      <scheme val="minor"/>
    </font>
    <font>
      <sz val="10"/>
      <color theme="1"/>
      <name val="Arial Narrow"/>
      <family val="2"/>
    </font>
    <font>
      <b/>
      <sz val="10"/>
      <color theme="7" tint="0.79998168889431442"/>
      <name val="Calibri"/>
      <family val="2"/>
      <scheme val="minor"/>
    </font>
    <font>
      <b/>
      <sz val="11"/>
      <color rgb="FF4F81BD"/>
      <name val="Cambria"/>
      <family val="1"/>
    </font>
    <font>
      <sz val="10"/>
      <color rgb="FFFF0000"/>
      <name val="Arial Narrow"/>
      <family val="2"/>
    </font>
    <font>
      <b/>
      <sz val="9"/>
      <color theme="0"/>
      <name val="Calibri"/>
      <family val="2"/>
      <scheme val="minor"/>
    </font>
    <font>
      <sz val="9"/>
      <color theme="0"/>
      <name val="Calibri"/>
      <family val="2"/>
      <scheme val="minor"/>
    </font>
  </fonts>
  <fills count="50">
    <fill>
      <patternFill patternType="none"/>
    </fill>
    <fill>
      <patternFill patternType="gray125"/>
    </fill>
    <fill>
      <patternFill patternType="solid">
        <fgColor theme="8" tint="0.79998168889431442"/>
        <bgColor indexed="64"/>
      </patternFill>
    </fill>
    <fill>
      <patternFill patternType="solid">
        <fgColor theme="5" tint="-0.499984740745262"/>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4" tint="0.39997558519241921"/>
        <bgColor indexed="64"/>
      </patternFill>
    </fill>
    <fill>
      <gradientFill>
        <stop position="0">
          <color theme="7" tint="0.80001220740379042"/>
        </stop>
        <stop position="1">
          <color theme="7" tint="0.40000610370189521"/>
        </stop>
      </gradientFill>
    </fill>
    <fill>
      <gradientFill>
        <stop position="0">
          <color theme="9" tint="0.59999389629810485"/>
        </stop>
        <stop position="1">
          <color theme="7" tint="0.80001220740379042"/>
        </stop>
      </gradientFill>
    </fill>
    <fill>
      <patternFill patternType="solid">
        <fgColor theme="7" tint="0.39994506668294322"/>
        <bgColor indexed="64"/>
      </patternFill>
    </fill>
    <fill>
      <patternFill patternType="solid">
        <fgColor theme="4" tint="0.59999389629810485"/>
        <bgColor indexed="64"/>
      </patternFill>
    </fill>
    <fill>
      <patternFill patternType="solid">
        <fgColor rgb="FFC00000"/>
        <bgColor indexed="64"/>
      </patternFill>
    </fill>
    <fill>
      <patternFill patternType="solid">
        <fgColor theme="4"/>
        <bgColor indexed="64"/>
      </patternFill>
    </fill>
    <fill>
      <patternFill patternType="solid">
        <fgColor theme="7" tint="0.79998168889431442"/>
        <bgColor indexed="64"/>
      </patternFill>
    </fill>
    <fill>
      <patternFill patternType="solid">
        <fgColor theme="6"/>
        <bgColor indexed="64"/>
      </patternFill>
    </fill>
    <fill>
      <patternFill patternType="solid">
        <fgColor theme="7"/>
        <bgColor indexed="64"/>
      </patternFill>
    </fill>
    <fill>
      <patternFill patternType="solid">
        <fgColor theme="6" tint="0.59999389629810485"/>
        <bgColor indexed="64"/>
      </patternFill>
    </fill>
    <fill>
      <patternFill patternType="solid">
        <fgColor theme="2" tint="-9.9978637043366805E-2"/>
        <bgColor indexed="64"/>
      </patternFill>
    </fill>
    <fill>
      <gradientFill>
        <stop position="0">
          <color theme="0"/>
        </stop>
        <stop position="1">
          <color theme="4"/>
        </stop>
      </gradientFill>
    </fill>
    <fill>
      <patternFill patternType="solid">
        <fgColor theme="7" tint="0.39997558519241921"/>
        <bgColor indexed="64"/>
      </patternFill>
    </fill>
    <fill>
      <patternFill patternType="solid">
        <fgColor theme="5" tint="-0.249977111117893"/>
        <bgColor indexed="64"/>
      </patternFill>
    </fill>
    <fill>
      <gradientFill>
        <stop position="0">
          <color theme="4"/>
        </stop>
        <stop position="1">
          <color theme="8"/>
        </stop>
      </gradientFill>
    </fill>
    <fill>
      <patternFill patternType="solid">
        <fgColor theme="8"/>
        <bgColor indexed="64"/>
      </patternFill>
    </fill>
    <fill>
      <patternFill patternType="solid">
        <fgColor theme="9" tint="0.79998168889431442"/>
        <bgColor indexed="64"/>
      </patternFill>
    </fill>
    <fill>
      <gradientFill>
        <stop position="0">
          <color theme="0"/>
        </stop>
        <stop position="1">
          <color theme="7" tint="0.80001220740379042"/>
        </stop>
      </gradientFill>
    </fill>
    <fill>
      <patternFill patternType="solid">
        <fgColor theme="2" tint="-0.499984740745262"/>
        <bgColor indexed="64"/>
      </patternFill>
    </fill>
    <fill>
      <gradientFill>
        <stop position="0">
          <color theme="5" tint="0.80001220740379042"/>
        </stop>
        <stop position="1">
          <color theme="5" tint="0.40000610370189521"/>
        </stop>
      </gradientFill>
    </fill>
    <fill>
      <gradientFill>
        <stop position="0">
          <color theme="5" tint="0.40000610370189521"/>
        </stop>
        <stop position="1">
          <color theme="5" tint="-0.25098422193060094"/>
        </stop>
      </gradientFill>
    </fill>
    <fill>
      <patternFill patternType="solid">
        <fgColor theme="5" tint="0.39997558519241921"/>
        <bgColor auto="1"/>
      </patternFill>
    </fill>
    <fill>
      <patternFill patternType="solid">
        <fgColor theme="5" tint="-0.249977111117893"/>
        <bgColor auto="1"/>
      </patternFill>
    </fill>
    <fill>
      <gradientFill>
        <stop position="0">
          <color theme="5" tint="0.59999389629810485"/>
        </stop>
        <stop position="1">
          <color theme="5" tint="-0.25098422193060094"/>
        </stop>
      </gradientFill>
    </fill>
    <fill>
      <patternFill patternType="solid">
        <fgColor theme="4" tint="0.79998168889431442"/>
        <bgColor auto="1"/>
      </patternFill>
    </fill>
    <fill>
      <patternFill patternType="solid">
        <fgColor theme="5" tint="0.59999389629810485"/>
        <bgColor auto="1"/>
      </patternFill>
    </fill>
    <fill>
      <patternFill patternType="solid">
        <fgColor theme="7" tint="0.79998168889431442"/>
        <bgColor auto="1"/>
      </patternFill>
    </fill>
    <fill>
      <gradientFill>
        <stop position="0">
          <color theme="7" tint="0.80001220740379042"/>
        </stop>
        <stop position="1">
          <color theme="4" tint="0.80001220740379042"/>
        </stop>
      </gradientFill>
    </fill>
    <fill>
      <gradientFill>
        <stop position="0">
          <color theme="4" tint="0.80001220740379042"/>
        </stop>
        <stop position="1">
          <color theme="4" tint="0.40000610370189521"/>
        </stop>
      </gradientFill>
    </fill>
    <fill>
      <gradientFill>
        <stop position="0">
          <color theme="0"/>
        </stop>
        <stop position="1">
          <color theme="5" tint="0.59999389629810485"/>
        </stop>
      </gradientFill>
    </fill>
    <fill>
      <patternFill patternType="solid">
        <fgColor theme="9" tint="-0.249977111117893"/>
        <bgColor indexed="64"/>
      </patternFill>
    </fill>
    <fill>
      <patternFill patternType="solid">
        <fgColor theme="9" tint="0.59999389629810485"/>
        <bgColor indexed="64"/>
      </patternFill>
    </fill>
    <fill>
      <gradientFill>
        <stop position="0">
          <color theme="0"/>
        </stop>
        <stop position="1">
          <color theme="9" tint="0.59999389629810485"/>
        </stop>
      </gradientFill>
    </fill>
    <fill>
      <patternFill patternType="solid">
        <fgColor theme="9" tint="0.59996337778862885"/>
        <bgColor indexed="64"/>
      </patternFill>
    </fill>
    <fill>
      <gradientFill>
        <stop position="0">
          <color theme="9" tint="0.59999389629810485"/>
        </stop>
        <stop position="1">
          <color theme="9" tint="-0.25098422193060094"/>
        </stop>
      </gradientFill>
    </fill>
    <fill>
      <gradientFill>
        <stop position="0">
          <color theme="0"/>
        </stop>
        <stop position="1">
          <color theme="4" tint="0.59999389629810485"/>
        </stop>
      </gradientFill>
    </fill>
    <fill>
      <gradientFill>
        <stop position="0">
          <color theme="4" tint="0.59999389629810485"/>
        </stop>
        <stop position="1">
          <color theme="4"/>
        </stop>
      </gradient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65">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horizontal="left" vertical="center" wrapText="1" indent="7"/>
    </xf>
    <xf numFmtId="0" fontId="5" fillId="0" borderId="0" xfId="0" applyFont="1" applyAlignment="1">
      <alignment horizontal="left" vertical="center"/>
    </xf>
    <xf numFmtId="0" fontId="5" fillId="0" borderId="0" xfId="0" applyFont="1"/>
    <xf numFmtId="0" fontId="6" fillId="0" borderId="0" xfId="0" applyFont="1" applyAlignment="1">
      <alignment wrapText="1"/>
    </xf>
    <xf numFmtId="0" fontId="5" fillId="2" borderId="0" xfId="0" applyFont="1" applyFill="1"/>
    <xf numFmtId="0" fontId="6" fillId="2" borderId="0" xfId="0" applyFont="1" applyFill="1" applyAlignment="1">
      <alignment wrapText="1"/>
    </xf>
    <xf numFmtId="0" fontId="6" fillId="4" borderId="0" xfId="0" applyFont="1" applyFill="1" applyAlignment="1">
      <alignment wrapText="1"/>
    </xf>
    <xf numFmtId="0" fontId="5" fillId="4" borderId="0" xfId="0" applyFont="1" applyFill="1"/>
    <xf numFmtId="0" fontId="5" fillId="6" borderId="0" xfId="0" applyFont="1" applyFill="1"/>
    <xf numFmtId="0" fontId="6" fillId="7" borderId="0" xfId="0" applyFont="1" applyFill="1" applyAlignment="1">
      <alignment wrapText="1"/>
    </xf>
    <xf numFmtId="0" fontId="5" fillId="7" borderId="0" xfId="0" applyFont="1" applyFill="1"/>
    <xf numFmtId="0" fontId="5" fillId="9" borderId="0" xfId="0" applyFont="1" applyFill="1"/>
    <xf numFmtId="0" fontId="6" fillId="10" borderId="0" xfId="0" applyFont="1" applyFill="1" applyAlignment="1">
      <alignment wrapText="1"/>
    </xf>
    <xf numFmtId="0" fontId="5" fillId="10" borderId="0" xfId="0" applyFont="1" applyFill="1"/>
    <xf numFmtId="0" fontId="6" fillId="9" borderId="0" xfId="0" applyFont="1" applyFill="1"/>
    <xf numFmtId="0" fontId="0" fillId="4" borderId="0" xfId="0" applyFill="1"/>
    <xf numFmtId="0" fontId="0" fillId="6" borderId="0" xfId="0" applyFill="1"/>
    <xf numFmtId="0" fontId="2" fillId="3" borderId="0" xfId="0" applyFont="1" applyFill="1"/>
    <xf numFmtId="0" fontId="11" fillId="3" borderId="0" xfId="0" applyFont="1" applyFill="1" applyAlignment="1">
      <alignment horizontal="left" vertical="center"/>
    </xf>
    <xf numFmtId="0" fontId="0" fillId="0" borderId="0" xfId="0" applyAlignment="1">
      <alignment wrapText="1"/>
    </xf>
    <xf numFmtId="0" fontId="6" fillId="0" borderId="12" xfId="0" applyFont="1" applyBorder="1" applyAlignment="1">
      <alignment wrapText="1"/>
    </xf>
    <xf numFmtId="0" fontId="5" fillId="0" borderId="0" xfId="0" applyFont="1" applyBorder="1" applyAlignment="1">
      <alignment horizontal="center" vertical="top"/>
    </xf>
    <xf numFmtId="0" fontId="6" fillId="0" borderId="4" xfId="0" applyFont="1" applyBorder="1" applyAlignment="1">
      <alignment wrapText="1"/>
    </xf>
    <xf numFmtId="0" fontId="5" fillId="0" borderId="5" xfId="0" applyFont="1" applyBorder="1" applyAlignment="1">
      <alignment horizontal="center" vertical="top"/>
    </xf>
    <xf numFmtId="0" fontId="5" fillId="0" borderId="0" xfId="0" applyFont="1" applyAlignment="1">
      <alignment horizontal="center" vertical="top"/>
    </xf>
    <xf numFmtId="0" fontId="6" fillId="0" borderId="12" xfId="0" applyFont="1" applyBorder="1" applyAlignment="1">
      <alignment horizontal="left" vertical="center" wrapText="1"/>
    </xf>
    <xf numFmtId="0" fontId="5" fillId="0" borderId="0" xfId="0" applyFont="1" applyBorder="1" applyAlignment="1">
      <alignment horizontal="center" vertical="top" wrapText="1"/>
    </xf>
    <xf numFmtId="9" fontId="0" fillId="0" borderId="0" xfId="1" applyFont="1"/>
    <xf numFmtId="0" fontId="5" fillId="14" borderId="12" xfId="0" applyFont="1" applyFill="1" applyBorder="1" applyAlignment="1">
      <alignment horizontal="center" vertical="top" wrapText="1"/>
    </xf>
    <xf numFmtId="0" fontId="5" fillId="14" borderId="4" xfId="0" applyFont="1" applyFill="1" applyBorder="1" applyAlignment="1">
      <alignment horizontal="center" vertical="top" wrapText="1"/>
    </xf>
    <xf numFmtId="0" fontId="5" fillId="14" borderId="1" xfId="0" applyFont="1" applyFill="1" applyBorder="1" applyAlignment="1">
      <alignment horizontal="center" vertical="top" wrapText="1"/>
    </xf>
    <xf numFmtId="0" fontId="16" fillId="14" borderId="4" xfId="0" applyFont="1" applyFill="1" applyBorder="1" applyAlignment="1">
      <alignment horizontal="center" vertical="top" wrapText="1"/>
    </xf>
    <xf numFmtId="0" fontId="5" fillId="0" borderId="0" xfId="0" applyFont="1" applyFill="1" applyBorder="1" applyAlignment="1">
      <alignment horizontal="center" vertical="top"/>
    </xf>
    <xf numFmtId="0" fontId="6" fillId="0" borderId="0" xfId="0" applyFont="1" applyBorder="1" applyAlignment="1">
      <alignment wrapText="1"/>
    </xf>
    <xf numFmtId="0" fontId="0" fillId="0" borderId="0" xfId="0" applyBorder="1"/>
    <xf numFmtId="0" fontId="5" fillId="10" borderId="0" xfId="0" applyFont="1" applyFill="1" applyAlignment="1">
      <alignment horizontal="center" vertical="center" wrapText="1"/>
    </xf>
    <xf numFmtId="9" fontId="5" fillId="12" borderId="0" xfId="1" applyFont="1" applyFill="1" applyAlignment="1"/>
    <xf numFmtId="9" fontId="5" fillId="12" borderId="0" xfId="1" applyFont="1" applyFill="1"/>
    <xf numFmtId="0" fontId="0" fillId="0" borderId="0" xfId="0" applyAlignment="1"/>
    <xf numFmtId="0" fontId="5" fillId="10" borderId="0" xfId="0" applyFont="1" applyFill="1" applyAlignment="1"/>
    <xf numFmtId="9" fontId="5" fillId="16" borderId="0" xfId="1" applyFont="1" applyFill="1" applyAlignment="1"/>
    <xf numFmtId="9" fontId="5" fillId="16" borderId="0" xfId="1" applyFont="1" applyFill="1"/>
    <xf numFmtId="9" fontId="5" fillId="0" borderId="0" xfId="1" applyFont="1" applyAlignment="1"/>
    <xf numFmtId="9" fontId="5" fillId="0" borderId="0" xfId="1" applyFont="1"/>
    <xf numFmtId="0" fontId="14" fillId="12" borderId="0" xfId="0" applyFont="1" applyFill="1" applyAlignment="1">
      <alignment horizontal="center" vertical="center"/>
    </xf>
    <xf numFmtId="0" fontId="17" fillId="0" borderId="0" xfId="0" applyFont="1" applyAlignment="1">
      <alignment horizontal="left" vertical="center"/>
    </xf>
    <xf numFmtId="10" fontId="5" fillId="0" borderId="0" xfId="1" applyNumberFormat="1" applyFont="1"/>
    <xf numFmtId="0" fontId="19" fillId="16" borderId="0" xfId="0" applyFont="1" applyFill="1" applyAlignment="1">
      <alignment horizontal="center" vertical="center"/>
    </xf>
    <xf numFmtId="0" fontId="14" fillId="11" borderId="0" xfId="0" applyFont="1" applyFill="1" applyAlignment="1">
      <alignment horizontal="center" vertical="center"/>
    </xf>
    <xf numFmtId="9" fontId="5" fillId="11" borderId="0" xfId="1" applyFont="1" applyFill="1" applyAlignment="1"/>
    <xf numFmtId="9" fontId="5" fillId="11" borderId="0" xfId="1" applyFont="1" applyFill="1"/>
    <xf numFmtId="0" fontId="5" fillId="2" borderId="0" xfId="0" applyFont="1" applyFill="1" applyAlignment="1">
      <alignment horizontal="left" vertical="center"/>
    </xf>
    <xf numFmtId="9" fontId="5" fillId="2" borderId="0" xfId="1" applyFont="1" applyFill="1" applyAlignment="1"/>
    <xf numFmtId="9" fontId="5" fillId="2" borderId="0" xfId="1" applyFont="1" applyFill="1"/>
    <xf numFmtId="0" fontId="17" fillId="2" borderId="0" xfId="0" applyFont="1" applyFill="1" applyAlignment="1">
      <alignment horizontal="left" vertical="center"/>
    </xf>
    <xf numFmtId="0" fontId="19" fillId="5" borderId="0" xfId="0" applyFont="1" applyFill="1" applyAlignment="1">
      <alignment horizontal="center" vertical="center"/>
    </xf>
    <xf numFmtId="9" fontId="5" fillId="5" borderId="0" xfId="1" applyFont="1" applyFill="1" applyAlignment="1"/>
    <xf numFmtId="9" fontId="5" fillId="5" borderId="0" xfId="1" applyFont="1" applyFill="1"/>
    <xf numFmtId="0" fontId="19" fillId="6" borderId="0" xfId="0" applyFont="1" applyFill="1" applyAlignment="1">
      <alignment horizontal="center" vertical="center"/>
    </xf>
    <xf numFmtId="9" fontId="5" fillId="6" borderId="0" xfId="1" applyFont="1" applyFill="1" applyAlignment="1"/>
    <xf numFmtId="9" fontId="5" fillId="6" borderId="0" xfId="1" applyFont="1" applyFill="1"/>
    <xf numFmtId="0" fontId="5" fillId="7" borderId="0" xfId="0" applyFont="1" applyFill="1" applyAlignment="1">
      <alignment horizontal="left" vertical="center"/>
    </xf>
    <xf numFmtId="9" fontId="5" fillId="7" borderId="0" xfId="1" applyFont="1" applyFill="1" applyAlignment="1"/>
    <xf numFmtId="164" fontId="5" fillId="7" borderId="0" xfId="1" applyNumberFormat="1" applyFont="1" applyFill="1"/>
    <xf numFmtId="0" fontId="17" fillId="7" borderId="0" xfId="0" applyFont="1" applyFill="1" applyAlignment="1">
      <alignment horizontal="left" vertical="center"/>
    </xf>
    <xf numFmtId="10" fontId="5" fillId="7" borderId="0" xfId="1" applyNumberFormat="1" applyFont="1" applyFill="1"/>
    <xf numFmtId="9" fontId="5" fillId="12" borderId="0" xfId="1" applyFont="1" applyFill="1" applyAlignment="1">
      <alignment horizontal="center"/>
    </xf>
    <xf numFmtId="9" fontId="5" fillId="16" borderId="0" xfId="1" applyFont="1" applyFill="1" applyAlignment="1">
      <alignment horizontal="center"/>
    </xf>
    <xf numFmtId="0" fontId="5" fillId="0" borderId="0" xfId="0" applyFont="1" applyAlignment="1">
      <alignment wrapText="1"/>
    </xf>
    <xf numFmtId="0" fontId="5" fillId="7" borderId="0" xfId="0" applyFont="1" applyFill="1" applyAlignment="1">
      <alignment wrapText="1"/>
    </xf>
    <xf numFmtId="0" fontId="0" fillId="7" borderId="0" xfId="0" applyFill="1"/>
    <xf numFmtId="0" fontId="5" fillId="6" borderId="0" xfId="0" applyFont="1" applyFill="1" applyAlignment="1">
      <alignment wrapText="1"/>
    </xf>
    <xf numFmtId="0" fontId="5" fillId="4" borderId="0" xfId="0" applyFont="1" applyFill="1" applyAlignment="1">
      <alignment wrapText="1"/>
    </xf>
    <xf numFmtId="0" fontId="10" fillId="17" borderId="0" xfId="0" applyFont="1" applyFill="1" applyAlignment="1"/>
    <xf numFmtId="165" fontId="5" fillId="0" borderId="0" xfId="1" applyNumberFormat="1" applyFont="1"/>
    <xf numFmtId="166" fontId="5" fillId="2" borderId="0" xfId="1" applyNumberFormat="1" applyFont="1" applyFill="1"/>
    <xf numFmtId="0" fontId="10" fillId="17" borderId="0" xfId="0" applyFont="1" applyFill="1"/>
    <xf numFmtId="0" fontId="10" fillId="3" borderId="0" xfId="0" applyFont="1" applyFill="1"/>
    <xf numFmtId="0" fontId="6" fillId="18" borderId="0" xfId="0" applyFont="1" applyFill="1" applyAlignment="1">
      <alignment wrapText="1"/>
    </xf>
    <xf numFmtId="0" fontId="6" fillId="5" borderId="0" xfId="0" applyFont="1" applyFill="1" applyAlignment="1">
      <alignment wrapText="1"/>
    </xf>
    <xf numFmtId="0" fontId="6" fillId="20" borderId="0" xfId="0" applyFont="1" applyFill="1" applyAlignment="1">
      <alignment wrapText="1"/>
    </xf>
    <xf numFmtId="0" fontId="6" fillId="21" borderId="0" xfId="0" applyFont="1" applyFill="1" applyAlignment="1">
      <alignment wrapText="1"/>
    </xf>
    <xf numFmtId="0" fontId="22" fillId="4" borderId="11" xfId="0" applyFont="1" applyFill="1" applyBorder="1" applyAlignment="1">
      <alignment horizontal="center" vertical="center" wrapText="1"/>
    </xf>
    <xf numFmtId="0" fontId="2" fillId="0" borderId="0" xfId="0" applyFont="1"/>
    <xf numFmtId="0" fontId="25" fillId="0" borderId="12" xfId="0" applyFont="1" applyBorder="1" applyAlignment="1">
      <alignment horizontal="center" vertical="center" wrapText="1"/>
    </xf>
    <xf numFmtId="0" fontId="27" fillId="0" borderId="0" xfId="0" applyFont="1" applyAlignment="1">
      <alignment vertical="center"/>
    </xf>
    <xf numFmtId="0" fontId="5" fillId="0" borderId="0" xfId="0" applyFont="1" applyAlignment="1">
      <alignment vertical="center"/>
    </xf>
    <xf numFmtId="0" fontId="5" fillId="0" borderId="0" xfId="0" applyFont="1" applyAlignment="1">
      <alignment horizontal="left"/>
    </xf>
    <xf numFmtId="0" fontId="5" fillId="0" borderId="0" xfId="0" quotePrefix="1" applyFont="1"/>
    <xf numFmtId="0" fontId="5" fillId="0" borderId="0" xfId="0" quotePrefix="1" applyFont="1" applyAlignment="1">
      <alignment horizontal="left"/>
    </xf>
    <xf numFmtId="0" fontId="6" fillId="2" borderId="12" xfId="0" applyFont="1" applyFill="1" applyBorder="1" applyAlignment="1">
      <alignment wrapText="1"/>
    </xf>
    <xf numFmtId="0" fontId="6" fillId="7" borderId="0" xfId="0" applyFont="1" applyFill="1" applyBorder="1" applyAlignment="1">
      <alignment wrapText="1"/>
    </xf>
    <xf numFmtId="0" fontId="6" fillId="10" borderId="0" xfId="0" applyFont="1" applyFill="1" applyBorder="1" applyAlignment="1">
      <alignment wrapText="1"/>
    </xf>
    <xf numFmtId="0" fontId="6" fillId="4" borderId="8" xfId="0" applyFont="1" applyFill="1" applyBorder="1" applyAlignment="1">
      <alignment wrapText="1"/>
    </xf>
    <xf numFmtId="0" fontId="0" fillId="0" borderId="12" xfId="0" applyBorder="1"/>
    <xf numFmtId="0" fontId="0" fillId="0" borderId="8" xfId="0" applyBorder="1"/>
    <xf numFmtId="0" fontId="0" fillId="0" borderId="4" xfId="0" applyBorder="1"/>
    <xf numFmtId="0" fontId="0" fillId="0" borderId="5" xfId="0" applyBorder="1"/>
    <xf numFmtId="0" fontId="0" fillId="0" borderId="6" xfId="0" applyBorder="1"/>
    <xf numFmtId="0" fontId="5" fillId="8" borderId="0" xfId="0" applyFont="1" applyFill="1"/>
    <xf numFmtId="0" fontId="27" fillId="8" borderId="0" xfId="0" applyFont="1" applyFill="1" applyAlignment="1">
      <alignment vertical="center"/>
    </xf>
    <xf numFmtId="0" fontId="0" fillId="8" borderId="12" xfId="0" applyFill="1" applyBorder="1"/>
    <xf numFmtId="0" fontId="0" fillId="8" borderId="0" xfId="0" applyFill="1" applyBorder="1"/>
    <xf numFmtId="0" fontId="0" fillId="8" borderId="8" xfId="0" applyFill="1" applyBorder="1"/>
    <xf numFmtId="0" fontId="5" fillId="8" borderId="12" xfId="0" applyFont="1" applyFill="1" applyBorder="1"/>
    <xf numFmtId="0" fontId="5" fillId="8" borderId="0" xfId="0" applyFont="1" applyFill="1" applyBorder="1"/>
    <xf numFmtId="0" fontId="5" fillId="8" borderId="8" xfId="0" applyFont="1" applyFill="1" applyBorder="1"/>
    <xf numFmtId="0" fontId="5" fillId="0" borderId="12" xfId="0" applyFont="1" applyBorder="1"/>
    <xf numFmtId="0" fontId="5" fillId="0" borderId="0" xfId="0" applyFont="1" applyBorder="1"/>
    <xf numFmtId="0" fontId="5" fillId="0" borderId="8" xfId="0" applyFont="1" applyBorder="1"/>
    <xf numFmtId="0" fontId="5" fillId="0" borderId="0" xfId="0" applyFont="1" applyFill="1" applyBorder="1"/>
    <xf numFmtId="0" fontId="5" fillId="0" borderId="4" xfId="0" applyFont="1" applyBorder="1"/>
    <xf numFmtId="0" fontId="5" fillId="0" borderId="5" xfId="0" applyFont="1" applyBorder="1"/>
    <xf numFmtId="0" fontId="5" fillId="0" borderId="6" xfId="0" applyFont="1" applyBorder="1"/>
    <xf numFmtId="0" fontId="5" fillId="19" borderId="12" xfId="0" applyFont="1" applyFill="1" applyBorder="1"/>
    <xf numFmtId="0" fontId="5" fillId="19" borderId="0" xfId="0" applyFont="1" applyFill="1" applyBorder="1"/>
    <xf numFmtId="0" fontId="5" fillId="19" borderId="8" xfId="0" applyFont="1" applyFill="1" applyBorder="1"/>
    <xf numFmtId="0" fontId="28" fillId="19" borderId="0" xfId="0" quotePrefix="1" applyFont="1" applyFill="1" applyAlignment="1">
      <alignment horizontal="left"/>
    </xf>
    <xf numFmtId="0" fontId="28" fillId="19" borderId="0" xfId="0" applyFont="1" applyFill="1" applyAlignment="1">
      <alignment horizontal="left" vertical="center"/>
    </xf>
    <xf numFmtId="0" fontId="5" fillId="19" borderId="0" xfId="0" applyFont="1" applyFill="1"/>
    <xf numFmtId="0" fontId="28" fillId="19" borderId="0" xfId="0" applyFont="1" applyFill="1" applyAlignment="1">
      <alignment horizontal="left"/>
    </xf>
    <xf numFmtId="0" fontId="6" fillId="4" borderId="0" xfId="0" applyFont="1" applyFill="1" applyBorder="1" applyAlignment="1">
      <alignment wrapText="1"/>
    </xf>
    <xf numFmtId="0" fontId="6" fillId="2" borderId="0" xfId="0" applyFont="1" applyFill="1" applyBorder="1" applyAlignment="1">
      <alignment wrapText="1"/>
    </xf>
    <xf numFmtId="0" fontId="29" fillId="0" borderId="0" xfId="0" applyFont="1"/>
    <xf numFmtId="0" fontId="0" fillId="8" borderId="0" xfId="0" applyFill="1"/>
    <xf numFmtId="0" fontId="5" fillId="19" borderId="0" xfId="0" applyFont="1" applyFill="1" applyAlignment="1">
      <alignment horizontal="left" vertical="center"/>
    </xf>
    <xf numFmtId="0" fontId="0" fillId="19" borderId="0" xfId="0" applyFill="1"/>
    <xf numFmtId="0" fontId="5" fillId="19" borderId="4" xfId="0" applyFont="1" applyFill="1" applyBorder="1"/>
    <xf numFmtId="0" fontId="5" fillId="19" borderId="5" xfId="0" applyFont="1" applyFill="1" applyBorder="1"/>
    <xf numFmtId="0" fontId="5" fillId="19" borderId="6" xfId="0" applyFont="1" applyFill="1" applyBorder="1"/>
    <xf numFmtId="0" fontId="5" fillId="0" borderId="12" xfId="0" applyFont="1" applyFill="1" applyBorder="1"/>
    <xf numFmtId="0" fontId="5" fillId="0" borderId="8" xfId="0" applyFont="1" applyFill="1" applyBorder="1"/>
    <xf numFmtId="0" fontId="0" fillId="22" borderId="1" xfId="0" applyFill="1" applyBorder="1"/>
    <xf numFmtId="0" fontId="6" fillId="22" borderId="12" xfId="0" applyFont="1" applyFill="1" applyBorder="1"/>
    <xf numFmtId="0" fontId="2" fillId="17" borderId="0" xfId="0" applyFont="1" applyFill="1"/>
    <xf numFmtId="0" fontId="11" fillId="17" borderId="0" xfId="0" applyFont="1" applyFill="1"/>
    <xf numFmtId="0" fontId="21" fillId="17" borderId="0" xfId="0" applyFont="1" applyFill="1"/>
    <xf numFmtId="0" fontId="5" fillId="0" borderId="0" xfId="0" applyFont="1" applyAlignment="1"/>
    <xf numFmtId="0" fontId="5" fillId="7" borderId="0" xfId="0" applyFont="1" applyFill="1" applyAlignment="1"/>
    <xf numFmtId="0" fontId="5" fillId="5" borderId="0" xfId="0" applyFont="1" applyFill="1" applyAlignment="1"/>
    <xf numFmtId="0" fontId="5" fillId="4" borderId="0" xfId="0" applyFont="1" applyFill="1" applyAlignment="1"/>
    <xf numFmtId="0" fontId="5" fillId="0" borderId="0" xfId="0" applyFont="1" applyAlignment="1">
      <alignment horizontal="left" vertical="center" wrapText="1"/>
    </xf>
    <xf numFmtId="0" fontId="32" fillId="0" borderId="0" xfId="0" applyFont="1" applyFill="1"/>
    <xf numFmtId="0" fontId="5" fillId="18" borderId="5" xfId="0" applyFont="1" applyFill="1" applyBorder="1" applyAlignment="1">
      <alignment horizontal="center" vertical="center" wrapText="1"/>
    </xf>
    <xf numFmtId="0" fontId="5" fillId="24" borderId="4" xfId="0" applyFont="1" applyFill="1" applyBorder="1" applyAlignment="1">
      <alignment horizontal="center" vertical="center" wrapText="1"/>
    </xf>
    <xf numFmtId="0" fontId="5" fillId="27" borderId="5" xfId="0" applyFont="1" applyFill="1" applyBorder="1" applyAlignment="1">
      <alignment horizontal="center" vertical="center" wrapText="1"/>
    </xf>
    <xf numFmtId="0" fontId="5" fillId="28" borderId="6" xfId="0" applyFont="1" applyFill="1" applyBorder="1" applyAlignment="1">
      <alignment horizontal="center" vertical="center" wrapText="1"/>
    </xf>
    <xf numFmtId="0" fontId="35" fillId="0" borderId="0" xfId="0" applyFont="1" applyAlignment="1">
      <alignment wrapText="1"/>
    </xf>
    <xf numFmtId="0" fontId="5" fillId="0" borderId="0" xfId="0" applyFont="1" applyAlignment="1">
      <alignment horizontal="center" wrapText="1"/>
    </xf>
    <xf numFmtId="0" fontId="5" fillId="18" borderId="6" xfId="0" applyFont="1" applyFill="1" applyBorder="1" applyAlignment="1">
      <alignment horizontal="center" wrapText="1"/>
    </xf>
    <xf numFmtId="0" fontId="31" fillId="30" borderId="4" xfId="0" applyFont="1" applyFill="1" applyBorder="1" applyAlignment="1">
      <alignment horizontal="center" vertical="center" wrapText="1"/>
    </xf>
    <xf numFmtId="0" fontId="0" fillId="19" borderId="0" xfId="0" applyFill="1" applyAlignment="1"/>
    <xf numFmtId="0" fontId="0" fillId="22" borderId="0" xfId="0" applyFill="1" applyBorder="1"/>
    <xf numFmtId="0" fontId="6" fillId="22" borderId="0" xfId="0" applyFont="1" applyFill="1" applyBorder="1"/>
    <xf numFmtId="0" fontId="31" fillId="19" borderId="5" xfId="0" applyFont="1" applyFill="1" applyBorder="1" applyAlignment="1">
      <alignment horizontal="center" vertical="center" wrapText="1"/>
    </xf>
    <xf numFmtId="0" fontId="31" fillId="25" borderId="6" xfId="0" applyFont="1" applyFill="1" applyBorder="1" applyAlignment="1">
      <alignment horizontal="center" vertical="center" wrapText="1"/>
    </xf>
    <xf numFmtId="0" fontId="32" fillId="19" borderId="5" xfId="0" applyFont="1" applyFill="1" applyBorder="1" applyAlignment="1">
      <alignment horizontal="center" vertical="center"/>
    </xf>
    <xf numFmtId="0" fontId="5" fillId="25" borderId="6" xfId="0" applyFont="1" applyFill="1" applyBorder="1" applyAlignment="1">
      <alignment horizontal="center" vertical="center" wrapText="1"/>
    </xf>
    <xf numFmtId="0" fontId="0" fillId="0" borderId="0" xfId="0" applyAlignment="1">
      <alignment horizontal="center" vertical="center"/>
    </xf>
    <xf numFmtId="0" fontId="0" fillId="18" borderId="2" xfId="0" applyFill="1" applyBorder="1" applyAlignment="1">
      <alignment horizontal="center" vertical="center"/>
    </xf>
    <xf numFmtId="0" fontId="0" fillId="27" borderId="2" xfId="0" applyFill="1" applyBorder="1" applyAlignment="1">
      <alignment horizontal="center" vertical="center"/>
    </xf>
    <xf numFmtId="0" fontId="0" fillId="28" borderId="3" xfId="0" applyFill="1" applyBorder="1" applyAlignment="1">
      <alignment horizontal="center" vertical="center"/>
    </xf>
    <xf numFmtId="0" fontId="0" fillId="24" borderId="1" xfId="0" applyFill="1" applyBorder="1" applyAlignment="1">
      <alignment horizontal="center" vertical="center"/>
    </xf>
    <xf numFmtId="0" fontId="32" fillId="30" borderId="1" xfId="0" applyFont="1" applyFill="1" applyBorder="1" applyAlignment="1">
      <alignment horizontal="center" vertical="center"/>
    </xf>
    <xf numFmtId="0" fontId="32" fillId="19" borderId="2" xfId="0" applyFont="1" applyFill="1" applyBorder="1" applyAlignment="1">
      <alignment horizontal="center" vertical="center"/>
    </xf>
    <xf numFmtId="0" fontId="32" fillId="25" borderId="3" xfId="0" applyFont="1" applyFill="1" applyBorder="1" applyAlignment="1">
      <alignment horizontal="center" vertical="center"/>
    </xf>
    <xf numFmtId="0" fontId="32" fillId="13" borderId="2" xfId="0" applyFont="1" applyFill="1" applyBorder="1" applyAlignment="1">
      <alignment horizontal="center" vertical="center"/>
    </xf>
    <xf numFmtId="0" fontId="5" fillId="30" borderId="4" xfId="0" applyFont="1" applyFill="1" applyBorder="1" applyAlignment="1">
      <alignment horizontal="center" vertical="center" wrapText="1"/>
    </xf>
    <xf numFmtId="0" fontId="5" fillId="19" borderId="5" xfId="0" applyFont="1" applyFill="1" applyBorder="1" applyAlignment="1">
      <alignment horizontal="center" vertical="center" wrapText="1"/>
    </xf>
    <xf numFmtId="0" fontId="5" fillId="13" borderId="5" xfId="0" applyFont="1" applyFill="1" applyBorder="1" applyAlignment="1">
      <alignment horizontal="center" vertical="center" wrapText="1"/>
    </xf>
    <xf numFmtId="0" fontId="32" fillId="15" borderId="3" xfId="0" applyFont="1" applyFill="1" applyBorder="1" applyAlignment="1">
      <alignment horizontal="center" vertical="center"/>
    </xf>
    <xf numFmtId="0" fontId="31" fillId="15" borderId="6" xfId="0" applyFont="1" applyFill="1" applyBorder="1" applyAlignment="1">
      <alignment horizontal="center" vertical="center" wrapText="1"/>
    </xf>
    <xf numFmtId="0" fontId="2" fillId="0" borderId="0" xfId="0" applyFont="1" applyFill="1"/>
    <xf numFmtId="0" fontId="5" fillId="32" borderId="12" xfId="0" applyFont="1" applyFill="1" applyBorder="1" applyAlignment="1">
      <alignment horizontal="center" vertical="top" wrapText="1"/>
    </xf>
    <xf numFmtId="0" fontId="5" fillId="32" borderId="4" xfId="0" applyFont="1" applyFill="1" applyBorder="1" applyAlignment="1">
      <alignment horizontal="center" vertical="top" wrapText="1"/>
    </xf>
    <xf numFmtId="0" fontId="5" fillId="5" borderId="2" xfId="0" applyFont="1" applyFill="1" applyBorder="1" applyAlignment="1">
      <alignment horizontal="center" vertical="top" wrapText="1"/>
    </xf>
    <xf numFmtId="0" fontId="5" fillId="5" borderId="5" xfId="0" applyFont="1" applyFill="1" applyBorder="1" applyAlignment="1">
      <alignment horizontal="center" vertical="top" wrapText="1"/>
    </xf>
    <xf numFmtId="0" fontId="5" fillId="33" borderId="2" xfId="0" applyFont="1" applyFill="1" applyBorder="1" applyAlignment="1">
      <alignment horizontal="center" vertical="top" wrapText="1"/>
    </xf>
    <xf numFmtId="0" fontId="5" fillId="33" borderId="5" xfId="0" applyFont="1" applyFill="1" applyBorder="1" applyAlignment="1">
      <alignment horizontal="center" vertical="top" wrapText="1"/>
    </xf>
    <xf numFmtId="0" fontId="5" fillId="34" borderId="2" xfId="0" applyFont="1" applyFill="1" applyBorder="1" applyAlignment="1">
      <alignment horizontal="center" vertical="top" wrapText="1"/>
    </xf>
    <xf numFmtId="0" fontId="5" fillId="34" borderId="5" xfId="0" applyFont="1" applyFill="1" applyBorder="1" applyAlignment="1">
      <alignment horizontal="center" vertical="top" wrapText="1"/>
    </xf>
    <xf numFmtId="0" fontId="5" fillId="35" borderId="3" xfId="0" applyFont="1" applyFill="1" applyBorder="1" applyAlignment="1">
      <alignment horizontal="center" vertical="top" wrapText="1"/>
    </xf>
    <xf numFmtId="0" fontId="5" fillId="35" borderId="6" xfId="0" applyFont="1" applyFill="1" applyBorder="1" applyAlignment="1">
      <alignment horizontal="center" vertical="top" wrapText="1"/>
    </xf>
    <xf numFmtId="0" fontId="5" fillId="37" borderId="2" xfId="0" applyFont="1" applyFill="1" applyBorder="1" applyAlignment="1">
      <alignment horizontal="center" vertical="top" wrapText="1"/>
    </xf>
    <xf numFmtId="0" fontId="5" fillId="37" borderId="5" xfId="0" applyFont="1" applyFill="1" applyBorder="1" applyAlignment="1">
      <alignment horizontal="center" vertical="top" wrapText="1"/>
    </xf>
    <xf numFmtId="0" fontId="5" fillId="5" borderId="13" xfId="0" applyFont="1" applyFill="1" applyBorder="1" applyAlignment="1">
      <alignment horizontal="center" vertical="top" wrapText="1"/>
    </xf>
    <xf numFmtId="0" fontId="6" fillId="19" borderId="9" xfId="0" applyFont="1" applyFill="1" applyBorder="1" applyAlignment="1">
      <alignment horizontal="center" vertical="center" wrapText="1"/>
    </xf>
    <xf numFmtId="0" fontId="36" fillId="19" borderId="11" xfId="0" applyFont="1" applyFill="1" applyBorder="1" applyAlignment="1">
      <alignment horizontal="center" vertical="center" wrapText="1"/>
    </xf>
    <xf numFmtId="0" fontId="5" fillId="32" borderId="1" xfId="0" applyFont="1" applyFill="1" applyBorder="1" applyAlignment="1">
      <alignment horizontal="center" vertical="top" wrapText="1"/>
    </xf>
    <xf numFmtId="0" fontId="5" fillId="39" borderId="2" xfId="0" applyFont="1" applyFill="1" applyBorder="1" applyAlignment="1">
      <alignment horizontal="center" vertical="top" wrapText="1"/>
    </xf>
    <xf numFmtId="0" fontId="5" fillId="39" borderId="5" xfId="0" applyFont="1" applyFill="1" applyBorder="1" applyAlignment="1">
      <alignment horizontal="center" vertical="top" wrapText="1"/>
    </xf>
    <xf numFmtId="0" fontId="5" fillId="40" borderId="2" xfId="0" applyFont="1" applyFill="1" applyBorder="1" applyAlignment="1">
      <alignment horizontal="center" vertical="top" wrapText="1"/>
    </xf>
    <xf numFmtId="0" fontId="5" fillId="40" borderId="5" xfId="0" applyFont="1" applyFill="1" applyBorder="1" applyAlignment="1">
      <alignment horizontal="center" vertical="top" wrapText="1"/>
    </xf>
    <xf numFmtId="0" fontId="16" fillId="40" borderId="5" xfId="0" applyFont="1" applyFill="1" applyBorder="1" applyAlignment="1">
      <alignment horizontal="center" vertical="top" wrapText="1"/>
    </xf>
    <xf numFmtId="0" fontId="5" fillId="40" borderId="0" xfId="0" applyFont="1" applyFill="1" applyBorder="1" applyAlignment="1">
      <alignment horizontal="center" vertical="top" wrapText="1"/>
    </xf>
    <xf numFmtId="0" fontId="5" fillId="39" borderId="0" xfId="0" applyFont="1" applyFill="1" applyBorder="1" applyAlignment="1">
      <alignment horizontal="center" vertical="top" wrapText="1"/>
    </xf>
    <xf numFmtId="0" fontId="5" fillId="37" borderId="0" xfId="0" applyFont="1" applyFill="1" applyBorder="1" applyAlignment="1">
      <alignment horizontal="center" vertical="top" wrapText="1"/>
    </xf>
    <xf numFmtId="0" fontId="16" fillId="37" borderId="5" xfId="0" applyFont="1" applyFill="1" applyBorder="1" applyAlignment="1">
      <alignment horizontal="center" vertical="top" wrapText="1"/>
    </xf>
    <xf numFmtId="0" fontId="5" fillId="41" borderId="6" xfId="0" applyFont="1" applyFill="1" applyBorder="1" applyAlignment="1">
      <alignment horizontal="center" vertical="top" wrapText="1"/>
    </xf>
    <xf numFmtId="0" fontId="5" fillId="41" borderId="3" xfId="0" applyFont="1" applyFill="1" applyBorder="1" applyAlignment="1">
      <alignment horizontal="center" vertical="top" wrapText="1"/>
    </xf>
    <xf numFmtId="0" fontId="16" fillId="41" borderId="6" xfId="0" applyFont="1" applyFill="1" applyBorder="1" applyAlignment="1">
      <alignment horizontal="center" vertical="top" wrapText="1"/>
    </xf>
    <xf numFmtId="0" fontId="5" fillId="41" borderId="8" xfId="0" applyFont="1" applyFill="1" applyBorder="1" applyAlignment="1">
      <alignment horizontal="center" vertical="top" wrapText="1"/>
    </xf>
    <xf numFmtId="0" fontId="5" fillId="25" borderId="9" xfId="0" applyFont="1" applyFill="1" applyBorder="1" applyAlignment="1">
      <alignment wrapText="1"/>
    </xf>
    <xf numFmtId="0" fontId="34" fillId="25" borderId="11" xfId="0" applyFont="1" applyFill="1" applyBorder="1"/>
    <xf numFmtId="0" fontId="5" fillId="0" borderId="0" xfId="0" applyFont="1" applyAlignment="1">
      <alignment horizontal="right"/>
    </xf>
    <xf numFmtId="0" fontId="0" fillId="0" borderId="0" xfId="0" applyAlignment="1">
      <alignment horizontal="right"/>
    </xf>
    <xf numFmtId="0" fontId="5" fillId="16" borderId="2" xfId="0" applyFont="1" applyFill="1" applyBorder="1" applyAlignment="1">
      <alignment horizontal="center" wrapText="1"/>
    </xf>
    <xf numFmtId="0" fontId="5" fillId="16" borderId="5" xfId="0" applyFont="1" applyFill="1" applyBorder="1" applyAlignment="1">
      <alignment horizontal="center" wrapText="1"/>
    </xf>
    <xf numFmtId="0" fontId="5" fillId="6" borderId="2" xfId="0" applyFont="1" applyFill="1" applyBorder="1" applyAlignment="1">
      <alignment horizontal="center" wrapText="1"/>
    </xf>
    <xf numFmtId="0" fontId="5" fillId="38" borderId="2" xfId="0" applyFont="1" applyFill="1" applyBorder="1" applyAlignment="1">
      <alignment wrapText="1"/>
    </xf>
    <xf numFmtId="0" fontId="5" fillId="36" borderId="2" xfId="0" applyFont="1" applyFill="1" applyBorder="1" applyAlignment="1">
      <alignment horizontal="center" wrapText="1"/>
    </xf>
    <xf numFmtId="0" fontId="5" fillId="18" borderId="3" xfId="0" applyFont="1" applyFill="1" applyBorder="1" applyAlignment="1">
      <alignment horizontal="center" wrapText="1"/>
    </xf>
    <xf numFmtId="0" fontId="5" fillId="26" borderId="3" xfId="0" applyFont="1" applyFill="1" applyBorder="1" applyAlignment="1">
      <alignment horizontal="center" wrapText="1"/>
    </xf>
    <xf numFmtId="0" fontId="5"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wrapText="1"/>
    </xf>
    <xf numFmtId="0" fontId="0" fillId="0" borderId="0" xfId="0" applyFill="1" applyBorder="1"/>
    <xf numFmtId="0" fontId="5" fillId="42" borderId="1" xfId="0" applyFont="1" applyFill="1" applyBorder="1" applyAlignment="1">
      <alignment wrapText="1"/>
    </xf>
    <xf numFmtId="0" fontId="5" fillId="6" borderId="5" xfId="0" applyFont="1" applyFill="1" applyBorder="1" applyAlignment="1">
      <alignment horizontal="center" vertical="center" wrapText="1"/>
    </xf>
    <xf numFmtId="0" fontId="5" fillId="36" borderId="5" xfId="0" applyFont="1" applyFill="1" applyBorder="1" applyAlignment="1">
      <alignment horizontal="center" vertical="center" wrapText="1"/>
    </xf>
    <xf numFmtId="0" fontId="5" fillId="26" borderId="6" xfId="0" applyFont="1" applyFill="1" applyBorder="1" applyAlignment="1">
      <alignment horizontal="center" vertical="center" wrapText="1"/>
    </xf>
    <xf numFmtId="0" fontId="5" fillId="42" borderId="4" xfId="0" applyFont="1" applyFill="1" applyBorder="1" applyAlignment="1">
      <alignment horizontal="center" vertical="center" wrapText="1"/>
    </xf>
    <xf numFmtId="0" fontId="5" fillId="38" borderId="5" xfId="0" applyFont="1" applyFill="1" applyBorder="1" applyAlignment="1">
      <alignment horizontal="center" vertical="center" wrapText="1"/>
    </xf>
    <xf numFmtId="0" fontId="5" fillId="46" borderId="2" xfId="0" applyFont="1" applyFill="1" applyBorder="1" applyAlignment="1">
      <alignment horizontal="center" wrapText="1"/>
    </xf>
    <xf numFmtId="0" fontId="5" fillId="47" borderId="2" xfId="0" applyFont="1" applyFill="1" applyBorder="1" applyAlignment="1">
      <alignment horizontal="center" wrapText="1"/>
    </xf>
    <xf numFmtId="0" fontId="5" fillId="43" borderId="3" xfId="0" applyFont="1" applyFill="1" applyBorder="1" applyAlignment="1">
      <alignment horizontal="center" wrapText="1"/>
    </xf>
    <xf numFmtId="0" fontId="5" fillId="45" borderId="1" xfId="0" applyFont="1" applyFill="1" applyBorder="1" applyAlignment="1">
      <alignment wrapText="1"/>
    </xf>
    <xf numFmtId="0" fontId="5" fillId="46" borderId="5" xfId="0" applyFont="1" applyFill="1" applyBorder="1" applyAlignment="1">
      <alignment horizontal="center" vertical="center" wrapText="1"/>
    </xf>
    <xf numFmtId="0" fontId="5" fillId="47" borderId="5" xfId="0" applyFont="1" applyFill="1" applyBorder="1" applyAlignment="1">
      <alignment horizontal="center" vertical="center" wrapText="1"/>
    </xf>
    <xf numFmtId="0" fontId="5" fillId="43" borderId="6" xfId="0" applyFont="1" applyFill="1" applyBorder="1" applyAlignment="1">
      <alignment horizontal="center" vertical="center" wrapText="1"/>
    </xf>
    <xf numFmtId="0" fontId="5" fillId="44" borderId="2" xfId="0" applyFont="1" applyFill="1" applyBorder="1" applyAlignment="1">
      <alignment wrapText="1"/>
    </xf>
    <xf numFmtId="0" fontId="5" fillId="45" borderId="4" xfId="0" applyFont="1" applyFill="1" applyBorder="1" applyAlignment="1">
      <alignment horizontal="center" vertical="center" wrapText="1"/>
    </xf>
    <xf numFmtId="0" fontId="5" fillId="44" borderId="5" xfId="0" applyFont="1" applyFill="1" applyBorder="1" applyAlignment="1">
      <alignment horizontal="center" vertical="center" wrapText="1"/>
    </xf>
    <xf numFmtId="0" fontId="6" fillId="0" borderId="0" xfId="0" applyFont="1" applyAlignment="1">
      <alignment horizontal="left"/>
    </xf>
    <xf numFmtId="0" fontId="6" fillId="0" borderId="0" xfId="0" applyFont="1" applyAlignment="1">
      <alignment horizontal="left" vertical="center"/>
    </xf>
    <xf numFmtId="0" fontId="38" fillId="0" borderId="0" xfId="0" applyFont="1" applyAlignment="1">
      <alignment wrapText="1"/>
    </xf>
    <xf numFmtId="0" fontId="5" fillId="48" borderId="1" xfId="0" applyFont="1" applyFill="1" applyBorder="1" applyAlignment="1">
      <alignment horizontal="center" wrapText="1"/>
    </xf>
    <xf numFmtId="0" fontId="5" fillId="48" borderId="4" xfId="0" applyFont="1" applyFill="1" applyBorder="1" applyAlignment="1">
      <alignment horizontal="center" wrapText="1"/>
    </xf>
    <xf numFmtId="0" fontId="5" fillId="49" borderId="2" xfId="0" applyFont="1" applyFill="1" applyBorder="1" applyAlignment="1">
      <alignment horizontal="center" wrapText="1"/>
    </xf>
    <xf numFmtId="0" fontId="5" fillId="49" borderId="5" xfId="0" applyFont="1" applyFill="1" applyBorder="1" applyAlignment="1">
      <alignment horizontal="center" wrapText="1"/>
    </xf>
    <xf numFmtId="0" fontId="5" fillId="0" borderId="0" xfId="0" applyFont="1" applyFill="1" applyAlignment="1">
      <alignment horizontal="center" vertical="center" wrapText="1"/>
    </xf>
    <xf numFmtId="0" fontId="5" fillId="0" borderId="0" xfId="0" applyFont="1" applyFill="1" applyAlignment="1">
      <alignment horizontal="center" wrapText="1"/>
    </xf>
    <xf numFmtId="0" fontId="0" fillId="0" borderId="0" xfId="0" applyFill="1"/>
    <xf numFmtId="0" fontId="5" fillId="0" borderId="0" xfId="0" applyFont="1" applyFill="1" applyAlignment="1">
      <alignment horizontal="left" vertical="center"/>
    </xf>
    <xf numFmtId="0" fontId="5" fillId="0" borderId="0" xfId="0" applyFont="1" applyFill="1" applyAlignment="1">
      <alignment horizontal="left"/>
    </xf>
    <xf numFmtId="0" fontId="0" fillId="23" borderId="12" xfId="0" applyFill="1" applyBorder="1"/>
    <xf numFmtId="2" fontId="5" fillId="0" borderId="0" xfId="1" applyNumberFormat="1" applyFont="1"/>
    <xf numFmtId="0" fontId="2" fillId="0" borderId="0" xfId="0" applyFont="1" applyFill="1" applyBorder="1"/>
    <xf numFmtId="0" fontId="10" fillId="0" borderId="0" xfId="0" applyFont="1" applyFill="1" applyAlignment="1">
      <alignment horizontal="center" vertical="center" wrapText="1"/>
    </xf>
    <xf numFmtId="0" fontId="10" fillId="0" borderId="0" xfId="0" applyFont="1" applyFill="1" applyAlignment="1">
      <alignment horizontal="center" wrapText="1"/>
    </xf>
    <xf numFmtId="0" fontId="39" fillId="0" borderId="8" xfId="0" applyFont="1" applyBorder="1" applyAlignment="1">
      <alignment horizontal="center" vertical="center" wrapText="1"/>
    </xf>
    <xf numFmtId="0" fontId="40" fillId="0" borderId="3" xfId="0" applyFont="1" applyBorder="1"/>
    <xf numFmtId="0" fontId="40" fillId="0" borderId="8" xfId="0" applyFont="1" applyBorder="1"/>
    <xf numFmtId="0" fontId="40" fillId="0" borderId="6" xfId="0" applyFont="1" applyBorder="1"/>
    <xf numFmtId="0" fontId="40" fillId="0" borderId="0" xfId="0" applyFont="1"/>
    <xf numFmtId="0" fontId="40" fillId="0" borderId="0" xfId="0" applyFont="1" applyBorder="1"/>
    <xf numFmtId="0" fontId="6" fillId="0" borderId="7" xfId="0" applyFont="1" applyBorder="1" applyAlignment="1">
      <alignment horizontal="center" vertical="center" wrapText="1"/>
    </xf>
    <xf numFmtId="0" fontId="6" fillId="0" borderId="15"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12" xfId="0" applyFont="1" applyBorder="1" applyAlignment="1">
      <alignment horizontal="center" vertical="center" wrapText="1"/>
    </xf>
    <xf numFmtId="0" fontId="23" fillId="0" borderId="15" xfId="0" applyFont="1" applyBorder="1" applyAlignment="1">
      <alignment horizontal="center" vertical="center" wrapText="1"/>
    </xf>
    <xf numFmtId="0" fontId="5" fillId="11" borderId="1"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25" fillId="0" borderId="7" xfId="0" applyFont="1" applyBorder="1" applyAlignment="1">
      <alignment horizontal="center" vertical="center" wrapText="1"/>
    </xf>
    <xf numFmtId="0" fontId="13" fillId="8" borderId="9" xfId="0" applyFont="1" applyFill="1" applyBorder="1" applyAlignment="1">
      <alignment horizontal="center" vertical="center" wrapText="1"/>
    </xf>
    <xf numFmtId="0" fontId="13" fillId="8" borderId="10" xfId="0" applyFont="1" applyFill="1" applyBorder="1" applyAlignment="1">
      <alignment horizontal="center" vertical="center" wrapText="1"/>
    </xf>
    <xf numFmtId="0" fontId="13" fillId="8" borderId="11" xfId="0" applyFont="1" applyFill="1" applyBorder="1" applyAlignment="1">
      <alignment horizontal="center" vertical="center" wrapText="1"/>
    </xf>
    <xf numFmtId="0" fontId="6" fillId="11" borderId="9" xfId="0" applyFont="1" applyFill="1" applyBorder="1" applyAlignment="1">
      <alignment horizontal="center" vertical="center" wrapText="1"/>
    </xf>
    <xf numFmtId="0" fontId="6" fillId="11" borderId="10" xfId="0" applyFont="1" applyFill="1" applyBorder="1" applyAlignment="1">
      <alignment horizontal="center" vertical="center" wrapText="1"/>
    </xf>
    <xf numFmtId="0" fontId="6" fillId="11" borderId="11" xfId="0" applyFont="1" applyFill="1" applyBorder="1" applyAlignment="1">
      <alignment horizontal="center" vertical="center" wrapText="1"/>
    </xf>
    <xf numFmtId="0" fontId="25" fillId="0" borderId="14" xfId="0" applyFont="1" applyBorder="1" applyAlignment="1">
      <alignment horizontal="center" vertical="center" wrapText="1"/>
    </xf>
    <xf numFmtId="0" fontId="5" fillId="41" borderId="8" xfId="0" applyFont="1" applyFill="1" applyBorder="1" applyAlignment="1">
      <alignment horizontal="center" vertical="top" wrapText="1"/>
    </xf>
    <xf numFmtId="0" fontId="5" fillId="41" borderId="6" xfId="0" applyFont="1" applyFill="1" applyBorder="1" applyAlignment="1">
      <alignment horizontal="center" vertical="top" wrapText="1"/>
    </xf>
    <xf numFmtId="0" fontId="5" fillId="14" borderId="12" xfId="0" applyFont="1" applyFill="1" applyBorder="1" applyAlignment="1">
      <alignment horizontal="center" vertical="top" wrapText="1"/>
    </xf>
    <xf numFmtId="0" fontId="5" fillId="14" borderId="4" xfId="0" applyFont="1" applyFill="1" applyBorder="1" applyAlignment="1">
      <alignment horizontal="center" vertical="top" wrapText="1"/>
    </xf>
    <xf numFmtId="0" fontId="5" fillId="39" borderId="0" xfId="0" applyFont="1" applyFill="1" applyBorder="1" applyAlignment="1">
      <alignment horizontal="center" vertical="top" wrapText="1"/>
    </xf>
    <xf numFmtId="0" fontId="5" fillId="39" borderId="5" xfId="0" applyFont="1" applyFill="1" applyBorder="1" applyAlignment="1">
      <alignment horizontal="center" vertical="top" wrapText="1"/>
    </xf>
    <xf numFmtId="0" fontId="5" fillId="40" borderId="0" xfId="0" applyFont="1" applyFill="1" applyBorder="1" applyAlignment="1">
      <alignment horizontal="center" vertical="top" wrapText="1"/>
    </xf>
    <xf numFmtId="0" fontId="5" fillId="40" borderId="5" xfId="0" applyFont="1" applyFill="1" applyBorder="1" applyAlignment="1">
      <alignment horizontal="center" vertical="top" wrapText="1"/>
    </xf>
    <xf numFmtId="0" fontId="5" fillId="37" borderId="0" xfId="0" applyFont="1" applyFill="1" applyBorder="1" applyAlignment="1">
      <alignment horizontal="center" vertical="top" wrapText="1"/>
    </xf>
    <xf numFmtId="0" fontId="5" fillId="37" borderId="5" xfId="0" applyFont="1" applyFill="1" applyBorder="1" applyAlignment="1">
      <alignment horizontal="center" vertical="top" wrapText="1"/>
    </xf>
    <xf numFmtId="0" fontId="13" fillId="8" borderId="1" xfId="0" applyFont="1" applyFill="1" applyBorder="1" applyAlignment="1">
      <alignment horizontal="center" vertical="center" wrapText="1"/>
    </xf>
    <xf numFmtId="0" fontId="13" fillId="8" borderId="2" xfId="0" applyFont="1" applyFill="1" applyBorder="1" applyAlignment="1">
      <alignment horizontal="center" vertical="center" wrapText="1"/>
    </xf>
    <xf numFmtId="0" fontId="13" fillId="8" borderId="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0" borderId="0"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4" borderId="10" xfId="0" applyFont="1" applyFill="1" applyBorder="1" applyAlignment="1">
      <alignment horizontal="center" vertical="center" wrapText="1"/>
    </xf>
    <xf numFmtId="0" fontId="5" fillId="13" borderId="5" xfId="0" applyFont="1" applyFill="1" applyBorder="1" applyAlignment="1">
      <alignment horizontal="center" vertical="center" wrapText="1"/>
    </xf>
    <xf numFmtId="0" fontId="32" fillId="13" borderId="2" xfId="0" applyFont="1" applyFill="1" applyBorder="1" applyAlignment="1">
      <alignment horizontal="center" vertical="center"/>
    </xf>
    <xf numFmtId="0" fontId="5" fillId="31" borderId="0" xfId="0" applyFont="1" applyFill="1" applyAlignment="1">
      <alignment horizontal="center" vertical="center" wrapText="1"/>
    </xf>
    <xf numFmtId="0" fontId="6" fillId="31" borderId="0" xfId="0" applyFont="1" applyFill="1" applyBorder="1" applyAlignment="1">
      <alignment horizontal="center" vertical="center" wrapText="1"/>
    </xf>
    <xf numFmtId="0" fontId="30" fillId="31" borderId="0" xfId="0" applyFont="1" applyFill="1" applyBorder="1" applyAlignment="1">
      <alignment horizontal="center" vertical="center" wrapText="1"/>
    </xf>
    <xf numFmtId="0" fontId="6" fillId="31" borderId="0" xfId="0" applyFont="1" applyFill="1" applyAlignment="1">
      <alignment horizontal="center" vertical="center" wrapText="1"/>
    </xf>
    <xf numFmtId="0" fontId="31" fillId="13" borderId="5" xfId="0" applyFont="1" applyFill="1" applyBorder="1" applyAlignment="1">
      <alignment horizontal="center" vertical="center" wrapText="1"/>
    </xf>
    <xf numFmtId="0" fontId="0" fillId="27" borderId="2" xfId="0" applyFill="1" applyBorder="1" applyAlignment="1">
      <alignment horizontal="center" vertical="center"/>
    </xf>
    <xf numFmtId="0" fontId="5" fillId="27" borderId="5" xfId="0" applyFont="1" applyFill="1" applyBorder="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vertical="center" wrapText="1"/>
    </xf>
    <xf numFmtId="0" fontId="13" fillId="16" borderId="0" xfId="0" applyFont="1" applyFill="1" applyAlignment="1">
      <alignment horizontal="center" vertical="center"/>
    </xf>
    <xf numFmtId="0" fontId="27" fillId="8" borderId="0" xfId="0" applyFont="1" applyFill="1" applyAlignment="1">
      <alignment horizontal="center" vertical="center"/>
    </xf>
    <xf numFmtId="0" fontId="27" fillId="31" borderId="0" xfId="0" applyFont="1" applyFill="1" applyAlignment="1">
      <alignment horizontal="center" vertical="center"/>
    </xf>
    <xf numFmtId="0" fontId="5" fillId="24" borderId="4" xfId="0" applyFont="1" applyFill="1" applyBorder="1" applyAlignment="1">
      <alignment horizontal="center" vertical="center" wrapText="1"/>
    </xf>
    <xf numFmtId="0" fontId="5" fillId="24" borderId="5" xfId="0" applyFont="1" applyFill="1" applyBorder="1" applyAlignment="1">
      <alignment horizontal="center" vertical="center" wrapText="1"/>
    </xf>
    <xf numFmtId="0" fontId="0" fillId="24" borderId="1" xfId="0" applyFill="1" applyBorder="1" applyAlignment="1">
      <alignment horizontal="center" vertical="center"/>
    </xf>
    <xf numFmtId="0" fontId="0" fillId="24" borderId="2" xfId="0" applyFill="1" applyBorder="1" applyAlignment="1">
      <alignment horizontal="center" vertical="center"/>
    </xf>
    <xf numFmtId="0" fontId="5" fillId="0" borderId="0" xfId="0" applyFont="1" applyFill="1" applyAlignment="1">
      <alignment horizontal="center" vertical="center" wrapText="1"/>
    </xf>
    <xf numFmtId="0" fontId="5" fillId="0" borderId="0" xfId="0" applyFont="1" applyAlignment="1">
      <alignment horizontal="center" wrapText="1"/>
    </xf>
    <xf numFmtId="0" fontId="5" fillId="18" borderId="5" xfId="0" applyFont="1" applyFill="1" applyBorder="1" applyAlignment="1">
      <alignment horizontal="center" vertical="center" wrapText="1"/>
    </xf>
    <xf numFmtId="0" fontId="0" fillId="18" borderId="2" xfId="0" applyFill="1" applyBorder="1" applyAlignment="1">
      <alignment horizontal="center" vertical="center"/>
    </xf>
    <xf numFmtId="0" fontId="5" fillId="0" borderId="0" xfId="0" applyFont="1" applyAlignment="1">
      <alignment horizontal="center" vertical="center"/>
    </xf>
    <xf numFmtId="0" fontId="5" fillId="49" borderId="5" xfId="0" applyFont="1" applyFill="1" applyBorder="1" applyAlignment="1">
      <alignment horizontal="center" wrapText="1"/>
    </xf>
    <xf numFmtId="0" fontId="5" fillId="49" borderId="6" xfId="0" applyFont="1" applyFill="1" applyBorder="1" applyAlignment="1">
      <alignment horizontal="center" wrapText="1"/>
    </xf>
    <xf numFmtId="0" fontId="5" fillId="16" borderId="5" xfId="0" applyFont="1" applyFill="1" applyBorder="1" applyAlignment="1">
      <alignment horizontal="center" wrapText="1"/>
    </xf>
    <xf numFmtId="0" fontId="5" fillId="48" borderId="4" xfId="0" applyFont="1" applyFill="1" applyBorder="1" applyAlignment="1">
      <alignment horizontal="center" wrapText="1"/>
    </xf>
    <xf numFmtId="0" fontId="5" fillId="48" borderId="5" xfId="0" applyFont="1" applyFill="1" applyBorder="1" applyAlignment="1">
      <alignment horizontal="center" wrapText="1"/>
    </xf>
    <xf numFmtId="0" fontId="5" fillId="0" borderId="8" xfId="0" applyFont="1" applyBorder="1" applyAlignment="1">
      <alignment horizontal="center" vertical="center" wrapText="1"/>
    </xf>
    <xf numFmtId="0" fontId="5" fillId="8" borderId="0" xfId="0" applyFont="1" applyFill="1" applyAlignment="1">
      <alignment horizontal="center" wrapText="1"/>
    </xf>
    <xf numFmtId="0" fontId="5" fillId="47" borderId="5" xfId="0" applyFont="1" applyFill="1" applyBorder="1" applyAlignment="1">
      <alignment horizontal="center" vertical="center" wrapText="1"/>
    </xf>
    <xf numFmtId="0" fontId="5" fillId="47" borderId="6" xfId="0" applyFont="1" applyFill="1" applyBorder="1" applyAlignment="1">
      <alignment horizontal="center" vertical="center" wrapText="1"/>
    </xf>
    <xf numFmtId="0" fontId="33" fillId="12" borderId="0" xfId="0" applyFont="1" applyFill="1" applyAlignment="1">
      <alignment horizontal="center" vertical="center"/>
    </xf>
    <xf numFmtId="0" fontId="5" fillId="8" borderId="0" xfId="0" applyFont="1" applyFill="1" applyAlignment="1">
      <alignment horizontal="center" vertical="center" wrapText="1"/>
    </xf>
    <xf numFmtId="0" fontId="6" fillId="0" borderId="0" xfId="0" applyFont="1" applyAlignment="1">
      <alignment horizontal="center" vertical="center"/>
    </xf>
    <xf numFmtId="0" fontId="5" fillId="48" borderId="1" xfId="0" applyFont="1" applyFill="1" applyBorder="1" applyAlignment="1">
      <alignment horizontal="center" wrapText="1"/>
    </xf>
    <xf numFmtId="0" fontId="5" fillId="48" borderId="2" xfId="0" applyFont="1" applyFill="1" applyBorder="1" applyAlignment="1">
      <alignment horizontal="center" wrapText="1"/>
    </xf>
    <xf numFmtId="0" fontId="6" fillId="0" borderId="8" xfId="0" applyFont="1" applyBorder="1" applyAlignment="1">
      <alignment horizontal="center" vertical="center" wrapText="1"/>
    </xf>
    <xf numFmtId="0" fontId="6" fillId="0" borderId="0" xfId="0" quotePrefix="1" applyFont="1" applyAlignment="1">
      <alignment horizontal="center" vertical="center"/>
    </xf>
    <xf numFmtId="0" fontId="5" fillId="45" borderId="4" xfId="0" applyFont="1" applyFill="1" applyBorder="1" applyAlignment="1">
      <alignment horizontal="center" vertical="center" wrapText="1"/>
    </xf>
    <xf numFmtId="0" fontId="5" fillId="45" borderId="5" xfId="0" applyFont="1" applyFill="1" applyBorder="1" applyAlignment="1">
      <alignment horizontal="center" vertical="center" wrapText="1"/>
    </xf>
    <xf numFmtId="0" fontId="5" fillId="45" borderId="1" xfId="0" applyFont="1" applyFill="1" applyBorder="1" applyAlignment="1">
      <alignment horizontal="center" wrapText="1"/>
    </xf>
    <xf numFmtId="0" fontId="5" fillId="45" borderId="2" xfId="0" applyFont="1" applyFill="1" applyBorder="1" applyAlignment="1">
      <alignment horizontal="center" wrapText="1"/>
    </xf>
    <xf numFmtId="0" fontId="33" fillId="43" borderId="0" xfId="0" applyFont="1" applyFill="1" applyAlignment="1">
      <alignment horizontal="center" vertical="center"/>
    </xf>
    <xf numFmtId="0" fontId="5" fillId="29" borderId="0" xfId="0" applyFont="1" applyFill="1" applyAlignment="1">
      <alignment horizontal="center" vertical="center" wrapText="1"/>
    </xf>
    <xf numFmtId="0" fontId="5" fillId="36" borderId="2" xfId="0" applyFont="1" applyFill="1" applyBorder="1" applyAlignment="1">
      <alignment horizontal="center" wrapText="1"/>
    </xf>
    <xf numFmtId="0" fontId="5" fillId="36" borderId="5" xfId="0" applyFont="1" applyFill="1" applyBorder="1" applyAlignment="1">
      <alignment horizontal="center" vertical="center" wrapText="1"/>
    </xf>
    <xf numFmtId="0" fontId="5" fillId="42" borderId="4" xfId="0" applyFont="1" applyFill="1" applyBorder="1" applyAlignment="1">
      <alignment horizontal="center" vertical="center" wrapText="1"/>
    </xf>
    <xf numFmtId="0" fontId="5" fillId="42" borderId="5" xfId="0" applyFont="1" applyFill="1" applyBorder="1" applyAlignment="1">
      <alignment horizontal="center" vertical="center" wrapText="1"/>
    </xf>
    <xf numFmtId="0" fontId="5" fillId="42" borderId="1" xfId="0" applyFont="1" applyFill="1" applyBorder="1" applyAlignment="1">
      <alignment horizontal="center" wrapText="1"/>
    </xf>
    <xf numFmtId="0" fontId="5" fillId="42" borderId="2" xfId="0" applyFont="1" applyFill="1" applyBorder="1" applyAlignment="1">
      <alignment horizontal="center" wrapText="1"/>
    </xf>
    <xf numFmtId="0" fontId="6" fillId="0" borderId="0" xfId="0" applyFont="1" applyAlignment="1">
      <alignment vertical="center"/>
    </xf>
    <xf numFmtId="0" fontId="13" fillId="0" borderId="0" xfId="0" applyFont="1" applyAlignment="1">
      <alignment horizontal="center" vertical="center"/>
    </xf>
    <xf numFmtId="0" fontId="37" fillId="6" borderId="0" xfId="0" applyFont="1" applyFill="1" applyAlignment="1">
      <alignment horizontal="center" vertical="center"/>
    </xf>
    <xf numFmtId="0" fontId="5" fillId="7" borderId="0" xfId="0" applyFont="1" applyFill="1" applyAlignment="1">
      <alignment horizontal="center" vertical="center" wrapText="1"/>
    </xf>
    <xf numFmtId="0" fontId="6" fillId="0" borderId="8" xfId="0" applyFont="1" applyBorder="1" applyAlignment="1">
      <alignment vertical="center" wrapText="1"/>
    </xf>
    <xf numFmtId="0" fontId="19" fillId="6" borderId="0" xfId="0" applyFont="1" applyFill="1" applyAlignment="1">
      <alignment horizontal="center" vertical="center"/>
    </xf>
    <xf numFmtId="0" fontId="9" fillId="0" borderId="0" xfId="0" applyFont="1" applyAlignment="1">
      <alignment horizontal="center"/>
    </xf>
    <xf numFmtId="0" fontId="20" fillId="0" borderId="0" xfId="0" applyFont="1" applyAlignment="1">
      <alignment horizontal="center" vertical="center"/>
    </xf>
    <xf numFmtId="0" fontId="11" fillId="17" borderId="0" xfId="0" applyFont="1" applyFill="1" applyAlignment="1">
      <alignment horizontal="center" vertical="center"/>
    </xf>
    <xf numFmtId="0" fontId="14" fillId="12" borderId="0" xfId="0" applyFont="1" applyFill="1" applyAlignment="1">
      <alignment horizontal="center"/>
    </xf>
    <xf numFmtId="0" fontId="14" fillId="16" borderId="0" xfId="0" applyFont="1" applyFill="1" applyAlignment="1">
      <alignment horizontal="center"/>
    </xf>
    <xf numFmtId="0" fontId="14" fillId="16" borderId="0" xfId="0" applyFont="1" applyFill="1" applyAlignment="1">
      <alignment horizontal="center" vertical="center"/>
    </xf>
    <xf numFmtId="0" fontId="14" fillId="12" borderId="0" xfId="0" applyFont="1" applyFill="1" applyAlignment="1">
      <alignment horizontal="center" vertical="center"/>
    </xf>
    <xf numFmtId="0" fontId="19" fillId="16" borderId="0" xfId="0" applyFont="1" applyFill="1" applyAlignment="1">
      <alignment horizontal="center" vertical="center"/>
    </xf>
    <xf numFmtId="0" fontId="14" fillId="11" borderId="0" xfId="0" applyFont="1" applyFill="1" applyAlignment="1">
      <alignment horizontal="center" vertical="center"/>
    </xf>
    <xf numFmtId="0" fontId="19" fillId="5" borderId="0" xfId="0" applyFont="1" applyFill="1" applyAlignment="1">
      <alignment horizontal="center" vertical="center"/>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cellXfs>
  <cellStyles count="2">
    <cellStyle name="Normal" xfId="0" builtinId="0"/>
    <cellStyle name="Percent" xfId="1" builtinId="5"/>
  </cellStyles>
  <dxfs count="13">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b val="0"/>
        <i val="0"/>
        <strike val="0"/>
      </font>
      <fill>
        <patternFill>
          <bgColor theme="7" tint="0.79998168889431442"/>
        </patternFill>
      </fill>
    </dxf>
    <dxf>
      <fill>
        <patternFill>
          <bgColor theme="7" tint="0.79998168889431442"/>
        </patternFill>
      </fill>
    </dxf>
    <dxf>
      <font>
        <b val="0"/>
        <i val="0"/>
        <strike val="0"/>
      </font>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Results!$B$5</c:f>
          <c:strCache>
            <c:ptCount val="1"/>
            <c:pt idx="0">
              <c:v>Risk To Individual Working in Laboratory</c:v>
            </c:pt>
          </c:strCache>
        </c:strRef>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Results!$B$1</c:f>
              <c:strCache>
                <c:ptCount val="1"/>
                <c:pt idx="0">
                  <c:v>Inhalation</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Results!$B$6</c:f>
              <c:numCache>
                <c:formatCode>General</c:formatCode>
                <c:ptCount val="1"/>
                <c:pt idx="0">
                  <c:v>0.99482500000000007</c:v>
                </c:pt>
              </c:numCache>
            </c:numRef>
          </c:xVal>
          <c:yVal>
            <c:numRef>
              <c:f>Results!$B$15</c:f>
              <c:numCache>
                <c:formatCode>General</c:formatCode>
                <c:ptCount val="1"/>
                <c:pt idx="0">
                  <c:v>0.14710288320000003</c:v>
                </c:pt>
              </c:numCache>
            </c:numRef>
          </c:yVal>
          <c:smooth val="0"/>
          <c:extLst>
            <c:ext xmlns:c16="http://schemas.microsoft.com/office/drawing/2014/chart" uri="{C3380CC4-5D6E-409C-BE32-E72D297353CC}">
              <c16:uniqueId val="{00000000-85A1-4DFF-940F-A354AD96E9B1}"/>
            </c:ext>
          </c:extLst>
        </c:ser>
        <c:ser>
          <c:idx val="1"/>
          <c:order val="1"/>
          <c:tx>
            <c:strRef>
              <c:f>Results!$C$1</c:f>
              <c:strCache>
                <c:ptCount val="1"/>
                <c:pt idx="0">
                  <c:v>Percutaneous</c:v>
                </c:pt>
              </c:strCache>
            </c:strRef>
          </c:tx>
          <c:spPr>
            <a:ln w="25400" cap="rnd">
              <a:noFill/>
              <a:round/>
            </a:ln>
            <a:effectLst/>
          </c:spPr>
          <c:marker>
            <c:symbol val="circle"/>
            <c:size val="6"/>
            <c:spPr>
              <a:solidFill>
                <a:schemeClr val="lt1"/>
              </a:solidFill>
              <a:ln w="38100">
                <a:solidFill>
                  <a:schemeClr val="accent2">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Results!$B$6</c:f>
              <c:numCache>
                <c:formatCode>General</c:formatCode>
                <c:ptCount val="1"/>
                <c:pt idx="0">
                  <c:v>0.99482500000000007</c:v>
                </c:pt>
              </c:numCache>
            </c:numRef>
          </c:xVal>
          <c:yVal>
            <c:numRef>
              <c:f>Results!$C$15</c:f>
              <c:numCache>
                <c:formatCode>General</c:formatCode>
                <c:ptCount val="1"/>
                <c:pt idx="0">
                  <c:v>0.27282480000000003</c:v>
                </c:pt>
              </c:numCache>
            </c:numRef>
          </c:yVal>
          <c:smooth val="0"/>
          <c:extLst>
            <c:ext xmlns:c16="http://schemas.microsoft.com/office/drawing/2014/chart" uri="{C3380CC4-5D6E-409C-BE32-E72D297353CC}">
              <c16:uniqueId val="{00000001-85A1-4DFF-940F-A354AD96E9B1}"/>
            </c:ext>
          </c:extLst>
        </c:ser>
        <c:ser>
          <c:idx val="2"/>
          <c:order val="2"/>
          <c:tx>
            <c:strRef>
              <c:f>Results!$D$1</c:f>
              <c:strCache>
                <c:ptCount val="1"/>
                <c:pt idx="0">
                  <c:v>Contact</c:v>
                </c:pt>
              </c:strCache>
            </c:strRef>
          </c:tx>
          <c:spPr>
            <a:ln w="25400" cap="rnd">
              <a:noFill/>
              <a:round/>
            </a:ln>
            <a:effectLst/>
          </c:spPr>
          <c:marker>
            <c:symbol val="circle"/>
            <c:size val="6"/>
            <c:spPr>
              <a:solidFill>
                <a:schemeClr val="lt1"/>
              </a:solidFill>
              <a:ln w="38100">
                <a:solidFill>
                  <a:schemeClr val="accent3">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Results!$B$6</c:f>
              <c:numCache>
                <c:formatCode>General</c:formatCode>
                <c:ptCount val="1"/>
                <c:pt idx="0">
                  <c:v>0.99482500000000007</c:v>
                </c:pt>
              </c:numCache>
            </c:numRef>
          </c:xVal>
          <c:yVal>
            <c:numRef>
              <c:f>Results!$D$15</c:f>
              <c:numCache>
                <c:formatCode>General</c:formatCode>
                <c:ptCount val="1"/>
                <c:pt idx="0">
                  <c:v>0.27105780000000002</c:v>
                </c:pt>
              </c:numCache>
            </c:numRef>
          </c:yVal>
          <c:smooth val="0"/>
          <c:extLst>
            <c:ext xmlns:c16="http://schemas.microsoft.com/office/drawing/2014/chart" uri="{C3380CC4-5D6E-409C-BE32-E72D297353CC}">
              <c16:uniqueId val="{00000002-85A1-4DFF-940F-A354AD96E9B1}"/>
            </c:ext>
          </c:extLst>
        </c:ser>
        <c:ser>
          <c:idx val="3"/>
          <c:order val="3"/>
          <c:tx>
            <c:strRef>
              <c:f>Results!$E$1</c:f>
              <c:strCache>
                <c:ptCount val="1"/>
                <c:pt idx="0">
                  <c:v>Ingestion</c:v>
                </c:pt>
              </c:strCache>
            </c:strRef>
          </c:tx>
          <c:spPr>
            <a:ln w="25400" cap="rnd">
              <a:noFill/>
              <a:round/>
            </a:ln>
            <a:effectLst/>
          </c:spPr>
          <c:marker>
            <c:symbol val="circle"/>
            <c:size val="6"/>
            <c:spPr>
              <a:solidFill>
                <a:schemeClr val="lt1"/>
              </a:solidFill>
              <a:ln w="38100">
                <a:solidFill>
                  <a:schemeClr val="accent4">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Results!$B$6</c:f>
              <c:numCache>
                <c:formatCode>General</c:formatCode>
                <c:ptCount val="1"/>
                <c:pt idx="0">
                  <c:v>0.99482500000000007</c:v>
                </c:pt>
              </c:numCache>
            </c:numRef>
          </c:xVal>
          <c:yVal>
            <c:numRef>
              <c:f>Results!$E$15</c:f>
              <c:numCache>
                <c:formatCode>General</c:formatCode>
                <c:ptCount val="1"/>
                <c:pt idx="0">
                  <c:v>0.27105780000000002</c:v>
                </c:pt>
              </c:numCache>
            </c:numRef>
          </c:yVal>
          <c:smooth val="0"/>
          <c:extLst>
            <c:ext xmlns:c16="http://schemas.microsoft.com/office/drawing/2014/chart" uri="{C3380CC4-5D6E-409C-BE32-E72D297353CC}">
              <c16:uniqueId val="{00000003-85A1-4DFF-940F-A354AD96E9B1}"/>
            </c:ext>
          </c:extLst>
        </c:ser>
        <c:dLbls>
          <c:showLegendKey val="0"/>
          <c:showVal val="0"/>
          <c:showCatName val="0"/>
          <c:showSerName val="0"/>
          <c:showPercent val="0"/>
          <c:showBubbleSize val="0"/>
        </c:dLbls>
        <c:axId val="481022656"/>
        <c:axId val="481023968"/>
      </c:scatterChart>
      <c:valAx>
        <c:axId val="481022656"/>
        <c:scaling>
          <c:orientation val="minMax"/>
        </c:scaling>
        <c:delete val="1"/>
        <c:axPos val="b"/>
        <c:numFmt formatCode="General" sourceLinked="1"/>
        <c:majorTickMark val="none"/>
        <c:minorTickMark val="none"/>
        <c:tickLblPos val="nextTo"/>
        <c:crossAx val="481023968"/>
        <c:crosses val="autoZero"/>
        <c:crossBetween val="midCat"/>
      </c:valAx>
      <c:valAx>
        <c:axId val="481023968"/>
        <c:scaling>
          <c:orientation val="minMax"/>
          <c:max val="1"/>
        </c:scaling>
        <c:delete val="1"/>
        <c:axPos val="l"/>
        <c:numFmt formatCode="General" sourceLinked="1"/>
        <c:majorTickMark val="none"/>
        <c:minorTickMark val="none"/>
        <c:tickLblPos val="nextTo"/>
        <c:crossAx val="481022656"/>
        <c:crosses val="autoZero"/>
        <c:crossBetween val="midCat"/>
      </c:valAx>
      <c:spPr>
        <a:blipFill>
          <a:blip xmlns:r="http://schemas.openxmlformats.org/officeDocument/2006/relationships" r:embed="rId3"/>
          <a:stretch>
            <a:fillRect/>
          </a:stretch>
        </a:blip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Results!$C$5</c:f>
          <c:strCache>
            <c:ptCount val="1"/>
            <c:pt idx="0">
              <c:v>Risks to the Community</c:v>
            </c:pt>
          </c:strCache>
        </c:strRef>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Results!$B$1</c:f>
              <c:strCache>
                <c:ptCount val="1"/>
                <c:pt idx="0">
                  <c:v>Inhalation</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Results!$C$6</c:f>
              <c:numCache>
                <c:formatCode>General</c:formatCode>
                <c:ptCount val="1"/>
                <c:pt idx="0">
                  <c:v>0.96206860000000005</c:v>
                </c:pt>
              </c:numCache>
            </c:numRef>
          </c:xVal>
          <c:yVal>
            <c:numRef>
              <c:f>Results!$B$16</c:f>
              <c:numCache>
                <c:formatCode>General</c:formatCode>
                <c:ptCount val="1"/>
                <c:pt idx="0">
                  <c:v>0.17472764000000005</c:v>
                </c:pt>
              </c:numCache>
            </c:numRef>
          </c:yVal>
          <c:smooth val="0"/>
          <c:extLst>
            <c:ext xmlns:c16="http://schemas.microsoft.com/office/drawing/2014/chart" uri="{C3380CC4-5D6E-409C-BE32-E72D297353CC}">
              <c16:uniqueId val="{00000000-171A-4AF4-BF9C-D5645433551F}"/>
            </c:ext>
          </c:extLst>
        </c:ser>
        <c:ser>
          <c:idx val="1"/>
          <c:order val="1"/>
          <c:tx>
            <c:strRef>
              <c:f>Results!$C$1</c:f>
              <c:strCache>
                <c:ptCount val="1"/>
                <c:pt idx="0">
                  <c:v>Percutaneous</c:v>
                </c:pt>
              </c:strCache>
            </c:strRef>
          </c:tx>
          <c:spPr>
            <a:ln w="25400" cap="rnd">
              <a:noFill/>
              <a:round/>
            </a:ln>
            <a:effectLst/>
          </c:spPr>
          <c:marker>
            <c:symbol val="circle"/>
            <c:size val="6"/>
            <c:spPr>
              <a:solidFill>
                <a:schemeClr val="lt1"/>
              </a:solidFill>
              <a:ln w="38100">
                <a:solidFill>
                  <a:schemeClr val="accent2">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Results!$C$6</c:f>
              <c:numCache>
                <c:formatCode>General</c:formatCode>
                <c:ptCount val="1"/>
                <c:pt idx="0">
                  <c:v>0.96206860000000005</c:v>
                </c:pt>
              </c:numCache>
            </c:numRef>
          </c:xVal>
          <c:yVal>
            <c:numRef>
              <c:f>Results!$C$16</c:f>
              <c:numCache>
                <c:formatCode>General</c:formatCode>
                <c:ptCount val="1"/>
                <c:pt idx="0">
                  <c:v>0.31103792400000002</c:v>
                </c:pt>
              </c:numCache>
            </c:numRef>
          </c:yVal>
          <c:smooth val="0"/>
          <c:extLst>
            <c:ext xmlns:c16="http://schemas.microsoft.com/office/drawing/2014/chart" uri="{C3380CC4-5D6E-409C-BE32-E72D297353CC}">
              <c16:uniqueId val="{00000001-171A-4AF4-BF9C-D5645433551F}"/>
            </c:ext>
          </c:extLst>
        </c:ser>
        <c:ser>
          <c:idx val="2"/>
          <c:order val="2"/>
          <c:tx>
            <c:strRef>
              <c:f>Results!$D$1</c:f>
              <c:strCache>
                <c:ptCount val="1"/>
                <c:pt idx="0">
                  <c:v>Contact</c:v>
                </c:pt>
              </c:strCache>
            </c:strRef>
          </c:tx>
          <c:spPr>
            <a:ln w="25400" cap="rnd">
              <a:noFill/>
              <a:round/>
            </a:ln>
            <a:effectLst/>
          </c:spPr>
          <c:marker>
            <c:symbol val="circle"/>
            <c:size val="6"/>
            <c:spPr>
              <a:solidFill>
                <a:schemeClr val="lt1"/>
              </a:solidFill>
              <a:ln w="38100">
                <a:solidFill>
                  <a:schemeClr val="accent3">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Results!$C$6</c:f>
              <c:numCache>
                <c:formatCode>General</c:formatCode>
                <c:ptCount val="1"/>
                <c:pt idx="0">
                  <c:v>0.96206860000000005</c:v>
                </c:pt>
              </c:numCache>
            </c:numRef>
          </c:xVal>
          <c:yVal>
            <c:numRef>
              <c:f>Results!$D$16</c:f>
              <c:numCache>
                <c:formatCode>General</c:formatCode>
                <c:ptCount val="1"/>
                <c:pt idx="0">
                  <c:v>0.36908040000000003</c:v>
                </c:pt>
              </c:numCache>
            </c:numRef>
          </c:yVal>
          <c:smooth val="0"/>
          <c:extLst>
            <c:ext xmlns:c16="http://schemas.microsoft.com/office/drawing/2014/chart" uri="{C3380CC4-5D6E-409C-BE32-E72D297353CC}">
              <c16:uniqueId val="{00000002-171A-4AF4-BF9C-D5645433551F}"/>
            </c:ext>
          </c:extLst>
        </c:ser>
        <c:ser>
          <c:idx val="3"/>
          <c:order val="3"/>
          <c:tx>
            <c:strRef>
              <c:f>Results!$E$1</c:f>
              <c:strCache>
                <c:ptCount val="1"/>
                <c:pt idx="0">
                  <c:v>Ingestion</c:v>
                </c:pt>
              </c:strCache>
            </c:strRef>
          </c:tx>
          <c:spPr>
            <a:ln w="25400" cap="rnd">
              <a:noFill/>
              <a:round/>
            </a:ln>
            <a:effectLst/>
          </c:spPr>
          <c:marker>
            <c:symbol val="circle"/>
            <c:size val="6"/>
            <c:spPr>
              <a:solidFill>
                <a:schemeClr val="lt1"/>
              </a:solidFill>
              <a:ln w="38100">
                <a:solidFill>
                  <a:schemeClr val="accent4">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Results!$C$6</c:f>
              <c:numCache>
                <c:formatCode>General</c:formatCode>
                <c:ptCount val="1"/>
                <c:pt idx="0">
                  <c:v>0.96206860000000005</c:v>
                </c:pt>
              </c:numCache>
            </c:numRef>
          </c:xVal>
          <c:yVal>
            <c:numRef>
              <c:f>Results!$E$16</c:f>
              <c:numCache>
                <c:formatCode>General</c:formatCode>
                <c:ptCount val="1"/>
                <c:pt idx="0">
                  <c:v>0.36309780000000003</c:v>
                </c:pt>
              </c:numCache>
            </c:numRef>
          </c:yVal>
          <c:smooth val="0"/>
          <c:extLst>
            <c:ext xmlns:c16="http://schemas.microsoft.com/office/drawing/2014/chart" uri="{C3380CC4-5D6E-409C-BE32-E72D297353CC}">
              <c16:uniqueId val="{00000003-171A-4AF4-BF9C-D5645433551F}"/>
            </c:ext>
          </c:extLst>
        </c:ser>
        <c:dLbls>
          <c:showLegendKey val="0"/>
          <c:showVal val="0"/>
          <c:showCatName val="0"/>
          <c:showSerName val="0"/>
          <c:showPercent val="0"/>
          <c:showBubbleSize val="0"/>
        </c:dLbls>
        <c:axId val="481022656"/>
        <c:axId val="481023968"/>
      </c:scatterChart>
      <c:valAx>
        <c:axId val="481022656"/>
        <c:scaling>
          <c:orientation val="minMax"/>
        </c:scaling>
        <c:delete val="1"/>
        <c:axPos val="b"/>
        <c:numFmt formatCode="General" sourceLinked="1"/>
        <c:majorTickMark val="none"/>
        <c:minorTickMark val="none"/>
        <c:tickLblPos val="nextTo"/>
        <c:crossAx val="481023968"/>
        <c:crosses val="autoZero"/>
        <c:crossBetween val="midCat"/>
      </c:valAx>
      <c:valAx>
        <c:axId val="481023968"/>
        <c:scaling>
          <c:orientation val="minMax"/>
          <c:max val="1"/>
        </c:scaling>
        <c:delete val="1"/>
        <c:axPos val="l"/>
        <c:numFmt formatCode="General" sourceLinked="1"/>
        <c:majorTickMark val="none"/>
        <c:minorTickMark val="none"/>
        <c:tickLblPos val="nextTo"/>
        <c:crossAx val="481022656"/>
        <c:crosses val="autoZero"/>
        <c:crossBetween val="midCat"/>
      </c:valAx>
      <c:spPr>
        <a:blipFill>
          <a:blip xmlns:r="http://schemas.openxmlformats.org/officeDocument/2006/relationships" r:embed="rId3"/>
          <a:stretch>
            <a:fillRect/>
          </a:stretch>
        </a:blipFill>
        <a:ln>
          <a:noFill/>
        </a:ln>
        <a:effectLst/>
      </c:spPr>
    </c:plotArea>
    <c:plotVisOnly val="1"/>
    <c:dispBlanksAs val="gap"/>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Results!$D$5</c:f>
          <c:strCache>
            <c:ptCount val="1"/>
            <c:pt idx="0">
              <c:v>Risks toward the Animal Community</c:v>
            </c:pt>
          </c:strCache>
        </c:strRef>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Results!$B$1</c:f>
              <c:strCache>
                <c:ptCount val="1"/>
                <c:pt idx="0">
                  <c:v>Inhalation</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Results!$D$6</c:f>
              <c:numCache>
                <c:formatCode>General</c:formatCode>
                <c:ptCount val="1"/>
                <c:pt idx="0">
                  <c:v>0.83542260000000013</c:v>
                </c:pt>
              </c:numCache>
            </c:numRef>
          </c:xVal>
          <c:yVal>
            <c:numRef>
              <c:f>Results!$B$16</c:f>
              <c:numCache>
                <c:formatCode>General</c:formatCode>
                <c:ptCount val="1"/>
                <c:pt idx="0">
                  <c:v>0.17472764000000005</c:v>
                </c:pt>
              </c:numCache>
            </c:numRef>
          </c:yVal>
          <c:smooth val="0"/>
          <c:extLst>
            <c:ext xmlns:c16="http://schemas.microsoft.com/office/drawing/2014/chart" uri="{C3380CC4-5D6E-409C-BE32-E72D297353CC}">
              <c16:uniqueId val="{00000000-621D-45A7-9E99-73D03776EBAB}"/>
            </c:ext>
          </c:extLst>
        </c:ser>
        <c:ser>
          <c:idx val="1"/>
          <c:order val="1"/>
          <c:tx>
            <c:strRef>
              <c:f>Results!$C$1</c:f>
              <c:strCache>
                <c:ptCount val="1"/>
                <c:pt idx="0">
                  <c:v>Percutaneous</c:v>
                </c:pt>
              </c:strCache>
            </c:strRef>
          </c:tx>
          <c:spPr>
            <a:ln w="25400" cap="rnd">
              <a:noFill/>
              <a:round/>
            </a:ln>
            <a:effectLst/>
          </c:spPr>
          <c:marker>
            <c:symbol val="circle"/>
            <c:size val="6"/>
            <c:spPr>
              <a:solidFill>
                <a:schemeClr val="lt1"/>
              </a:solidFill>
              <a:ln w="38100">
                <a:solidFill>
                  <a:schemeClr val="accent2">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Results!$D$6</c:f>
              <c:numCache>
                <c:formatCode>General</c:formatCode>
                <c:ptCount val="1"/>
                <c:pt idx="0">
                  <c:v>0.83542260000000013</c:v>
                </c:pt>
              </c:numCache>
            </c:numRef>
          </c:xVal>
          <c:yVal>
            <c:numRef>
              <c:f>Results!$C$16</c:f>
              <c:numCache>
                <c:formatCode>General</c:formatCode>
                <c:ptCount val="1"/>
                <c:pt idx="0">
                  <c:v>0.31103792400000002</c:v>
                </c:pt>
              </c:numCache>
            </c:numRef>
          </c:yVal>
          <c:smooth val="0"/>
          <c:extLst>
            <c:ext xmlns:c16="http://schemas.microsoft.com/office/drawing/2014/chart" uri="{C3380CC4-5D6E-409C-BE32-E72D297353CC}">
              <c16:uniqueId val="{00000001-621D-45A7-9E99-73D03776EBAB}"/>
            </c:ext>
          </c:extLst>
        </c:ser>
        <c:ser>
          <c:idx val="2"/>
          <c:order val="2"/>
          <c:tx>
            <c:strRef>
              <c:f>Results!$D$1</c:f>
              <c:strCache>
                <c:ptCount val="1"/>
                <c:pt idx="0">
                  <c:v>Contact</c:v>
                </c:pt>
              </c:strCache>
            </c:strRef>
          </c:tx>
          <c:spPr>
            <a:ln w="25400" cap="rnd">
              <a:noFill/>
              <a:round/>
            </a:ln>
            <a:effectLst/>
          </c:spPr>
          <c:marker>
            <c:symbol val="circle"/>
            <c:size val="6"/>
            <c:spPr>
              <a:solidFill>
                <a:schemeClr val="lt1"/>
              </a:solidFill>
              <a:ln w="38100">
                <a:solidFill>
                  <a:schemeClr val="accent3">
                    <a:alpha val="60000"/>
                  </a:schemeClr>
                </a:solidFill>
              </a:ln>
              <a:effectLst/>
            </c:spPr>
          </c:marker>
          <c:dLbls>
            <c:dLbl>
              <c:idx val="0"/>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9F39-4D84-A943-DA5267819D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Results!$D$6</c:f>
              <c:numCache>
                <c:formatCode>General</c:formatCode>
                <c:ptCount val="1"/>
                <c:pt idx="0">
                  <c:v>0.83542260000000013</c:v>
                </c:pt>
              </c:numCache>
            </c:numRef>
          </c:xVal>
          <c:yVal>
            <c:numRef>
              <c:f>Results!$D$16</c:f>
              <c:numCache>
                <c:formatCode>General</c:formatCode>
                <c:ptCount val="1"/>
                <c:pt idx="0">
                  <c:v>0.36908040000000003</c:v>
                </c:pt>
              </c:numCache>
            </c:numRef>
          </c:yVal>
          <c:smooth val="0"/>
          <c:extLst>
            <c:ext xmlns:c16="http://schemas.microsoft.com/office/drawing/2014/chart" uri="{C3380CC4-5D6E-409C-BE32-E72D297353CC}">
              <c16:uniqueId val="{00000002-621D-45A7-9E99-73D03776EBAB}"/>
            </c:ext>
          </c:extLst>
        </c:ser>
        <c:ser>
          <c:idx val="3"/>
          <c:order val="3"/>
          <c:tx>
            <c:strRef>
              <c:f>Results!$E$1</c:f>
              <c:strCache>
                <c:ptCount val="1"/>
                <c:pt idx="0">
                  <c:v>Ingestion</c:v>
                </c:pt>
              </c:strCache>
            </c:strRef>
          </c:tx>
          <c:spPr>
            <a:ln w="25400" cap="rnd">
              <a:noFill/>
              <a:round/>
            </a:ln>
            <a:effectLst/>
          </c:spPr>
          <c:marker>
            <c:symbol val="circle"/>
            <c:size val="6"/>
            <c:spPr>
              <a:solidFill>
                <a:schemeClr val="lt1"/>
              </a:solidFill>
              <a:ln w="38100">
                <a:solidFill>
                  <a:schemeClr val="accent4">
                    <a:alpha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Results!$D$6</c:f>
              <c:numCache>
                <c:formatCode>General</c:formatCode>
                <c:ptCount val="1"/>
                <c:pt idx="0">
                  <c:v>0.83542260000000013</c:v>
                </c:pt>
              </c:numCache>
            </c:numRef>
          </c:xVal>
          <c:yVal>
            <c:numRef>
              <c:f>Results!$E$16</c:f>
              <c:numCache>
                <c:formatCode>General</c:formatCode>
                <c:ptCount val="1"/>
                <c:pt idx="0">
                  <c:v>0.36309780000000003</c:v>
                </c:pt>
              </c:numCache>
            </c:numRef>
          </c:yVal>
          <c:smooth val="0"/>
          <c:extLst>
            <c:ext xmlns:c16="http://schemas.microsoft.com/office/drawing/2014/chart" uri="{C3380CC4-5D6E-409C-BE32-E72D297353CC}">
              <c16:uniqueId val="{00000003-621D-45A7-9E99-73D03776EBAB}"/>
            </c:ext>
          </c:extLst>
        </c:ser>
        <c:dLbls>
          <c:showLegendKey val="0"/>
          <c:showVal val="0"/>
          <c:showCatName val="0"/>
          <c:showSerName val="0"/>
          <c:showPercent val="0"/>
          <c:showBubbleSize val="0"/>
        </c:dLbls>
        <c:axId val="481022656"/>
        <c:axId val="481023968"/>
      </c:scatterChart>
      <c:valAx>
        <c:axId val="481022656"/>
        <c:scaling>
          <c:orientation val="minMax"/>
        </c:scaling>
        <c:delete val="1"/>
        <c:axPos val="b"/>
        <c:numFmt formatCode="General" sourceLinked="1"/>
        <c:majorTickMark val="none"/>
        <c:minorTickMark val="none"/>
        <c:tickLblPos val="nextTo"/>
        <c:crossAx val="481023968"/>
        <c:crosses val="autoZero"/>
        <c:crossBetween val="midCat"/>
      </c:valAx>
      <c:valAx>
        <c:axId val="481023968"/>
        <c:scaling>
          <c:orientation val="minMax"/>
          <c:max val="1"/>
        </c:scaling>
        <c:delete val="1"/>
        <c:axPos val="l"/>
        <c:numFmt formatCode="General" sourceLinked="1"/>
        <c:majorTickMark val="none"/>
        <c:minorTickMark val="none"/>
        <c:tickLblPos val="nextTo"/>
        <c:crossAx val="481022656"/>
        <c:crosses val="autoZero"/>
        <c:crossBetween val="midCat"/>
      </c:valAx>
      <c:spPr>
        <a:blipFill>
          <a:blip xmlns:r="http://schemas.openxmlformats.org/officeDocument/2006/relationships" r:embed="rId3"/>
          <a:stretch>
            <a:fillRect/>
          </a:stretch>
        </a:blipFill>
        <a:ln>
          <a:noFill/>
        </a:ln>
        <a:effectLst/>
      </c:spPr>
    </c:plotArea>
    <c:plotVisOnly val="1"/>
    <c:dispBlanksAs val="gap"/>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16" fmlaLink="$G$4" horiz="1" inc="25" max="400" page="0" val="123"/>
</file>

<file path=xl/ctrlProps/ctrlProp10.xml><?xml version="1.0" encoding="utf-8"?>
<formControlPr xmlns="http://schemas.microsoft.com/office/spreadsheetml/2009/9/main" objectType="Scroll" dx="16" fmlaLink="$G$61" horiz="1" inc="25" max="400" page="0" val="332"/>
</file>

<file path=xl/ctrlProps/ctrlProp11.xml><?xml version="1.0" encoding="utf-8"?>
<formControlPr xmlns="http://schemas.microsoft.com/office/spreadsheetml/2009/9/main" objectType="Scroll" dx="16" fmlaLink="$G$65" horiz="1" inc="25" max="400" page="0" val="325"/>
</file>

<file path=xl/ctrlProps/ctrlProp12.xml><?xml version="1.0" encoding="utf-8"?>
<formControlPr xmlns="http://schemas.microsoft.com/office/spreadsheetml/2009/9/main" objectType="Scroll" dx="16" fmlaLink="$G$69" horiz="1" inc="25" max="400" page="0" val="400"/>
</file>

<file path=xl/ctrlProps/ctrlProp13.xml><?xml version="1.0" encoding="utf-8"?>
<formControlPr xmlns="http://schemas.microsoft.com/office/spreadsheetml/2009/9/main" objectType="Scroll" dx="16" fmlaLink="$G$73" horiz="1" inc="25" max="400" page="0" val="400"/>
</file>

<file path=xl/ctrlProps/ctrlProp14.xml><?xml version="1.0" encoding="utf-8"?>
<formControlPr xmlns="http://schemas.microsoft.com/office/spreadsheetml/2009/9/main" objectType="Scroll" dx="16" fmlaLink="$G$77" horiz="1" inc="25" max="400" page="0" val="400"/>
</file>

<file path=xl/ctrlProps/ctrlProp15.xml><?xml version="1.0" encoding="utf-8"?>
<formControlPr xmlns="http://schemas.microsoft.com/office/spreadsheetml/2009/9/main" objectType="Scroll" dx="16" fmlaLink="$G$81" horiz="1" inc="25" max="400" page="0" val="400"/>
</file>

<file path=xl/ctrlProps/ctrlProp16.xml><?xml version="1.0" encoding="utf-8"?>
<formControlPr xmlns="http://schemas.microsoft.com/office/spreadsheetml/2009/9/main" objectType="Scroll" dx="16" fmlaLink="$G$85" horiz="1" inc="25" max="400" page="0" val="400"/>
</file>

<file path=xl/ctrlProps/ctrlProp17.xml><?xml version="1.0" encoding="utf-8"?>
<formControlPr xmlns="http://schemas.microsoft.com/office/spreadsheetml/2009/9/main" objectType="Scroll" dx="16" fmlaLink="$G$89" horiz="1" inc="25" max="400" page="0" val="400"/>
</file>

<file path=xl/ctrlProps/ctrlProp18.xml><?xml version="1.0" encoding="utf-8"?>
<formControlPr xmlns="http://schemas.microsoft.com/office/spreadsheetml/2009/9/main" objectType="Scroll" dx="16" fmlaLink="$G$93" horiz="1" inc="25" max="400" page="0" val="187"/>
</file>

<file path=xl/ctrlProps/ctrlProp19.xml><?xml version="1.0" encoding="utf-8"?>
<formControlPr xmlns="http://schemas.microsoft.com/office/spreadsheetml/2009/9/main" objectType="Scroll" dx="16" fmlaLink="$G$97" horiz="1" inc="25" max="400" page="0" val="187"/>
</file>

<file path=xl/ctrlProps/ctrlProp2.xml><?xml version="1.0" encoding="utf-8"?>
<formControlPr xmlns="http://schemas.microsoft.com/office/spreadsheetml/2009/9/main" objectType="Scroll" dx="16" fmlaLink="$G$18" horiz="1" inc="25" max="400" page="0" val="192"/>
</file>

<file path=xl/ctrlProps/ctrlProp20.xml><?xml version="1.0" encoding="utf-8"?>
<formControlPr xmlns="http://schemas.microsoft.com/office/spreadsheetml/2009/9/main" objectType="Scroll" dx="16" fmlaLink="$G$101" horiz="1" inc="25" max="400" page="0" val="187"/>
</file>

<file path=xl/ctrlProps/ctrlProp21.xml><?xml version="1.0" encoding="utf-8"?>
<formControlPr xmlns="http://schemas.microsoft.com/office/spreadsheetml/2009/9/main" objectType="Scroll" dx="16" fmlaLink="$G$105" horiz="1" inc="25" max="400" page="0" val="398"/>
</file>

<file path=xl/ctrlProps/ctrlProp22.xml><?xml version="1.0" encoding="utf-8"?>
<formControlPr xmlns="http://schemas.microsoft.com/office/spreadsheetml/2009/9/main" objectType="Scroll" dx="16" fmlaLink="$G$109" horiz="1" inc="25" max="400" page="0" val="360"/>
</file>

<file path=xl/ctrlProps/ctrlProp23.xml><?xml version="1.0" encoding="utf-8"?>
<formControlPr xmlns="http://schemas.microsoft.com/office/spreadsheetml/2009/9/main" objectType="Scroll" dx="16" fmlaLink="$G$114" horiz="1" inc="25" max="400" page="0" val="383"/>
</file>

<file path=xl/ctrlProps/ctrlProp24.xml><?xml version="1.0" encoding="utf-8"?>
<formControlPr xmlns="http://schemas.microsoft.com/office/spreadsheetml/2009/9/main" objectType="Scroll" dx="16" fmlaLink="$G$118" horiz="1" inc="25" max="400" page="0" val="373"/>
</file>

<file path=xl/ctrlProps/ctrlProp25.xml><?xml version="1.0" encoding="utf-8"?>
<formControlPr xmlns="http://schemas.microsoft.com/office/spreadsheetml/2009/9/main" objectType="Scroll" dx="16" fmlaLink="$G$122" horiz="1" inc="25" max="400" page="0" val="400"/>
</file>

<file path=xl/ctrlProps/ctrlProp26.xml><?xml version="1.0" encoding="utf-8"?>
<formControlPr xmlns="http://schemas.microsoft.com/office/spreadsheetml/2009/9/main" objectType="Scroll" dx="16" fmlaLink="$G$126" horiz="1" inc="25" max="400" page="0" val="369"/>
</file>

<file path=xl/ctrlProps/ctrlProp27.xml><?xml version="1.0" encoding="utf-8"?>
<formControlPr xmlns="http://schemas.microsoft.com/office/spreadsheetml/2009/9/main" objectType="Scroll" dx="16" fmlaLink="$G$130" horiz="1" inc="25" max="400" page="0" val="394"/>
</file>

<file path=xl/ctrlProps/ctrlProp28.xml><?xml version="1.0" encoding="utf-8"?>
<formControlPr xmlns="http://schemas.microsoft.com/office/spreadsheetml/2009/9/main" objectType="Scroll" dx="16" fmlaLink="$G$134" horiz="1" inc="25" max="400" page="0" val="386"/>
</file>

<file path=xl/ctrlProps/ctrlProp29.xml><?xml version="1.0" encoding="utf-8"?>
<formControlPr xmlns="http://schemas.microsoft.com/office/spreadsheetml/2009/9/main" objectType="Scroll" dx="16" fmlaLink="$G$138" horiz="1" inc="25" max="400" page="0" val="383"/>
</file>

<file path=xl/ctrlProps/ctrlProp3.xml><?xml version="1.0" encoding="utf-8"?>
<formControlPr xmlns="http://schemas.microsoft.com/office/spreadsheetml/2009/9/main" objectType="Scroll" dx="16" fmlaLink="$G$25" horiz="1" inc="25" max="400" page="0" val="261"/>
</file>

<file path=xl/ctrlProps/ctrlProp30.xml><?xml version="1.0" encoding="utf-8"?>
<formControlPr xmlns="http://schemas.microsoft.com/office/spreadsheetml/2009/9/main" objectType="Scroll" dx="16" fmlaLink="$G$142" horiz="1" inc="25" max="400" page="0" val="391"/>
</file>

<file path=xl/ctrlProps/ctrlProp31.xml><?xml version="1.0" encoding="utf-8"?>
<formControlPr xmlns="http://schemas.microsoft.com/office/spreadsheetml/2009/9/main" objectType="Scroll" dx="16" fmlaLink="$G$146" horiz="1" inc="25" max="400" page="0" val="390"/>
</file>

<file path=xl/ctrlProps/ctrlProp32.xml><?xml version="1.0" encoding="utf-8"?>
<formControlPr xmlns="http://schemas.microsoft.com/office/spreadsheetml/2009/9/main" objectType="Scroll" dx="16" fmlaLink="$G$150" horiz="1" inc="25" max="400" page="0" val="287"/>
</file>

<file path=xl/ctrlProps/ctrlProp33.xml><?xml version="1.0" encoding="utf-8"?>
<formControlPr xmlns="http://schemas.microsoft.com/office/spreadsheetml/2009/9/main" objectType="Scroll" dx="16" fmlaLink="$G$154" horiz="1" inc="25" max="400" page="0" val="175"/>
</file>

<file path=xl/ctrlProps/ctrlProp34.xml><?xml version="1.0" encoding="utf-8"?>
<formControlPr xmlns="http://schemas.microsoft.com/office/spreadsheetml/2009/9/main" objectType="CheckBox" checked="Checked" fmlaLink="$G$7" lockText="1"/>
</file>

<file path=xl/ctrlProps/ctrlProp35.xml><?xml version="1.0" encoding="utf-8"?>
<formControlPr xmlns="http://schemas.microsoft.com/office/spreadsheetml/2009/9/main" objectType="CheckBox" fmlaLink="$G$14" lockText="1"/>
</file>

<file path=xl/ctrlProps/ctrlProp36.xml><?xml version="1.0" encoding="utf-8"?>
<formControlPr xmlns="http://schemas.microsoft.com/office/spreadsheetml/2009/9/main" objectType="CheckBox" fmlaLink="$G$21" lockText="1"/>
</file>

<file path=xl/ctrlProps/ctrlProp37.xml><?xml version="1.0" encoding="utf-8"?>
<formControlPr xmlns="http://schemas.microsoft.com/office/spreadsheetml/2009/9/main" objectType="CheckBox" fmlaLink="$G$28" lockText="1"/>
</file>

<file path=xl/ctrlProps/ctrlProp38.xml><?xml version="1.0" encoding="utf-8"?>
<formControlPr xmlns="http://schemas.microsoft.com/office/spreadsheetml/2009/9/main" objectType="CheckBox" checked="Checked" fmlaLink="$B$3" lockText="1"/>
</file>

<file path=xl/ctrlProps/ctrlProp39.xml><?xml version="1.0" encoding="utf-8"?>
<formControlPr xmlns="http://schemas.microsoft.com/office/spreadsheetml/2009/9/main" objectType="CheckBox" checked="Checked" fmlaLink="$F$3" lockText="1"/>
</file>

<file path=xl/ctrlProps/ctrlProp4.xml><?xml version="1.0" encoding="utf-8"?>
<formControlPr xmlns="http://schemas.microsoft.com/office/spreadsheetml/2009/9/main" objectType="Scroll" dx="16" fmlaLink="$G$36" horiz="1" inc="25" max="400" page="0" val="364"/>
</file>

<file path=xl/ctrlProps/ctrlProp40.xml><?xml version="1.0" encoding="utf-8"?>
<formControlPr xmlns="http://schemas.microsoft.com/office/spreadsheetml/2009/9/main" objectType="Scroll" dx="16" fmlaLink="$G$11" horiz="1" inc="25" max="400" page="0" val="75"/>
</file>

<file path=xl/ctrlProps/ctrlProp41.xml><?xml version="1.0" encoding="utf-8"?>
<formControlPr xmlns="http://schemas.microsoft.com/office/spreadsheetml/2009/9/main" objectType="CheckBox" fmlaLink="$B$4" lockText="1" noThreeD="1"/>
</file>

<file path=xl/ctrlProps/ctrlProp42.xml><?xml version="1.0" encoding="utf-8"?>
<formControlPr xmlns="http://schemas.microsoft.com/office/spreadsheetml/2009/9/main" objectType="Scroll" dx="22" fmlaLink="$H$8" horiz="1" max="100" page="10" val="53"/>
</file>

<file path=xl/ctrlProps/ctrlProp43.xml><?xml version="1.0" encoding="utf-8"?>
<formControlPr xmlns="http://schemas.microsoft.com/office/spreadsheetml/2009/9/main" objectType="Scroll" dx="22" fmlaLink="$H$11" horiz="1" max="100" page="10" val="26"/>
</file>

<file path=xl/ctrlProps/ctrlProp44.xml><?xml version="1.0" encoding="utf-8"?>
<formControlPr xmlns="http://schemas.microsoft.com/office/spreadsheetml/2009/9/main" objectType="Scroll" dx="22" fmlaLink="$H$14" horiz="1" max="100" page="10" val="40"/>
</file>

<file path=xl/ctrlProps/ctrlProp45.xml><?xml version="1.0" encoding="utf-8"?>
<formControlPr xmlns="http://schemas.microsoft.com/office/spreadsheetml/2009/9/main" objectType="Scroll" dx="22" fmlaLink="$H$17" horiz="1" max="100" page="10" val="40"/>
</file>

<file path=xl/ctrlProps/ctrlProp46.xml><?xml version="1.0" encoding="utf-8"?>
<formControlPr xmlns="http://schemas.microsoft.com/office/spreadsheetml/2009/9/main" objectType="Scroll" dx="22" fmlaLink="$H$23" horiz="1" max="100" page="10" val="84"/>
</file>

<file path=xl/ctrlProps/ctrlProp47.xml><?xml version="1.0" encoding="utf-8"?>
<formControlPr xmlns="http://schemas.microsoft.com/office/spreadsheetml/2009/9/main" objectType="Scroll" dx="22" fmlaLink="$H$20" horiz="1" max="100" page="10" val="85"/>
</file>

<file path=xl/ctrlProps/ctrlProp48.xml><?xml version="1.0" encoding="utf-8"?>
<formControlPr xmlns="http://schemas.microsoft.com/office/spreadsheetml/2009/9/main" objectType="Scroll" dx="22" fmlaLink="$H$26" horiz="1" max="100" page="10" val="84"/>
</file>

<file path=xl/ctrlProps/ctrlProp49.xml><?xml version="1.0" encoding="utf-8"?>
<formControlPr xmlns="http://schemas.microsoft.com/office/spreadsheetml/2009/9/main" objectType="Scroll" dx="22" fmlaLink="$H$31" horiz="1" max="100" page="10" val="84"/>
</file>

<file path=xl/ctrlProps/ctrlProp5.xml><?xml version="1.0" encoding="utf-8"?>
<formControlPr xmlns="http://schemas.microsoft.com/office/spreadsheetml/2009/9/main" objectType="Scroll" dx="16" fmlaLink="$G$40" horiz="1" inc="25" max="400" page="0" val="400"/>
</file>

<file path=xl/ctrlProps/ctrlProp50.xml><?xml version="1.0" encoding="utf-8"?>
<formControlPr xmlns="http://schemas.microsoft.com/office/spreadsheetml/2009/9/main" objectType="Scroll" dx="22" fmlaLink="$H$34" horiz="1" max="100" page="10" val="20"/>
</file>

<file path=xl/ctrlProps/ctrlProp51.xml><?xml version="1.0" encoding="utf-8"?>
<formControlPr xmlns="http://schemas.microsoft.com/office/spreadsheetml/2009/9/main" objectType="Scroll" dx="22" fmlaLink="$H$37" horiz="1" max="100" page="10" val="5"/>
</file>

<file path=xl/ctrlProps/ctrlProp52.xml><?xml version="1.0" encoding="utf-8"?>
<formControlPr xmlns="http://schemas.microsoft.com/office/spreadsheetml/2009/9/main" objectType="Scroll" dx="22" fmlaLink="$H$40" horiz="1" max="100" page="10" val="81"/>
</file>

<file path=xl/ctrlProps/ctrlProp53.xml><?xml version="1.0" encoding="utf-8"?>
<formControlPr xmlns="http://schemas.microsoft.com/office/spreadsheetml/2009/9/main" objectType="Scroll" dx="22" fmlaLink="$H$43" horiz="1" max="100" page="10" val="81"/>
</file>

<file path=xl/ctrlProps/ctrlProp54.xml><?xml version="1.0" encoding="utf-8"?>
<formControlPr xmlns="http://schemas.microsoft.com/office/spreadsheetml/2009/9/main" objectType="Scroll" dx="22" fmlaLink="$H$46" horiz="1" max="100" page="10" val="37"/>
</file>

<file path=xl/ctrlProps/ctrlProp55.xml><?xml version="1.0" encoding="utf-8"?>
<formControlPr xmlns="http://schemas.microsoft.com/office/spreadsheetml/2009/9/main" objectType="Scroll" dx="22" fmlaLink="$H$5" horiz="1" max="100" page="10" val="48"/>
</file>

<file path=xl/ctrlProps/ctrlProp56.xml><?xml version="1.0" encoding="utf-8"?>
<formControlPr xmlns="http://schemas.microsoft.com/office/spreadsheetml/2009/9/main" objectType="Scroll" dx="22" fmlaLink="$H$8" horiz="1" max="100" page="10" val="2"/>
</file>

<file path=xl/ctrlProps/ctrlProp57.xml><?xml version="1.0" encoding="utf-8"?>
<formControlPr xmlns="http://schemas.microsoft.com/office/spreadsheetml/2009/9/main" objectType="Scroll" dx="22" fmlaLink="$H$11" horiz="1" max="100" page="10" val="49"/>
</file>

<file path=xl/ctrlProps/ctrlProp58.xml><?xml version="1.0" encoding="utf-8"?>
<formControlPr xmlns="http://schemas.microsoft.com/office/spreadsheetml/2009/9/main" objectType="Scroll" dx="22" fmlaLink="$H$14" horiz="1" max="100" page="10" val="49"/>
</file>

<file path=xl/ctrlProps/ctrlProp59.xml><?xml version="1.0" encoding="utf-8"?>
<formControlPr xmlns="http://schemas.microsoft.com/office/spreadsheetml/2009/9/main" objectType="Scroll" dx="22" fmlaLink="$H$17" horiz="1" max="100" page="10" val="39"/>
</file>

<file path=xl/ctrlProps/ctrlProp6.xml><?xml version="1.0" encoding="utf-8"?>
<formControlPr xmlns="http://schemas.microsoft.com/office/spreadsheetml/2009/9/main" objectType="Scroll" dx="16" fmlaLink="$G$44" horiz="1" inc="25" max="400" page="0" val="400"/>
</file>

<file path=xl/ctrlProps/ctrlProp60.xml><?xml version="1.0" encoding="utf-8"?>
<formControlPr xmlns="http://schemas.microsoft.com/office/spreadsheetml/2009/9/main" objectType="Scroll" dx="22" fmlaLink="$H$20" horiz="1" max="100" page="10" val="46"/>
</file>

<file path=xl/ctrlProps/ctrlProp61.xml><?xml version="1.0" encoding="utf-8"?>
<formControlPr xmlns="http://schemas.microsoft.com/office/spreadsheetml/2009/9/main" objectType="Scroll" dx="22" fmlaLink="$H$23" horiz="1" max="100" page="10" val="46"/>
</file>

<file path=xl/ctrlProps/ctrlProp62.xml><?xml version="1.0" encoding="utf-8"?>
<formControlPr xmlns="http://schemas.microsoft.com/office/spreadsheetml/2009/9/main" objectType="Scroll" dx="22" fmlaLink="$H$26" horiz="1" max="100" page="10" val="46"/>
</file>

<file path=xl/ctrlProps/ctrlProp63.xml><?xml version="1.0" encoding="utf-8"?>
<formControlPr xmlns="http://schemas.microsoft.com/office/spreadsheetml/2009/9/main" objectType="Scroll" dx="22" fmlaLink="$H$29" horiz="1" max="100" page="10" val="46"/>
</file>

<file path=xl/ctrlProps/ctrlProp64.xml><?xml version="1.0" encoding="utf-8"?>
<formControlPr xmlns="http://schemas.microsoft.com/office/spreadsheetml/2009/9/main" objectType="Scroll" dx="22" fmlaLink="$H$32" horiz="1" max="100" page="10" val="46"/>
</file>

<file path=xl/ctrlProps/ctrlProp65.xml><?xml version="1.0" encoding="utf-8"?>
<formControlPr xmlns="http://schemas.microsoft.com/office/spreadsheetml/2009/9/main" objectType="Scroll" dx="22" fmlaLink="$H$38" horiz="1" max="100" page="10" val="46"/>
</file>

<file path=xl/ctrlProps/ctrlProp66.xml><?xml version="1.0" encoding="utf-8"?>
<formControlPr xmlns="http://schemas.microsoft.com/office/spreadsheetml/2009/9/main" objectType="Scroll" dx="22" fmlaLink="$H$41" horiz="1" max="100" page="10" val="55"/>
</file>

<file path=xl/ctrlProps/ctrlProp67.xml><?xml version="1.0" encoding="utf-8"?>
<formControlPr xmlns="http://schemas.microsoft.com/office/spreadsheetml/2009/9/main" objectType="Scroll" dx="22" fmlaLink="$H$44" horiz="1" max="100" page="10" val="55"/>
</file>

<file path=xl/ctrlProps/ctrlProp68.xml><?xml version="1.0" encoding="utf-8"?>
<formControlPr xmlns="http://schemas.microsoft.com/office/spreadsheetml/2009/9/main" objectType="Scroll" dx="22" fmlaLink="$H$47" horiz="1" max="100" page="10" val="52"/>
</file>

<file path=xl/ctrlProps/ctrlProp69.xml><?xml version="1.0" encoding="utf-8"?>
<formControlPr xmlns="http://schemas.microsoft.com/office/spreadsheetml/2009/9/main" objectType="Scroll" dx="22" fmlaLink="$H$50" horiz="1" max="100" page="10" val="97"/>
</file>

<file path=xl/ctrlProps/ctrlProp7.xml><?xml version="1.0" encoding="utf-8"?>
<formControlPr xmlns="http://schemas.microsoft.com/office/spreadsheetml/2009/9/main" objectType="Scroll" dx="16" fmlaLink="$G$48" horiz="1" inc="25" max="400" page="0" val="400"/>
</file>

<file path=xl/ctrlProps/ctrlProp70.xml><?xml version="1.0" encoding="utf-8"?>
<formControlPr xmlns="http://schemas.microsoft.com/office/spreadsheetml/2009/9/main" objectType="Scroll" dx="22" fmlaLink="$H$53" horiz="1" max="100" page="10" val="3"/>
</file>

<file path=xl/ctrlProps/ctrlProp71.xml><?xml version="1.0" encoding="utf-8"?>
<formControlPr xmlns="http://schemas.microsoft.com/office/spreadsheetml/2009/9/main" objectType="Scroll" dx="22" fmlaLink="$H$56" horiz="1" max="100" page="10" val="34"/>
</file>

<file path=xl/ctrlProps/ctrlProp72.xml><?xml version="1.0" encoding="utf-8"?>
<formControlPr xmlns="http://schemas.microsoft.com/office/spreadsheetml/2009/9/main" objectType="Scroll" dx="22" fmlaLink="$H$59" horiz="1" max="100" page="10" val="34"/>
</file>

<file path=xl/ctrlProps/ctrlProp73.xml><?xml version="1.0" encoding="utf-8"?>
<formControlPr xmlns="http://schemas.microsoft.com/office/spreadsheetml/2009/9/main" objectType="Scroll" dx="22" fmlaLink="$H$62" horiz="1" max="100" page="10" val="90"/>
</file>

<file path=xl/ctrlProps/ctrlProp74.xml><?xml version="1.0" encoding="utf-8"?>
<formControlPr xmlns="http://schemas.microsoft.com/office/spreadsheetml/2009/9/main" objectType="Scroll" dx="22" fmlaLink="$H$65" horiz="1" max="100" page="10" val="34"/>
</file>

<file path=xl/ctrlProps/ctrlProp75.xml><?xml version="1.0" encoding="utf-8"?>
<formControlPr xmlns="http://schemas.microsoft.com/office/spreadsheetml/2009/9/main" objectType="Scroll" dx="22" fmlaLink="$H$68" horiz="1" max="100" page="10" val="84"/>
</file>

<file path=xl/ctrlProps/ctrlProp76.xml><?xml version="1.0" encoding="utf-8"?>
<formControlPr xmlns="http://schemas.microsoft.com/office/spreadsheetml/2009/9/main" objectType="Scroll" dx="22" fmlaLink="$H$71" horiz="1" max="100" page="10" val="80"/>
</file>

<file path=xl/ctrlProps/ctrlProp77.xml><?xml version="1.0" encoding="utf-8"?>
<formControlPr xmlns="http://schemas.microsoft.com/office/spreadsheetml/2009/9/main" objectType="Scroll" dx="22" fmlaLink="$H$74" horiz="1" max="100" page="10" val="16"/>
</file>

<file path=xl/ctrlProps/ctrlProp78.xml><?xml version="1.0" encoding="utf-8"?>
<formControlPr xmlns="http://schemas.microsoft.com/office/spreadsheetml/2009/9/main" objectType="Scroll" dx="22" fmlaLink="$H$77" horiz="1" max="100" page="10" val="34"/>
</file>

<file path=xl/ctrlProps/ctrlProp79.xml><?xml version="1.0" encoding="utf-8"?>
<formControlPr xmlns="http://schemas.microsoft.com/office/spreadsheetml/2009/9/main" objectType="Scroll" dx="22" fmlaLink="$H$80" horiz="1" max="100" page="10" val="68"/>
</file>

<file path=xl/ctrlProps/ctrlProp8.xml><?xml version="1.0" encoding="utf-8"?>
<formControlPr xmlns="http://schemas.microsoft.com/office/spreadsheetml/2009/9/main" objectType="Scroll" dx="16" fmlaLink="$G$51" horiz="1" inc="25" max="400" page="0" val="400"/>
</file>

<file path=xl/ctrlProps/ctrlProp80.xml><?xml version="1.0" encoding="utf-8"?>
<formControlPr xmlns="http://schemas.microsoft.com/office/spreadsheetml/2009/9/main" objectType="Scroll" dx="22" fmlaLink="$H$83" horiz="1" max="100" page="10" val="34"/>
</file>

<file path=xl/ctrlProps/ctrlProp81.xml><?xml version="1.0" encoding="utf-8"?>
<formControlPr xmlns="http://schemas.microsoft.com/office/spreadsheetml/2009/9/main" objectType="Scroll" dx="22" fmlaLink="$H$86" horiz="1" max="100" page="10" val="34"/>
</file>

<file path=xl/ctrlProps/ctrlProp82.xml><?xml version="1.0" encoding="utf-8"?>
<formControlPr xmlns="http://schemas.microsoft.com/office/spreadsheetml/2009/9/main" objectType="Scroll" dx="22" fmlaLink="$H$92" horiz="1" max="100" page="10" val="52"/>
</file>

<file path=xl/ctrlProps/ctrlProp83.xml><?xml version="1.0" encoding="utf-8"?>
<formControlPr xmlns="http://schemas.microsoft.com/office/spreadsheetml/2009/9/main" objectType="Scroll" dx="22" fmlaLink="$H$97" horiz="1" max="100" page="10" val="18"/>
</file>

<file path=xl/ctrlProps/ctrlProp84.xml><?xml version="1.0" encoding="utf-8"?>
<formControlPr xmlns="http://schemas.microsoft.com/office/spreadsheetml/2009/9/main" objectType="Scroll" dx="22" fmlaLink="$H$100" horiz="1" max="100" page="10" val="60"/>
</file>

<file path=xl/ctrlProps/ctrlProp85.xml><?xml version="1.0" encoding="utf-8"?>
<formControlPr xmlns="http://schemas.microsoft.com/office/spreadsheetml/2009/9/main" objectType="Scroll" dx="22" fmlaLink="$H$103" horiz="1" max="100" page="10" val="78"/>
</file>

<file path=xl/ctrlProps/ctrlProp86.xml><?xml version="1.0" encoding="utf-8"?>
<formControlPr xmlns="http://schemas.microsoft.com/office/spreadsheetml/2009/9/main" objectType="Scroll" dx="22" fmlaLink="$H$108" horiz="1" max="100" page="10" val="75"/>
</file>

<file path=xl/ctrlProps/ctrlProp87.xml><?xml version="1.0" encoding="utf-8"?>
<formControlPr xmlns="http://schemas.microsoft.com/office/spreadsheetml/2009/9/main" objectType="Scroll" dx="22" fmlaLink="$H$111" horiz="1" max="100" page="10" val="34"/>
</file>

<file path=xl/ctrlProps/ctrlProp88.xml><?xml version="1.0" encoding="utf-8"?>
<formControlPr xmlns="http://schemas.microsoft.com/office/spreadsheetml/2009/9/main" objectType="Scroll" dx="22" fmlaLink="$H$116" horiz="1" max="100" page="10" val="13"/>
</file>

<file path=xl/ctrlProps/ctrlProp89.xml><?xml version="1.0" encoding="utf-8"?>
<formControlPr xmlns="http://schemas.microsoft.com/office/spreadsheetml/2009/9/main" objectType="Scroll" dx="22" fmlaLink="$H$121" horiz="1" max="100" page="10" val="99"/>
</file>

<file path=xl/ctrlProps/ctrlProp9.xml><?xml version="1.0" encoding="utf-8"?>
<formControlPr xmlns="http://schemas.microsoft.com/office/spreadsheetml/2009/9/main" objectType="Scroll" dx="16" fmlaLink="$G$56" horiz="1" inc="25" max="400" page="0" val="325"/>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xdr:row>
          <xdr:rowOff>457200</xdr:rowOff>
        </xdr:from>
        <xdr:to>
          <xdr:col>6</xdr:col>
          <xdr:colOff>19050</xdr:colOff>
          <xdr:row>3</xdr:row>
          <xdr:rowOff>638175</xdr:rowOff>
        </xdr:to>
        <xdr:sp macro="" textlink="">
          <xdr:nvSpPr>
            <xdr:cNvPr id="5126" name="Scroll Bar 6" hidden="1">
              <a:extLst>
                <a:ext uri="{63B3BB69-23CF-44E3-9099-C40C66FF867C}">
                  <a14:compatExt spid="_x0000_s5126"/>
                </a:ext>
                <a:ext uri="{FF2B5EF4-FFF2-40B4-BE49-F238E27FC236}">
                  <a16:creationId xmlns:a16="http://schemas.microsoft.com/office/drawing/2014/main" id="{00000000-0008-0000-0100-000006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17</xdr:row>
          <xdr:rowOff>552450</xdr:rowOff>
        </xdr:from>
        <xdr:to>
          <xdr:col>6</xdr:col>
          <xdr:colOff>9525</xdr:colOff>
          <xdr:row>18</xdr:row>
          <xdr:rowOff>0</xdr:rowOff>
        </xdr:to>
        <xdr:sp macro="" textlink="">
          <xdr:nvSpPr>
            <xdr:cNvPr id="5128" name="Scroll Bar 8" hidden="1">
              <a:extLst>
                <a:ext uri="{63B3BB69-23CF-44E3-9099-C40C66FF867C}">
                  <a14:compatExt spid="_x0000_s5128"/>
                </a:ext>
                <a:ext uri="{FF2B5EF4-FFF2-40B4-BE49-F238E27FC236}">
                  <a16:creationId xmlns:a16="http://schemas.microsoft.com/office/drawing/2014/main" id="{00000000-0008-0000-0100-000008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24</xdr:row>
          <xdr:rowOff>552450</xdr:rowOff>
        </xdr:from>
        <xdr:to>
          <xdr:col>6</xdr:col>
          <xdr:colOff>0</xdr:colOff>
          <xdr:row>24</xdr:row>
          <xdr:rowOff>733425</xdr:rowOff>
        </xdr:to>
        <xdr:sp macro="" textlink="">
          <xdr:nvSpPr>
            <xdr:cNvPr id="5129" name="Scroll Bar 9" hidden="1">
              <a:extLst>
                <a:ext uri="{63B3BB69-23CF-44E3-9099-C40C66FF867C}">
                  <a14:compatExt spid="_x0000_s5129"/>
                </a:ext>
                <a:ext uri="{FF2B5EF4-FFF2-40B4-BE49-F238E27FC236}">
                  <a16:creationId xmlns:a16="http://schemas.microsoft.com/office/drawing/2014/main" id="{00000000-0008-0000-0100-000009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35</xdr:row>
          <xdr:rowOff>495300</xdr:rowOff>
        </xdr:from>
        <xdr:to>
          <xdr:col>6</xdr:col>
          <xdr:colOff>19050</xdr:colOff>
          <xdr:row>35</xdr:row>
          <xdr:rowOff>704850</xdr:rowOff>
        </xdr:to>
        <xdr:sp macro="" textlink="">
          <xdr:nvSpPr>
            <xdr:cNvPr id="5132" name="Scroll Bar 12" hidden="1">
              <a:extLst>
                <a:ext uri="{63B3BB69-23CF-44E3-9099-C40C66FF867C}">
                  <a14:compatExt spid="_x0000_s5132"/>
                </a:ext>
                <a:ext uri="{FF2B5EF4-FFF2-40B4-BE49-F238E27FC236}">
                  <a16:creationId xmlns:a16="http://schemas.microsoft.com/office/drawing/2014/main" id="{00000000-0008-0000-0100-00000C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39</xdr:row>
          <xdr:rowOff>495300</xdr:rowOff>
        </xdr:from>
        <xdr:to>
          <xdr:col>6</xdr:col>
          <xdr:colOff>9525</xdr:colOff>
          <xdr:row>40</xdr:row>
          <xdr:rowOff>19050</xdr:rowOff>
        </xdr:to>
        <xdr:sp macro="" textlink="">
          <xdr:nvSpPr>
            <xdr:cNvPr id="5133" name="Scroll Bar 13" hidden="1">
              <a:extLst>
                <a:ext uri="{63B3BB69-23CF-44E3-9099-C40C66FF867C}">
                  <a14:compatExt spid="_x0000_s5133"/>
                </a:ext>
                <a:ext uri="{FF2B5EF4-FFF2-40B4-BE49-F238E27FC236}">
                  <a16:creationId xmlns:a16="http://schemas.microsoft.com/office/drawing/2014/main" id="{00000000-0008-0000-0100-00000D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43</xdr:row>
          <xdr:rowOff>485775</xdr:rowOff>
        </xdr:from>
        <xdr:to>
          <xdr:col>6</xdr:col>
          <xdr:colOff>0</xdr:colOff>
          <xdr:row>43</xdr:row>
          <xdr:rowOff>695325</xdr:rowOff>
        </xdr:to>
        <xdr:sp macro="" textlink="">
          <xdr:nvSpPr>
            <xdr:cNvPr id="5134" name="Scroll Bar 14" hidden="1">
              <a:extLst>
                <a:ext uri="{63B3BB69-23CF-44E3-9099-C40C66FF867C}">
                  <a14:compatExt spid="_x0000_s5134"/>
                </a:ext>
                <a:ext uri="{FF2B5EF4-FFF2-40B4-BE49-F238E27FC236}">
                  <a16:creationId xmlns:a16="http://schemas.microsoft.com/office/drawing/2014/main" id="{00000000-0008-0000-0100-00000E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47</xdr:row>
          <xdr:rowOff>476250</xdr:rowOff>
        </xdr:from>
        <xdr:to>
          <xdr:col>6</xdr:col>
          <xdr:colOff>28575</xdr:colOff>
          <xdr:row>48</xdr:row>
          <xdr:rowOff>0</xdr:rowOff>
        </xdr:to>
        <xdr:sp macro="" textlink="">
          <xdr:nvSpPr>
            <xdr:cNvPr id="5135" name="Scroll Bar 15" hidden="1">
              <a:extLst>
                <a:ext uri="{63B3BB69-23CF-44E3-9099-C40C66FF867C}">
                  <a14:compatExt spid="_x0000_s5135"/>
                </a:ext>
                <a:ext uri="{FF2B5EF4-FFF2-40B4-BE49-F238E27FC236}">
                  <a16:creationId xmlns:a16="http://schemas.microsoft.com/office/drawing/2014/main" id="{00000000-0008-0000-0100-00000F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50</xdr:row>
          <xdr:rowOff>609600</xdr:rowOff>
        </xdr:from>
        <xdr:to>
          <xdr:col>6</xdr:col>
          <xdr:colOff>0</xdr:colOff>
          <xdr:row>50</xdr:row>
          <xdr:rowOff>790575</xdr:rowOff>
        </xdr:to>
        <xdr:sp macro="" textlink="">
          <xdr:nvSpPr>
            <xdr:cNvPr id="5136" name="Scroll Bar 16" hidden="1">
              <a:extLst>
                <a:ext uri="{63B3BB69-23CF-44E3-9099-C40C66FF867C}">
                  <a14:compatExt spid="_x0000_s5136"/>
                </a:ext>
                <a:ext uri="{FF2B5EF4-FFF2-40B4-BE49-F238E27FC236}">
                  <a16:creationId xmlns:a16="http://schemas.microsoft.com/office/drawing/2014/main" id="{00000000-0008-0000-0100-0000101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55</xdr:row>
          <xdr:rowOff>409575</xdr:rowOff>
        </xdr:from>
        <xdr:to>
          <xdr:col>6</xdr:col>
          <xdr:colOff>9525</xdr:colOff>
          <xdr:row>56</xdr:row>
          <xdr:rowOff>38100</xdr:rowOff>
        </xdr:to>
        <xdr:sp macro="" textlink="">
          <xdr:nvSpPr>
            <xdr:cNvPr id="5137" name="Scroll Bar 17" hidden="1">
              <a:extLst>
                <a:ext uri="{63B3BB69-23CF-44E3-9099-C40C66FF867C}">
                  <a14:compatExt spid="_x0000_s5137"/>
                </a:ext>
                <a:ext uri="{FF2B5EF4-FFF2-40B4-BE49-F238E27FC236}">
                  <a16:creationId xmlns:a16="http://schemas.microsoft.com/office/drawing/2014/main" id="{00000000-0008-0000-0100-000011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60</xdr:row>
          <xdr:rowOff>628650</xdr:rowOff>
        </xdr:from>
        <xdr:to>
          <xdr:col>5</xdr:col>
          <xdr:colOff>1000125</xdr:colOff>
          <xdr:row>61</xdr:row>
          <xdr:rowOff>0</xdr:rowOff>
        </xdr:to>
        <xdr:sp macro="" textlink="">
          <xdr:nvSpPr>
            <xdr:cNvPr id="5138" name="Scroll Bar 18" hidden="1">
              <a:extLst>
                <a:ext uri="{63B3BB69-23CF-44E3-9099-C40C66FF867C}">
                  <a14:compatExt spid="_x0000_s5138"/>
                </a:ext>
                <a:ext uri="{FF2B5EF4-FFF2-40B4-BE49-F238E27FC236}">
                  <a16:creationId xmlns:a16="http://schemas.microsoft.com/office/drawing/2014/main" id="{00000000-0008-0000-0100-000012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64</xdr:row>
          <xdr:rowOff>523875</xdr:rowOff>
        </xdr:from>
        <xdr:to>
          <xdr:col>5</xdr:col>
          <xdr:colOff>981075</xdr:colOff>
          <xdr:row>64</xdr:row>
          <xdr:rowOff>695325</xdr:rowOff>
        </xdr:to>
        <xdr:sp macro="" textlink="">
          <xdr:nvSpPr>
            <xdr:cNvPr id="5139" name="Scroll Bar 19" hidden="1">
              <a:extLst>
                <a:ext uri="{63B3BB69-23CF-44E3-9099-C40C66FF867C}">
                  <a14:compatExt spid="_x0000_s5139"/>
                </a:ext>
                <a:ext uri="{FF2B5EF4-FFF2-40B4-BE49-F238E27FC236}">
                  <a16:creationId xmlns:a16="http://schemas.microsoft.com/office/drawing/2014/main" id="{00000000-0008-0000-0100-000013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68</xdr:row>
          <xdr:rowOff>609600</xdr:rowOff>
        </xdr:from>
        <xdr:to>
          <xdr:col>5</xdr:col>
          <xdr:colOff>1000125</xdr:colOff>
          <xdr:row>69</xdr:row>
          <xdr:rowOff>9525</xdr:rowOff>
        </xdr:to>
        <xdr:sp macro="" textlink="">
          <xdr:nvSpPr>
            <xdr:cNvPr id="5140" name="Scroll Bar 20" hidden="1">
              <a:extLst>
                <a:ext uri="{63B3BB69-23CF-44E3-9099-C40C66FF867C}">
                  <a14:compatExt spid="_x0000_s5140"/>
                </a:ext>
                <a:ext uri="{FF2B5EF4-FFF2-40B4-BE49-F238E27FC236}">
                  <a16:creationId xmlns:a16="http://schemas.microsoft.com/office/drawing/2014/main" id="{00000000-0008-0000-0100-000014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72</xdr:row>
          <xdr:rowOff>533400</xdr:rowOff>
        </xdr:from>
        <xdr:to>
          <xdr:col>6</xdr:col>
          <xdr:colOff>9525</xdr:colOff>
          <xdr:row>73</xdr:row>
          <xdr:rowOff>0</xdr:rowOff>
        </xdr:to>
        <xdr:sp macro="" textlink="">
          <xdr:nvSpPr>
            <xdr:cNvPr id="5141" name="Scroll Bar 21" hidden="1">
              <a:extLst>
                <a:ext uri="{63B3BB69-23CF-44E3-9099-C40C66FF867C}">
                  <a14:compatExt spid="_x0000_s5141"/>
                </a:ext>
                <a:ext uri="{FF2B5EF4-FFF2-40B4-BE49-F238E27FC236}">
                  <a16:creationId xmlns:a16="http://schemas.microsoft.com/office/drawing/2014/main" id="{00000000-0008-0000-0100-000015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76</xdr:row>
          <xdr:rowOff>600075</xdr:rowOff>
        </xdr:from>
        <xdr:to>
          <xdr:col>5</xdr:col>
          <xdr:colOff>1000125</xdr:colOff>
          <xdr:row>77</xdr:row>
          <xdr:rowOff>0</xdr:rowOff>
        </xdr:to>
        <xdr:sp macro="" textlink="">
          <xdr:nvSpPr>
            <xdr:cNvPr id="5142" name="Scroll Bar 22" hidden="1">
              <a:extLst>
                <a:ext uri="{63B3BB69-23CF-44E3-9099-C40C66FF867C}">
                  <a14:compatExt spid="_x0000_s5142"/>
                </a:ext>
                <a:ext uri="{FF2B5EF4-FFF2-40B4-BE49-F238E27FC236}">
                  <a16:creationId xmlns:a16="http://schemas.microsoft.com/office/drawing/2014/main" id="{00000000-0008-0000-0100-000016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80</xdr:row>
          <xdr:rowOff>609600</xdr:rowOff>
        </xdr:from>
        <xdr:to>
          <xdr:col>5</xdr:col>
          <xdr:colOff>1000125</xdr:colOff>
          <xdr:row>81</xdr:row>
          <xdr:rowOff>38100</xdr:rowOff>
        </xdr:to>
        <xdr:sp macro="" textlink="">
          <xdr:nvSpPr>
            <xdr:cNvPr id="5143" name="Scroll Bar 23" hidden="1">
              <a:extLst>
                <a:ext uri="{63B3BB69-23CF-44E3-9099-C40C66FF867C}">
                  <a14:compatExt spid="_x0000_s5143"/>
                </a:ext>
                <a:ext uri="{FF2B5EF4-FFF2-40B4-BE49-F238E27FC236}">
                  <a16:creationId xmlns:a16="http://schemas.microsoft.com/office/drawing/2014/main" id="{00000000-0008-0000-0100-000017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84</xdr:row>
          <xdr:rowOff>542925</xdr:rowOff>
        </xdr:from>
        <xdr:to>
          <xdr:col>5</xdr:col>
          <xdr:colOff>1009650</xdr:colOff>
          <xdr:row>85</xdr:row>
          <xdr:rowOff>0</xdr:rowOff>
        </xdr:to>
        <xdr:sp macro="" textlink="">
          <xdr:nvSpPr>
            <xdr:cNvPr id="5144" name="Scroll Bar 24" hidden="1">
              <a:extLst>
                <a:ext uri="{63B3BB69-23CF-44E3-9099-C40C66FF867C}">
                  <a14:compatExt spid="_x0000_s5144"/>
                </a:ext>
                <a:ext uri="{FF2B5EF4-FFF2-40B4-BE49-F238E27FC236}">
                  <a16:creationId xmlns:a16="http://schemas.microsoft.com/office/drawing/2014/main" id="{00000000-0008-0000-0100-000018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88</xdr:row>
          <xdr:rowOff>657225</xdr:rowOff>
        </xdr:from>
        <xdr:to>
          <xdr:col>6</xdr:col>
          <xdr:colOff>0</xdr:colOff>
          <xdr:row>89</xdr:row>
          <xdr:rowOff>0</xdr:rowOff>
        </xdr:to>
        <xdr:sp macro="" textlink="">
          <xdr:nvSpPr>
            <xdr:cNvPr id="5145" name="Scroll Bar 25" hidden="1">
              <a:extLst>
                <a:ext uri="{63B3BB69-23CF-44E3-9099-C40C66FF867C}">
                  <a14:compatExt spid="_x0000_s5145"/>
                </a:ext>
                <a:ext uri="{FF2B5EF4-FFF2-40B4-BE49-F238E27FC236}">
                  <a16:creationId xmlns:a16="http://schemas.microsoft.com/office/drawing/2014/main" id="{00000000-0008-0000-0100-000019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92</xdr:row>
          <xdr:rowOff>466725</xdr:rowOff>
        </xdr:from>
        <xdr:to>
          <xdr:col>6</xdr:col>
          <xdr:colOff>38100</xdr:colOff>
          <xdr:row>93</xdr:row>
          <xdr:rowOff>0</xdr:rowOff>
        </xdr:to>
        <xdr:sp macro="" textlink="">
          <xdr:nvSpPr>
            <xdr:cNvPr id="5146" name="Scroll Bar 26" hidden="1">
              <a:extLst>
                <a:ext uri="{63B3BB69-23CF-44E3-9099-C40C66FF867C}">
                  <a14:compatExt spid="_x0000_s5146"/>
                </a:ext>
                <a:ext uri="{FF2B5EF4-FFF2-40B4-BE49-F238E27FC236}">
                  <a16:creationId xmlns:a16="http://schemas.microsoft.com/office/drawing/2014/main" id="{00000000-0008-0000-0100-00001A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96</xdr:row>
          <xdr:rowOff>523875</xdr:rowOff>
        </xdr:from>
        <xdr:to>
          <xdr:col>5</xdr:col>
          <xdr:colOff>1000125</xdr:colOff>
          <xdr:row>97</xdr:row>
          <xdr:rowOff>0</xdr:rowOff>
        </xdr:to>
        <xdr:sp macro="" textlink="">
          <xdr:nvSpPr>
            <xdr:cNvPr id="5147" name="Scroll Bar 27" hidden="1">
              <a:extLst>
                <a:ext uri="{63B3BB69-23CF-44E3-9099-C40C66FF867C}">
                  <a14:compatExt spid="_x0000_s5147"/>
                </a:ext>
                <a:ext uri="{FF2B5EF4-FFF2-40B4-BE49-F238E27FC236}">
                  <a16:creationId xmlns:a16="http://schemas.microsoft.com/office/drawing/2014/main" id="{00000000-0008-0000-0100-00001B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100</xdr:row>
          <xdr:rowOff>390525</xdr:rowOff>
        </xdr:from>
        <xdr:to>
          <xdr:col>5</xdr:col>
          <xdr:colOff>1000125</xdr:colOff>
          <xdr:row>100</xdr:row>
          <xdr:rowOff>600075</xdr:rowOff>
        </xdr:to>
        <xdr:sp macro="" textlink="">
          <xdr:nvSpPr>
            <xdr:cNvPr id="5148" name="Scroll Bar 28" hidden="1">
              <a:extLst>
                <a:ext uri="{63B3BB69-23CF-44E3-9099-C40C66FF867C}">
                  <a14:compatExt spid="_x0000_s5148"/>
                </a:ext>
                <a:ext uri="{FF2B5EF4-FFF2-40B4-BE49-F238E27FC236}">
                  <a16:creationId xmlns:a16="http://schemas.microsoft.com/office/drawing/2014/main" id="{00000000-0008-0000-0100-00001C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104</xdr:row>
          <xdr:rowOff>485775</xdr:rowOff>
        </xdr:from>
        <xdr:to>
          <xdr:col>5</xdr:col>
          <xdr:colOff>990600</xdr:colOff>
          <xdr:row>105</xdr:row>
          <xdr:rowOff>19050</xdr:rowOff>
        </xdr:to>
        <xdr:sp macro="" textlink="">
          <xdr:nvSpPr>
            <xdr:cNvPr id="5149" name="Scroll Bar 29" hidden="1">
              <a:extLst>
                <a:ext uri="{63B3BB69-23CF-44E3-9099-C40C66FF867C}">
                  <a14:compatExt spid="_x0000_s5149"/>
                </a:ext>
                <a:ext uri="{FF2B5EF4-FFF2-40B4-BE49-F238E27FC236}">
                  <a16:creationId xmlns:a16="http://schemas.microsoft.com/office/drawing/2014/main" id="{00000000-0008-0000-0100-00001D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108</xdr:row>
          <xdr:rowOff>409575</xdr:rowOff>
        </xdr:from>
        <xdr:to>
          <xdr:col>5</xdr:col>
          <xdr:colOff>981075</xdr:colOff>
          <xdr:row>109</xdr:row>
          <xdr:rowOff>9525</xdr:rowOff>
        </xdr:to>
        <xdr:sp macro="" textlink="">
          <xdr:nvSpPr>
            <xdr:cNvPr id="5150" name="Scroll Bar 30" hidden="1">
              <a:extLst>
                <a:ext uri="{63B3BB69-23CF-44E3-9099-C40C66FF867C}">
                  <a14:compatExt spid="_x0000_s5150"/>
                </a:ext>
                <a:ext uri="{FF2B5EF4-FFF2-40B4-BE49-F238E27FC236}">
                  <a16:creationId xmlns:a16="http://schemas.microsoft.com/office/drawing/2014/main" id="{00000000-0008-0000-0100-00001E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113</xdr:row>
          <xdr:rowOff>352425</xdr:rowOff>
        </xdr:from>
        <xdr:to>
          <xdr:col>5</xdr:col>
          <xdr:colOff>1009650</xdr:colOff>
          <xdr:row>114</xdr:row>
          <xdr:rowOff>0</xdr:rowOff>
        </xdr:to>
        <xdr:sp macro="" textlink="">
          <xdr:nvSpPr>
            <xdr:cNvPr id="5151" name="Scroll Bar 31" hidden="1">
              <a:extLst>
                <a:ext uri="{63B3BB69-23CF-44E3-9099-C40C66FF867C}">
                  <a14:compatExt spid="_x0000_s5151"/>
                </a:ext>
                <a:ext uri="{FF2B5EF4-FFF2-40B4-BE49-F238E27FC236}">
                  <a16:creationId xmlns:a16="http://schemas.microsoft.com/office/drawing/2014/main" id="{00000000-0008-0000-0100-00001F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117</xdr:row>
          <xdr:rowOff>333375</xdr:rowOff>
        </xdr:from>
        <xdr:to>
          <xdr:col>5</xdr:col>
          <xdr:colOff>1000125</xdr:colOff>
          <xdr:row>117</xdr:row>
          <xdr:rowOff>714375</xdr:rowOff>
        </xdr:to>
        <xdr:sp macro="" textlink="">
          <xdr:nvSpPr>
            <xdr:cNvPr id="5152" name="Scroll Bar 32" hidden="1">
              <a:extLst>
                <a:ext uri="{63B3BB69-23CF-44E3-9099-C40C66FF867C}">
                  <a14:compatExt spid="_x0000_s5152"/>
                </a:ext>
                <a:ext uri="{FF2B5EF4-FFF2-40B4-BE49-F238E27FC236}">
                  <a16:creationId xmlns:a16="http://schemas.microsoft.com/office/drawing/2014/main" id="{00000000-0008-0000-0100-000020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121</xdr:row>
          <xdr:rowOff>476250</xdr:rowOff>
        </xdr:from>
        <xdr:to>
          <xdr:col>6</xdr:col>
          <xdr:colOff>66675</xdr:colOff>
          <xdr:row>122</xdr:row>
          <xdr:rowOff>0</xdr:rowOff>
        </xdr:to>
        <xdr:sp macro="" textlink="">
          <xdr:nvSpPr>
            <xdr:cNvPr id="5153" name="Scroll Bar 33" hidden="1">
              <a:extLst>
                <a:ext uri="{63B3BB69-23CF-44E3-9099-C40C66FF867C}">
                  <a14:compatExt spid="_x0000_s5153"/>
                </a:ext>
                <a:ext uri="{FF2B5EF4-FFF2-40B4-BE49-F238E27FC236}">
                  <a16:creationId xmlns:a16="http://schemas.microsoft.com/office/drawing/2014/main" id="{00000000-0008-0000-0100-000021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125</xdr:row>
          <xdr:rowOff>619125</xdr:rowOff>
        </xdr:from>
        <xdr:to>
          <xdr:col>6</xdr:col>
          <xdr:colOff>38100</xdr:colOff>
          <xdr:row>126</xdr:row>
          <xdr:rowOff>0</xdr:rowOff>
        </xdr:to>
        <xdr:sp macro="" textlink="">
          <xdr:nvSpPr>
            <xdr:cNvPr id="5154" name="Scroll Bar 34" hidden="1">
              <a:extLst>
                <a:ext uri="{63B3BB69-23CF-44E3-9099-C40C66FF867C}">
                  <a14:compatExt spid="_x0000_s5154"/>
                </a:ext>
                <a:ext uri="{FF2B5EF4-FFF2-40B4-BE49-F238E27FC236}">
                  <a16:creationId xmlns:a16="http://schemas.microsoft.com/office/drawing/2014/main" id="{00000000-0008-0000-0100-000022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129</xdr:row>
          <xdr:rowOff>742950</xdr:rowOff>
        </xdr:from>
        <xdr:to>
          <xdr:col>6</xdr:col>
          <xdr:colOff>0</xdr:colOff>
          <xdr:row>130</xdr:row>
          <xdr:rowOff>0</xdr:rowOff>
        </xdr:to>
        <xdr:sp macro="" textlink="">
          <xdr:nvSpPr>
            <xdr:cNvPr id="5155" name="Scroll Bar 35" hidden="1">
              <a:extLst>
                <a:ext uri="{63B3BB69-23CF-44E3-9099-C40C66FF867C}">
                  <a14:compatExt spid="_x0000_s5155"/>
                </a:ext>
                <a:ext uri="{FF2B5EF4-FFF2-40B4-BE49-F238E27FC236}">
                  <a16:creationId xmlns:a16="http://schemas.microsoft.com/office/drawing/2014/main" id="{00000000-0008-0000-0100-000023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3095625</xdr:colOff>
          <xdr:row>133</xdr:row>
          <xdr:rowOff>809625</xdr:rowOff>
        </xdr:from>
        <xdr:to>
          <xdr:col>6</xdr:col>
          <xdr:colOff>0</xdr:colOff>
          <xdr:row>134</xdr:row>
          <xdr:rowOff>0</xdr:rowOff>
        </xdr:to>
        <xdr:sp macro="" textlink="">
          <xdr:nvSpPr>
            <xdr:cNvPr id="5156" name="Scroll Bar 36" hidden="1">
              <a:extLst>
                <a:ext uri="{63B3BB69-23CF-44E3-9099-C40C66FF867C}">
                  <a14:compatExt spid="_x0000_s5156"/>
                </a:ext>
                <a:ext uri="{FF2B5EF4-FFF2-40B4-BE49-F238E27FC236}">
                  <a16:creationId xmlns:a16="http://schemas.microsoft.com/office/drawing/2014/main" id="{00000000-0008-0000-0100-000024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3105150</xdr:colOff>
          <xdr:row>137</xdr:row>
          <xdr:rowOff>685800</xdr:rowOff>
        </xdr:from>
        <xdr:to>
          <xdr:col>5</xdr:col>
          <xdr:colOff>971550</xdr:colOff>
          <xdr:row>138</xdr:row>
          <xdr:rowOff>0</xdr:rowOff>
        </xdr:to>
        <xdr:sp macro="" textlink="">
          <xdr:nvSpPr>
            <xdr:cNvPr id="5157" name="Scroll Bar 37" hidden="1">
              <a:extLst>
                <a:ext uri="{63B3BB69-23CF-44E3-9099-C40C66FF867C}">
                  <a14:compatExt spid="_x0000_s5157"/>
                </a:ext>
                <a:ext uri="{FF2B5EF4-FFF2-40B4-BE49-F238E27FC236}">
                  <a16:creationId xmlns:a16="http://schemas.microsoft.com/office/drawing/2014/main" id="{00000000-0008-0000-0100-000025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141</xdr:row>
          <xdr:rowOff>638175</xdr:rowOff>
        </xdr:from>
        <xdr:to>
          <xdr:col>5</xdr:col>
          <xdr:colOff>990600</xdr:colOff>
          <xdr:row>142</xdr:row>
          <xdr:rowOff>0</xdr:rowOff>
        </xdr:to>
        <xdr:sp macro="" textlink="">
          <xdr:nvSpPr>
            <xdr:cNvPr id="5158" name="Scroll Bar 38" hidden="1">
              <a:extLst>
                <a:ext uri="{63B3BB69-23CF-44E3-9099-C40C66FF867C}">
                  <a14:compatExt spid="_x0000_s5158"/>
                </a:ext>
                <a:ext uri="{FF2B5EF4-FFF2-40B4-BE49-F238E27FC236}">
                  <a16:creationId xmlns:a16="http://schemas.microsoft.com/office/drawing/2014/main" id="{00000000-0008-0000-0100-000026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145</xdr:row>
          <xdr:rowOff>476250</xdr:rowOff>
        </xdr:from>
        <xdr:to>
          <xdr:col>5</xdr:col>
          <xdr:colOff>1000125</xdr:colOff>
          <xdr:row>145</xdr:row>
          <xdr:rowOff>704850</xdr:rowOff>
        </xdr:to>
        <xdr:sp macro="" textlink="">
          <xdr:nvSpPr>
            <xdr:cNvPr id="5159" name="Scroll Bar 39" hidden="1">
              <a:extLst>
                <a:ext uri="{63B3BB69-23CF-44E3-9099-C40C66FF867C}">
                  <a14:compatExt spid="_x0000_s5159"/>
                </a:ext>
                <a:ext uri="{FF2B5EF4-FFF2-40B4-BE49-F238E27FC236}">
                  <a16:creationId xmlns:a16="http://schemas.microsoft.com/office/drawing/2014/main" id="{00000000-0008-0000-0100-000027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149</xdr:row>
          <xdr:rowOff>571500</xdr:rowOff>
        </xdr:from>
        <xdr:to>
          <xdr:col>5</xdr:col>
          <xdr:colOff>1009650</xdr:colOff>
          <xdr:row>150</xdr:row>
          <xdr:rowOff>0</xdr:rowOff>
        </xdr:to>
        <xdr:sp macro="" textlink="">
          <xdr:nvSpPr>
            <xdr:cNvPr id="5160" name="Scroll Bar 40" hidden="1">
              <a:extLst>
                <a:ext uri="{63B3BB69-23CF-44E3-9099-C40C66FF867C}">
                  <a14:compatExt spid="_x0000_s5160"/>
                </a:ext>
                <a:ext uri="{FF2B5EF4-FFF2-40B4-BE49-F238E27FC236}">
                  <a16:creationId xmlns:a16="http://schemas.microsoft.com/office/drawing/2014/main" id="{00000000-0008-0000-0100-000028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153</xdr:row>
          <xdr:rowOff>628650</xdr:rowOff>
        </xdr:from>
        <xdr:to>
          <xdr:col>5</xdr:col>
          <xdr:colOff>1000125</xdr:colOff>
          <xdr:row>154</xdr:row>
          <xdr:rowOff>0</xdr:rowOff>
        </xdr:to>
        <xdr:sp macro="" textlink="">
          <xdr:nvSpPr>
            <xdr:cNvPr id="5161" name="Scroll Bar 41" hidden="1">
              <a:extLst>
                <a:ext uri="{63B3BB69-23CF-44E3-9099-C40C66FF867C}">
                  <a14:compatExt spid="_x0000_s5161"/>
                </a:ext>
                <a:ext uri="{FF2B5EF4-FFF2-40B4-BE49-F238E27FC236}">
                  <a16:creationId xmlns:a16="http://schemas.microsoft.com/office/drawing/2014/main" id="{00000000-0008-0000-0100-000029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xdr:row>
          <xdr:rowOff>180975</xdr:rowOff>
        </xdr:from>
        <xdr:to>
          <xdr:col>2</xdr:col>
          <xdr:colOff>28575</xdr:colOff>
          <xdr:row>6</xdr:row>
          <xdr:rowOff>390525</xdr:rowOff>
        </xdr:to>
        <xdr:sp macro="" textlink="">
          <xdr:nvSpPr>
            <xdr:cNvPr id="5162" name="Check Box 42" hidden="1">
              <a:extLst>
                <a:ext uri="{63B3BB69-23CF-44E3-9099-C40C66FF867C}">
                  <a14:compatExt spid="_x0000_s5162"/>
                </a:ext>
                <a:ext uri="{FF2B5EF4-FFF2-40B4-BE49-F238E27FC236}">
                  <a16:creationId xmlns:a16="http://schemas.microsoft.com/office/drawing/2014/main" id="{00000000-0008-0000-0100-00002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13</xdr:row>
          <xdr:rowOff>180975</xdr:rowOff>
        </xdr:from>
        <xdr:to>
          <xdr:col>2</xdr:col>
          <xdr:colOff>57150</xdr:colOff>
          <xdr:row>13</xdr:row>
          <xdr:rowOff>390525</xdr:rowOff>
        </xdr:to>
        <xdr:sp macro="" textlink="">
          <xdr:nvSpPr>
            <xdr:cNvPr id="5163" name="Check Box 43" hidden="1">
              <a:extLst>
                <a:ext uri="{63B3BB69-23CF-44E3-9099-C40C66FF867C}">
                  <a14:compatExt spid="_x0000_s5163"/>
                </a:ext>
                <a:ext uri="{FF2B5EF4-FFF2-40B4-BE49-F238E27FC236}">
                  <a16:creationId xmlns:a16="http://schemas.microsoft.com/office/drawing/2014/main" id="{00000000-0008-0000-0100-00002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20</xdr:row>
          <xdr:rowOff>152400</xdr:rowOff>
        </xdr:from>
        <xdr:to>
          <xdr:col>2</xdr:col>
          <xdr:colOff>47625</xdr:colOff>
          <xdr:row>20</xdr:row>
          <xdr:rowOff>361950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1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27</xdr:row>
          <xdr:rowOff>142875</xdr:rowOff>
        </xdr:from>
        <xdr:to>
          <xdr:col>2</xdr:col>
          <xdr:colOff>104775</xdr:colOff>
          <xdr:row>27</xdr:row>
          <xdr:rowOff>352425</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1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2</xdr:row>
          <xdr:rowOff>219075</xdr:rowOff>
        </xdr:from>
        <xdr:to>
          <xdr:col>2</xdr:col>
          <xdr:colOff>28575</xdr:colOff>
          <xdr:row>2</xdr:row>
          <xdr:rowOff>428625</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1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50632A"/>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2</xdr:row>
          <xdr:rowOff>228600</xdr:rowOff>
        </xdr:from>
        <xdr:to>
          <xdr:col>6</xdr:col>
          <xdr:colOff>114300</xdr:colOff>
          <xdr:row>2</xdr:row>
          <xdr:rowOff>438150</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1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457200</xdr:rowOff>
        </xdr:from>
        <xdr:to>
          <xdr:col>6</xdr:col>
          <xdr:colOff>19050</xdr:colOff>
          <xdr:row>10</xdr:row>
          <xdr:rowOff>638175</xdr:rowOff>
        </xdr:to>
        <xdr:sp macro="" textlink="">
          <xdr:nvSpPr>
            <xdr:cNvPr id="5168" name="Scroll Bar 48" hidden="1">
              <a:extLst>
                <a:ext uri="{63B3BB69-23CF-44E3-9099-C40C66FF867C}">
                  <a14:compatExt spid="_x0000_s5168"/>
                </a:ext>
                <a:ext uri="{FF2B5EF4-FFF2-40B4-BE49-F238E27FC236}">
                  <a16:creationId xmlns:a16="http://schemas.microsoft.com/office/drawing/2014/main" id="{00000000-0008-0000-0100-0000301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xdr:row>
          <xdr:rowOff>57150</xdr:rowOff>
        </xdr:from>
        <xdr:to>
          <xdr:col>1</xdr:col>
          <xdr:colOff>857250</xdr:colOff>
          <xdr:row>3</xdr:row>
          <xdr:rowOff>266700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2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xdr:row>
          <xdr:rowOff>76200</xdr:rowOff>
        </xdr:from>
        <xdr:to>
          <xdr:col>6</xdr:col>
          <xdr:colOff>590550</xdr:colOff>
          <xdr:row>8</xdr:row>
          <xdr:rowOff>0</xdr:rowOff>
        </xdr:to>
        <xdr:sp macro="" textlink="">
          <xdr:nvSpPr>
            <xdr:cNvPr id="11269" name="Scroll Bar 5" hidden="1">
              <a:extLst>
                <a:ext uri="{63B3BB69-23CF-44E3-9099-C40C66FF867C}">
                  <a14:compatExt spid="_x0000_s11269"/>
                </a:ext>
                <a:ext uri="{FF2B5EF4-FFF2-40B4-BE49-F238E27FC236}">
                  <a16:creationId xmlns:a16="http://schemas.microsoft.com/office/drawing/2014/main" id="{00000000-0008-0000-0200-000005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10</xdr:row>
          <xdr:rowOff>228600</xdr:rowOff>
        </xdr:from>
        <xdr:to>
          <xdr:col>6</xdr:col>
          <xdr:colOff>581025</xdr:colOff>
          <xdr:row>10</xdr:row>
          <xdr:rowOff>419100</xdr:rowOff>
        </xdr:to>
        <xdr:sp macro="" textlink="">
          <xdr:nvSpPr>
            <xdr:cNvPr id="11270" name="Scroll Bar 6" hidden="1">
              <a:extLst>
                <a:ext uri="{63B3BB69-23CF-44E3-9099-C40C66FF867C}">
                  <a14:compatExt spid="_x0000_s11270"/>
                </a:ext>
                <a:ext uri="{FF2B5EF4-FFF2-40B4-BE49-F238E27FC236}">
                  <a16:creationId xmlns:a16="http://schemas.microsoft.com/office/drawing/2014/main" id="{00000000-0008-0000-0200-000006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13</xdr:row>
          <xdr:rowOff>266700</xdr:rowOff>
        </xdr:from>
        <xdr:to>
          <xdr:col>6</xdr:col>
          <xdr:colOff>590550</xdr:colOff>
          <xdr:row>13</xdr:row>
          <xdr:rowOff>457200</xdr:rowOff>
        </xdr:to>
        <xdr:sp macro="" textlink="">
          <xdr:nvSpPr>
            <xdr:cNvPr id="11271" name="Scroll Bar 7" hidden="1">
              <a:extLst>
                <a:ext uri="{63B3BB69-23CF-44E3-9099-C40C66FF867C}">
                  <a14:compatExt spid="_x0000_s11271"/>
                </a:ext>
                <a:ext uri="{FF2B5EF4-FFF2-40B4-BE49-F238E27FC236}">
                  <a16:creationId xmlns:a16="http://schemas.microsoft.com/office/drawing/2014/main" id="{00000000-0008-0000-0200-000007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16</xdr:row>
          <xdr:rowOff>238125</xdr:rowOff>
        </xdr:from>
        <xdr:to>
          <xdr:col>6</xdr:col>
          <xdr:colOff>571500</xdr:colOff>
          <xdr:row>16</xdr:row>
          <xdr:rowOff>428625</xdr:rowOff>
        </xdr:to>
        <xdr:sp macro="" textlink="">
          <xdr:nvSpPr>
            <xdr:cNvPr id="11272" name="Scroll Bar 8" hidden="1">
              <a:extLst>
                <a:ext uri="{63B3BB69-23CF-44E3-9099-C40C66FF867C}">
                  <a14:compatExt spid="_x0000_s11272"/>
                </a:ext>
                <a:ext uri="{FF2B5EF4-FFF2-40B4-BE49-F238E27FC236}">
                  <a16:creationId xmlns:a16="http://schemas.microsoft.com/office/drawing/2014/main" id="{00000000-0008-0000-0200-000008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247650</xdr:rowOff>
        </xdr:from>
        <xdr:to>
          <xdr:col>6</xdr:col>
          <xdr:colOff>581025</xdr:colOff>
          <xdr:row>22</xdr:row>
          <xdr:rowOff>438150</xdr:rowOff>
        </xdr:to>
        <xdr:sp macro="" textlink="">
          <xdr:nvSpPr>
            <xdr:cNvPr id="11274" name="Scroll Bar 10" hidden="1">
              <a:extLst>
                <a:ext uri="{63B3BB69-23CF-44E3-9099-C40C66FF867C}">
                  <a14:compatExt spid="_x0000_s11274"/>
                </a:ext>
                <a:ext uri="{FF2B5EF4-FFF2-40B4-BE49-F238E27FC236}">
                  <a16:creationId xmlns:a16="http://schemas.microsoft.com/office/drawing/2014/main" id="{00000000-0008-0000-0200-00000A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19</xdr:row>
          <xdr:rowOff>95250</xdr:rowOff>
        </xdr:from>
        <xdr:to>
          <xdr:col>6</xdr:col>
          <xdr:colOff>581025</xdr:colOff>
          <xdr:row>19</xdr:row>
          <xdr:rowOff>285750</xdr:rowOff>
        </xdr:to>
        <xdr:sp macro="" textlink="">
          <xdr:nvSpPr>
            <xdr:cNvPr id="11275" name="Scroll Bar 11" hidden="1">
              <a:extLst>
                <a:ext uri="{63B3BB69-23CF-44E3-9099-C40C66FF867C}">
                  <a14:compatExt spid="_x0000_s11275"/>
                </a:ext>
                <a:ext uri="{FF2B5EF4-FFF2-40B4-BE49-F238E27FC236}">
                  <a16:creationId xmlns:a16="http://schemas.microsoft.com/office/drawing/2014/main" id="{00000000-0008-0000-0200-00000B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25</xdr:row>
          <xdr:rowOff>85725</xdr:rowOff>
        </xdr:from>
        <xdr:to>
          <xdr:col>6</xdr:col>
          <xdr:colOff>590550</xdr:colOff>
          <xdr:row>25</xdr:row>
          <xdr:rowOff>276225</xdr:rowOff>
        </xdr:to>
        <xdr:sp macro="" textlink="">
          <xdr:nvSpPr>
            <xdr:cNvPr id="11276" name="Scroll Bar 12" hidden="1">
              <a:extLst>
                <a:ext uri="{63B3BB69-23CF-44E3-9099-C40C66FF867C}">
                  <a14:compatExt spid="_x0000_s11276"/>
                </a:ext>
                <a:ext uri="{FF2B5EF4-FFF2-40B4-BE49-F238E27FC236}">
                  <a16:creationId xmlns:a16="http://schemas.microsoft.com/office/drawing/2014/main" id="{00000000-0008-0000-0200-00000C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30</xdr:row>
          <xdr:rowOff>85725</xdr:rowOff>
        </xdr:from>
        <xdr:to>
          <xdr:col>6</xdr:col>
          <xdr:colOff>571500</xdr:colOff>
          <xdr:row>30</xdr:row>
          <xdr:rowOff>276225</xdr:rowOff>
        </xdr:to>
        <xdr:sp macro="" textlink="">
          <xdr:nvSpPr>
            <xdr:cNvPr id="11277" name="Scroll Bar 13" hidden="1">
              <a:extLst>
                <a:ext uri="{63B3BB69-23CF-44E3-9099-C40C66FF867C}">
                  <a14:compatExt spid="_x0000_s11277"/>
                </a:ext>
                <a:ext uri="{FF2B5EF4-FFF2-40B4-BE49-F238E27FC236}">
                  <a16:creationId xmlns:a16="http://schemas.microsoft.com/office/drawing/2014/main" id="{00000000-0008-0000-0200-00000D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33</xdr:row>
          <xdr:rowOff>95250</xdr:rowOff>
        </xdr:from>
        <xdr:to>
          <xdr:col>6</xdr:col>
          <xdr:colOff>600075</xdr:colOff>
          <xdr:row>33</xdr:row>
          <xdr:rowOff>285750</xdr:rowOff>
        </xdr:to>
        <xdr:sp macro="" textlink="">
          <xdr:nvSpPr>
            <xdr:cNvPr id="11278" name="Scroll Bar 14" hidden="1">
              <a:extLst>
                <a:ext uri="{63B3BB69-23CF-44E3-9099-C40C66FF867C}">
                  <a14:compatExt spid="_x0000_s11278"/>
                </a:ext>
                <a:ext uri="{FF2B5EF4-FFF2-40B4-BE49-F238E27FC236}">
                  <a16:creationId xmlns:a16="http://schemas.microsoft.com/office/drawing/2014/main" id="{00000000-0008-0000-0200-00000E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36</xdr:row>
          <xdr:rowOff>152400</xdr:rowOff>
        </xdr:from>
        <xdr:to>
          <xdr:col>6</xdr:col>
          <xdr:colOff>581025</xdr:colOff>
          <xdr:row>37</xdr:row>
          <xdr:rowOff>19050</xdr:rowOff>
        </xdr:to>
        <xdr:sp macro="" textlink="">
          <xdr:nvSpPr>
            <xdr:cNvPr id="11279" name="Scroll Bar 15" hidden="1">
              <a:extLst>
                <a:ext uri="{63B3BB69-23CF-44E3-9099-C40C66FF867C}">
                  <a14:compatExt spid="_x0000_s11279"/>
                </a:ext>
                <a:ext uri="{FF2B5EF4-FFF2-40B4-BE49-F238E27FC236}">
                  <a16:creationId xmlns:a16="http://schemas.microsoft.com/office/drawing/2014/main" id="{00000000-0008-0000-0200-00000F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39</xdr:row>
          <xdr:rowOff>247650</xdr:rowOff>
        </xdr:from>
        <xdr:to>
          <xdr:col>6</xdr:col>
          <xdr:colOff>581025</xdr:colOff>
          <xdr:row>39</xdr:row>
          <xdr:rowOff>438150</xdr:rowOff>
        </xdr:to>
        <xdr:sp macro="" textlink="">
          <xdr:nvSpPr>
            <xdr:cNvPr id="11280" name="Scroll Bar 16" hidden="1">
              <a:extLst>
                <a:ext uri="{63B3BB69-23CF-44E3-9099-C40C66FF867C}">
                  <a14:compatExt spid="_x0000_s11280"/>
                </a:ext>
                <a:ext uri="{FF2B5EF4-FFF2-40B4-BE49-F238E27FC236}">
                  <a16:creationId xmlns:a16="http://schemas.microsoft.com/office/drawing/2014/main" id="{00000000-0008-0000-0200-000010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42</xdr:row>
          <xdr:rowOff>152400</xdr:rowOff>
        </xdr:from>
        <xdr:to>
          <xdr:col>6</xdr:col>
          <xdr:colOff>581025</xdr:colOff>
          <xdr:row>42</xdr:row>
          <xdr:rowOff>342900</xdr:rowOff>
        </xdr:to>
        <xdr:sp macro="" textlink="">
          <xdr:nvSpPr>
            <xdr:cNvPr id="11281" name="Scroll Bar 17" hidden="1">
              <a:extLst>
                <a:ext uri="{63B3BB69-23CF-44E3-9099-C40C66FF867C}">
                  <a14:compatExt spid="_x0000_s11281"/>
                </a:ext>
                <a:ext uri="{FF2B5EF4-FFF2-40B4-BE49-F238E27FC236}">
                  <a16:creationId xmlns:a16="http://schemas.microsoft.com/office/drawing/2014/main" id="{00000000-0008-0000-0200-000011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45</xdr:row>
          <xdr:rowOff>152400</xdr:rowOff>
        </xdr:from>
        <xdr:to>
          <xdr:col>6</xdr:col>
          <xdr:colOff>581025</xdr:colOff>
          <xdr:row>45</xdr:row>
          <xdr:rowOff>342900</xdr:rowOff>
        </xdr:to>
        <xdr:sp macro="" textlink="">
          <xdr:nvSpPr>
            <xdr:cNvPr id="11282" name="Scroll Bar 18" hidden="1">
              <a:extLst>
                <a:ext uri="{63B3BB69-23CF-44E3-9099-C40C66FF867C}">
                  <a14:compatExt spid="_x0000_s11282"/>
                </a:ext>
                <a:ext uri="{FF2B5EF4-FFF2-40B4-BE49-F238E27FC236}">
                  <a16:creationId xmlns:a16="http://schemas.microsoft.com/office/drawing/2014/main" id="{00000000-0008-0000-0200-000012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4</xdr:row>
          <xdr:rowOff>180975</xdr:rowOff>
        </xdr:from>
        <xdr:to>
          <xdr:col>6</xdr:col>
          <xdr:colOff>590550</xdr:colOff>
          <xdr:row>4</xdr:row>
          <xdr:rowOff>400050</xdr:rowOff>
        </xdr:to>
        <xdr:sp macro="" textlink="">
          <xdr:nvSpPr>
            <xdr:cNvPr id="13313" name="Scroll Bar 1" hidden="1">
              <a:extLst>
                <a:ext uri="{63B3BB69-23CF-44E3-9099-C40C66FF867C}">
                  <a14:compatExt spid="_x0000_s13313"/>
                </a:ext>
                <a:ext uri="{FF2B5EF4-FFF2-40B4-BE49-F238E27FC236}">
                  <a16:creationId xmlns:a16="http://schemas.microsoft.com/office/drawing/2014/main" id="{00000000-0008-0000-03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xdr:row>
          <xdr:rowOff>190500</xdr:rowOff>
        </xdr:from>
        <xdr:to>
          <xdr:col>6</xdr:col>
          <xdr:colOff>600075</xdr:colOff>
          <xdr:row>7</xdr:row>
          <xdr:rowOff>409575</xdr:rowOff>
        </xdr:to>
        <xdr:sp macro="" textlink="">
          <xdr:nvSpPr>
            <xdr:cNvPr id="13314" name="Scroll Bar 2" hidden="1">
              <a:extLst>
                <a:ext uri="{63B3BB69-23CF-44E3-9099-C40C66FF867C}">
                  <a14:compatExt spid="_x0000_s13314"/>
                </a:ext>
                <a:ext uri="{FF2B5EF4-FFF2-40B4-BE49-F238E27FC236}">
                  <a16:creationId xmlns:a16="http://schemas.microsoft.com/office/drawing/2014/main" id="{00000000-0008-0000-0300-000002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10</xdr:row>
          <xdr:rowOff>190500</xdr:rowOff>
        </xdr:from>
        <xdr:to>
          <xdr:col>6</xdr:col>
          <xdr:colOff>600075</xdr:colOff>
          <xdr:row>11</xdr:row>
          <xdr:rowOff>142875</xdr:rowOff>
        </xdr:to>
        <xdr:sp macro="" textlink="">
          <xdr:nvSpPr>
            <xdr:cNvPr id="13315" name="Scroll Bar 3" hidden="1">
              <a:extLst>
                <a:ext uri="{63B3BB69-23CF-44E3-9099-C40C66FF867C}">
                  <a14:compatExt spid="_x0000_s13315"/>
                </a:ext>
                <a:ext uri="{FF2B5EF4-FFF2-40B4-BE49-F238E27FC236}">
                  <a16:creationId xmlns:a16="http://schemas.microsoft.com/office/drawing/2014/main" id="{00000000-0008-0000-0300-000003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13</xdr:row>
          <xdr:rowOff>190500</xdr:rowOff>
        </xdr:from>
        <xdr:to>
          <xdr:col>6</xdr:col>
          <xdr:colOff>600075</xdr:colOff>
          <xdr:row>14</xdr:row>
          <xdr:rowOff>219075</xdr:rowOff>
        </xdr:to>
        <xdr:sp macro="" textlink="">
          <xdr:nvSpPr>
            <xdr:cNvPr id="13316" name="Scroll Bar 4" hidden="1">
              <a:extLst>
                <a:ext uri="{63B3BB69-23CF-44E3-9099-C40C66FF867C}">
                  <a14:compatExt spid="_x0000_s13316"/>
                </a:ext>
                <a:ext uri="{FF2B5EF4-FFF2-40B4-BE49-F238E27FC236}">
                  <a16:creationId xmlns:a16="http://schemas.microsoft.com/office/drawing/2014/main" id="{00000000-0008-0000-0300-000004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190500</xdr:rowOff>
        </xdr:from>
        <xdr:to>
          <xdr:col>6</xdr:col>
          <xdr:colOff>600075</xdr:colOff>
          <xdr:row>17</xdr:row>
          <xdr:rowOff>219075</xdr:rowOff>
        </xdr:to>
        <xdr:sp macro="" textlink="">
          <xdr:nvSpPr>
            <xdr:cNvPr id="13317" name="Scroll Bar 5" hidden="1">
              <a:extLst>
                <a:ext uri="{63B3BB69-23CF-44E3-9099-C40C66FF867C}">
                  <a14:compatExt spid="_x0000_s13317"/>
                </a:ext>
                <a:ext uri="{FF2B5EF4-FFF2-40B4-BE49-F238E27FC236}">
                  <a16:creationId xmlns:a16="http://schemas.microsoft.com/office/drawing/2014/main" id="{00000000-0008-0000-0300-000005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19</xdr:row>
          <xdr:rowOff>190500</xdr:rowOff>
        </xdr:from>
        <xdr:to>
          <xdr:col>6</xdr:col>
          <xdr:colOff>600075</xdr:colOff>
          <xdr:row>20</xdr:row>
          <xdr:rowOff>219075</xdr:rowOff>
        </xdr:to>
        <xdr:sp macro="" textlink="">
          <xdr:nvSpPr>
            <xdr:cNvPr id="13318" name="Scroll Bar 6" hidden="1">
              <a:extLst>
                <a:ext uri="{63B3BB69-23CF-44E3-9099-C40C66FF867C}">
                  <a14:compatExt spid="_x0000_s13318"/>
                </a:ext>
                <a:ext uri="{FF2B5EF4-FFF2-40B4-BE49-F238E27FC236}">
                  <a16:creationId xmlns:a16="http://schemas.microsoft.com/office/drawing/2014/main" id="{00000000-0008-0000-0300-000006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190500</xdr:rowOff>
        </xdr:from>
        <xdr:to>
          <xdr:col>6</xdr:col>
          <xdr:colOff>600075</xdr:colOff>
          <xdr:row>23</xdr:row>
          <xdr:rowOff>219075</xdr:rowOff>
        </xdr:to>
        <xdr:sp macro="" textlink="">
          <xdr:nvSpPr>
            <xdr:cNvPr id="13319" name="Scroll Bar 7" hidden="1">
              <a:extLst>
                <a:ext uri="{63B3BB69-23CF-44E3-9099-C40C66FF867C}">
                  <a14:compatExt spid="_x0000_s13319"/>
                </a:ext>
                <a:ext uri="{FF2B5EF4-FFF2-40B4-BE49-F238E27FC236}">
                  <a16:creationId xmlns:a16="http://schemas.microsoft.com/office/drawing/2014/main" id="{00000000-0008-0000-0300-000007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25</xdr:row>
          <xdr:rowOff>190500</xdr:rowOff>
        </xdr:from>
        <xdr:to>
          <xdr:col>6</xdr:col>
          <xdr:colOff>600075</xdr:colOff>
          <xdr:row>26</xdr:row>
          <xdr:rowOff>219075</xdr:rowOff>
        </xdr:to>
        <xdr:sp macro="" textlink="">
          <xdr:nvSpPr>
            <xdr:cNvPr id="13320" name="Scroll Bar 8" hidden="1">
              <a:extLst>
                <a:ext uri="{63B3BB69-23CF-44E3-9099-C40C66FF867C}">
                  <a14:compatExt spid="_x0000_s13320"/>
                </a:ext>
                <a:ext uri="{FF2B5EF4-FFF2-40B4-BE49-F238E27FC236}">
                  <a16:creationId xmlns:a16="http://schemas.microsoft.com/office/drawing/2014/main" id="{00000000-0008-0000-0300-000008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28</xdr:row>
          <xdr:rowOff>190500</xdr:rowOff>
        </xdr:from>
        <xdr:to>
          <xdr:col>6</xdr:col>
          <xdr:colOff>600075</xdr:colOff>
          <xdr:row>29</xdr:row>
          <xdr:rowOff>219075</xdr:rowOff>
        </xdr:to>
        <xdr:sp macro="" textlink="">
          <xdr:nvSpPr>
            <xdr:cNvPr id="13321" name="Scroll Bar 9" hidden="1">
              <a:extLst>
                <a:ext uri="{63B3BB69-23CF-44E3-9099-C40C66FF867C}">
                  <a14:compatExt spid="_x0000_s13321"/>
                </a:ext>
                <a:ext uri="{FF2B5EF4-FFF2-40B4-BE49-F238E27FC236}">
                  <a16:creationId xmlns:a16="http://schemas.microsoft.com/office/drawing/2014/main" id="{00000000-0008-0000-0300-000009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6</xdr:col>
          <xdr:colOff>600075</xdr:colOff>
          <xdr:row>32</xdr:row>
          <xdr:rowOff>171450</xdr:rowOff>
        </xdr:to>
        <xdr:sp macro="" textlink="">
          <xdr:nvSpPr>
            <xdr:cNvPr id="13322" name="Scroll Bar 10" hidden="1">
              <a:extLst>
                <a:ext uri="{63B3BB69-23CF-44E3-9099-C40C66FF867C}">
                  <a14:compatExt spid="_x0000_s13322"/>
                </a:ext>
                <a:ext uri="{FF2B5EF4-FFF2-40B4-BE49-F238E27FC236}">
                  <a16:creationId xmlns:a16="http://schemas.microsoft.com/office/drawing/2014/main" id="{00000000-0008-0000-0300-00000A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37</xdr:row>
          <xdr:rowOff>295275</xdr:rowOff>
        </xdr:from>
        <xdr:to>
          <xdr:col>6</xdr:col>
          <xdr:colOff>600075</xdr:colOff>
          <xdr:row>37</xdr:row>
          <xdr:rowOff>514350</xdr:rowOff>
        </xdr:to>
        <xdr:sp macro="" textlink="">
          <xdr:nvSpPr>
            <xdr:cNvPr id="13323" name="Scroll Bar 11" hidden="1">
              <a:extLst>
                <a:ext uri="{63B3BB69-23CF-44E3-9099-C40C66FF867C}">
                  <a14:compatExt spid="_x0000_s13323"/>
                </a:ext>
                <a:ext uri="{FF2B5EF4-FFF2-40B4-BE49-F238E27FC236}">
                  <a16:creationId xmlns:a16="http://schemas.microsoft.com/office/drawing/2014/main" id="{00000000-0008-0000-0300-00000B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40</xdr:row>
          <xdr:rowOff>142875</xdr:rowOff>
        </xdr:from>
        <xdr:to>
          <xdr:col>6</xdr:col>
          <xdr:colOff>600075</xdr:colOff>
          <xdr:row>40</xdr:row>
          <xdr:rowOff>361950</xdr:rowOff>
        </xdr:to>
        <xdr:sp macro="" textlink="">
          <xdr:nvSpPr>
            <xdr:cNvPr id="13324" name="Scroll Bar 12" hidden="1">
              <a:extLst>
                <a:ext uri="{63B3BB69-23CF-44E3-9099-C40C66FF867C}">
                  <a14:compatExt spid="_x0000_s13324"/>
                </a:ext>
                <a:ext uri="{FF2B5EF4-FFF2-40B4-BE49-F238E27FC236}">
                  <a16:creationId xmlns:a16="http://schemas.microsoft.com/office/drawing/2014/main" id="{00000000-0008-0000-0300-00000C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43</xdr:row>
          <xdr:rowOff>142875</xdr:rowOff>
        </xdr:from>
        <xdr:to>
          <xdr:col>6</xdr:col>
          <xdr:colOff>600075</xdr:colOff>
          <xdr:row>44</xdr:row>
          <xdr:rowOff>0</xdr:rowOff>
        </xdr:to>
        <xdr:sp macro="" textlink="">
          <xdr:nvSpPr>
            <xdr:cNvPr id="13325" name="Scroll Bar 13" hidden="1">
              <a:extLst>
                <a:ext uri="{63B3BB69-23CF-44E3-9099-C40C66FF867C}">
                  <a14:compatExt spid="_x0000_s13325"/>
                </a:ext>
                <a:ext uri="{FF2B5EF4-FFF2-40B4-BE49-F238E27FC236}">
                  <a16:creationId xmlns:a16="http://schemas.microsoft.com/office/drawing/2014/main" id="{00000000-0008-0000-0300-00000D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46</xdr:row>
          <xdr:rowOff>142875</xdr:rowOff>
        </xdr:from>
        <xdr:to>
          <xdr:col>6</xdr:col>
          <xdr:colOff>600075</xdr:colOff>
          <xdr:row>47</xdr:row>
          <xdr:rowOff>95250</xdr:rowOff>
        </xdr:to>
        <xdr:sp macro="" textlink="">
          <xdr:nvSpPr>
            <xdr:cNvPr id="13326" name="Scroll Bar 14" hidden="1">
              <a:extLst>
                <a:ext uri="{63B3BB69-23CF-44E3-9099-C40C66FF867C}">
                  <a14:compatExt spid="_x0000_s13326"/>
                </a:ext>
                <a:ext uri="{FF2B5EF4-FFF2-40B4-BE49-F238E27FC236}">
                  <a16:creationId xmlns:a16="http://schemas.microsoft.com/office/drawing/2014/main" id="{00000000-0008-0000-0300-00000E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49</xdr:row>
          <xdr:rowOff>142875</xdr:rowOff>
        </xdr:from>
        <xdr:to>
          <xdr:col>6</xdr:col>
          <xdr:colOff>600075</xdr:colOff>
          <xdr:row>50</xdr:row>
          <xdr:rowOff>47625</xdr:rowOff>
        </xdr:to>
        <xdr:sp macro="" textlink="">
          <xdr:nvSpPr>
            <xdr:cNvPr id="13327" name="Scroll Bar 15" hidden="1">
              <a:extLst>
                <a:ext uri="{63B3BB69-23CF-44E3-9099-C40C66FF867C}">
                  <a14:compatExt spid="_x0000_s13327"/>
                </a:ext>
                <a:ext uri="{FF2B5EF4-FFF2-40B4-BE49-F238E27FC236}">
                  <a16:creationId xmlns:a16="http://schemas.microsoft.com/office/drawing/2014/main" id="{00000000-0008-0000-0300-00000F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52</xdr:row>
          <xdr:rowOff>142875</xdr:rowOff>
        </xdr:from>
        <xdr:to>
          <xdr:col>6</xdr:col>
          <xdr:colOff>600075</xdr:colOff>
          <xdr:row>53</xdr:row>
          <xdr:rowOff>171450</xdr:rowOff>
        </xdr:to>
        <xdr:sp macro="" textlink="">
          <xdr:nvSpPr>
            <xdr:cNvPr id="13328" name="Scroll Bar 16" hidden="1">
              <a:extLst>
                <a:ext uri="{63B3BB69-23CF-44E3-9099-C40C66FF867C}">
                  <a14:compatExt spid="_x0000_s13328"/>
                </a:ext>
                <a:ext uri="{FF2B5EF4-FFF2-40B4-BE49-F238E27FC236}">
                  <a16:creationId xmlns:a16="http://schemas.microsoft.com/office/drawing/2014/main" id="{00000000-0008-0000-0300-000010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55</xdr:row>
          <xdr:rowOff>142875</xdr:rowOff>
        </xdr:from>
        <xdr:to>
          <xdr:col>6</xdr:col>
          <xdr:colOff>600075</xdr:colOff>
          <xdr:row>56</xdr:row>
          <xdr:rowOff>171450</xdr:rowOff>
        </xdr:to>
        <xdr:sp macro="" textlink="">
          <xdr:nvSpPr>
            <xdr:cNvPr id="13329" name="Scroll Bar 17" hidden="1">
              <a:extLst>
                <a:ext uri="{63B3BB69-23CF-44E3-9099-C40C66FF867C}">
                  <a14:compatExt spid="_x0000_s13329"/>
                </a:ext>
                <a:ext uri="{FF2B5EF4-FFF2-40B4-BE49-F238E27FC236}">
                  <a16:creationId xmlns:a16="http://schemas.microsoft.com/office/drawing/2014/main" id="{00000000-0008-0000-0300-00001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58</xdr:row>
          <xdr:rowOff>142875</xdr:rowOff>
        </xdr:from>
        <xdr:to>
          <xdr:col>6</xdr:col>
          <xdr:colOff>600075</xdr:colOff>
          <xdr:row>58</xdr:row>
          <xdr:rowOff>361950</xdr:rowOff>
        </xdr:to>
        <xdr:sp macro="" textlink="">
          <xdr:nvSpPr>
            <xdr:cNvPr id="13330" name="Scroll Bar 18" hidden="1">
              <a:extLst>
                <a:ext uri="{63B3BB69-23CF-44E3-9099-C40C66FF867C}">
                  <a14:compatExt spid="_x0000_s13330"/>
                </a:ext>
                <a:ext uri="{FF2B5EF4-FFF2-40B4-BE49-F238E27FC236}">
                  <a16:creationId xmlns:a16="http://schemas.microsoft.com/office/drawing/2014/main" id="{00000000-0008-0000-0300-000012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61</xdr:row>
          <xdr:rowOff>142875</xdr:rowOff>
        </xdr:from>
        <xdr:to>
          <xdr:col>6</xdr:col>
          <xdr:colOff>600075</xdr:colOff>
          <xdr:row>62</xdr:row>
          <xdr:rowOff>171450</xdr:rowOff>
        </xdr:to>
        <xdr:sp macro="" textlink="">
          <xdr:nvSpPr>
            <xdr:cNvPr id="13331" name="Scroll Bar 19" hidden="1">
              <a:extLst>
                <a:ext uri="{63B3BB69-23CF-44E3-9099-C40C66FF867C}">
                  <a14:compatExt spid="_x0000_s13331"/>
                </a:ext>
                <a:ext uri="{FF2B5EF4-FFF2-40B4-BE49-F238E27FC236}">
                  <a16:creationId xmlns:a16="http://schemas.microsoft.com/office/drawing/2014/main" id="{00000000-0008-0000-0300-000013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64</xdr:row>
          <xdr:rowOff>142875</xdr:rowOff>
        </xdr:from>
        <xdr:to>
          <xdr:col>6</xdr:col>
          <xdr:colOff>600075</xdr:colOff>
          <xdr:row>65</xdr:row>
          <xdr:rowOff>171450</xdr:rowOff>
        </xdr:to>
        <xdr:sp macro="" textlink="">
          <xdr:nvSpPr>
            <xdr:cNvPr id="13332" name="Scroll Bar 20" hidden="1">
              <a:extLst>
                <a:ext uri="{63B3BB69-23CF-44E3-9099-C40C66FF867C}">
                  <a14:compatExt spid="_x0000_s13332"/>
                </a:ext>
                <a:ext uri="{FF2B5EF4-FFF2-40B4-BE49-F238E27FC236}">
                  <a16:creationId xmlns:a16="http://schemas.microsoft.com/office/drawing/2014/main" id="{00000000-0008-0000-0300-000014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67</xdr:row>
          <xdr:rowOff>142875</xdr:rowOff>
        </xdr:from>
        <xdr:to>
          <xdr:col>6</xdr:col>
          <xdr:colOff>600075</xdr:colOff>
          <xdr:row>68</xdr:row>
          <xdr:rowOff>171450</xdr:rowOff>
        </xdr:to>
        <xdr:sp macro="" textlink="">
          <xdr:nvSpPr>
            <xdr:cNvPr id="13333" name="Scroll Bar 21" hidden="1">
              <a:extLst>
                <a:ext uri="{63B3BB69-23CF-44E3-9099-C40C66FF867C}">
                  <a14:compatExt spid="_x0000_s13333"/>
                </a:ext>
                <a:ext uri="{FF2B5EF4-FFF2-40B4-BE49-F238E27FC236}">
                  <a16:creationId xmlns:a16="http://schemas.microsoft.com/office/drawing/2014/main" id="{00000000-0008-0000-0300-000015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70</xdr:row>
          <xdr:rowOff>142875</xdr:rowOff>
        </xdr:from>
        <xdr:to>
          <xdr:col>6</xdr:col>
          <xdr:colOff>600075</xdr:colOff>
          <xdr:row>71</xdr:row>
          <xdr:rowOff>171450</xdr:rowOff>
        </xdr:to>
        <xdr:sp macro="" textlink="">
          <xdr:nvSpPr>
            <xdr:cNvPr id="13334" name="Scroll Bar 22" hidden="1">
              <a:extLst>
                <a:ext uri="{63B3BB69-23CF-44E3-9099-C40C66FF867C}">
                  <a14:compatExt spid="_x0000_s13334"/>
                </a:ext>
                <a:ext uri="{FF2B5EF4-FFF2-40B4-BE49-F238E27FC236}">
                  <a16:creationId xmlns:a16="http://schemas.microsoft.com/office/drawing/2014/main" id="{00000000-0008-0000-0300-000016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73</xdr:row>
          <xdr:rowOff>142875</xdr:rowOff>
        </xdr:from>
        <xdr:to>
          <xdr:col>6</xdr:col>
          <xdr:colOff>600075</xdr:colOff>
          <xdr:row>74</xdr:row>
          <xdr:rowOff>171450</xdr:rowOff>
        </xdr:to>
        <xdr:sp macro="" textlink="">
          <xdr:nvSpPr>
            <xdr:cNvPr id="13335" name="Scroll Bar 23" hidden="1">
              <a:extLst>
                <a:ext uri="{63B3BB69-23CF-44E3-9099-C40C66FF867C}">
                  <a14:compatExt spid="_x0000_s13335"/>
                </a:ext>
                <a:ext uri="{FF2B5EF4-FFF2-40B4-BE49-F238E27FC236}">
                  <a16:creationId xmlns:a16="http://schemas.microsoft.com/office/drawing/2014/main" id="{00000000-0008-0000-0300-000017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76</xdr:row>
          <xdr:rowOff>142875</xdr:rowOff>
        </xdr:from>
        <xdr:to>
          <xdr:col>6</xdr:col>
          <xdr:colOff>600075</xdr:colOff>
          <xdr:row>77</xdr:row>
          <xdr:rowOff>171450</xdr:rowOff>
        </xdr:to>
        <xdr:sp macro="" textlink="">
          <xdr:nvSpPr>
            <xdr:cNvPr id="13336" name="Scroll Bar 24" hidden="1">
              <a:extLst>
                <a:ext uri="{63B3BB69-23CF-44E3-9099-C40C66FF867C}">
                  <a14:compatExt spid="_x0000_s13336"/>
                </a:ext>
                <a:ext uri="{FF2B5EF4-FFF2-40B4-BE49-F238E27FC236}">
                  <a16:creationId xmlns:a16="http://schemas.microsoft.com/office/drawing/2014/main" id="{00000000-0008-0000-0300-000018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79</xdr:row>
          <xdr:rowOff>142875</xdr:rowOff>
        </xdr:from>
        <xdr:to>
          <xdr:col>6</xdr:col>
          <xdr:colOff>600075</xdr:colOff>
          <xdr:row>80</xdr:row>
          <xdr:rowOff>171450</xdr:rowOff>
        </xdr:to>
        <xdr:sp macro="" textlink="">
          <xdr:nvSpPr>
            <xdr:cNvPr id="13337" name="Scroll Bar 25" hidden="1">
              <a:extLst>
                <a:ext uri="{63B3BB69-23CF-44E3-9099-C40C66FF867C}">
                  <a14:compatExt spid="_x0000_s13337"/>
                </a:ext>
                <a:ext uri="{FF2B5EF4-FFF2-40B4-BE49-F238E27FC236}">
                  <a16:creationId xmlns:a16="http://schemas.microsoft.com/office/drawing/2014/main" id="{00000000-0008-0000-0300-000019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82</xdr:row>
          <xdr:rowOff>142875</xdr:rowOff>
        </xdr:from>
        <xdr:to>
          <xdr:col>6</xdr:col>
          <xdr:colOff>600075</xdr:colOff>
          <xdr:row>83</xdr:row>
          <xdr:rowOff>171450</xdr:rowOff>
        </xdr:to>
        <xdr:sp macro="" textlink="">
          <xdr:nvSpPr>
            <xdr:cNvPr id="13338" name="Scroll Bar 26" hidden="1">
              <a:extLst>
                <a:ext uri="{63B3BB69-23CF-44E3-9099-C40C66FF867C}">
                  <a14:compatExt spid="_x0000_s13338"/>
                </a:ext>
                <a:ext uri="{FF2B5EF4-FFF2-40B4-BE49-F238E27FC236}">
                  <a16:creationId xmlns:a16="http://schemas.microsoft.com/office/drawing/2014/main" id="{00000000-0008-0000-0300-00001A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85</xdr:row>
          <xdr:rowOff>142875</xdr:rowOff>
        </xdr:from>
        <xdr:to>
          <xdr:col>6</xdr:col>
          <xdr:colOff>600075</xdr:colOff>
          <xdr:row>86</xdr:row>
          <xdr:rowOff>171450</xdr:rowOff>
        </xdr:to>
        <xdr:sp macro="" textlink="">
          <xdr:nvSpPr>
            <xdr:cNvPr id="13339" name="Scroll Bar 27" hidden="1">
              <a:extLst>
                <a:ext uri="{63B3BB69-23CF-44E3-9099-C40C66FF867C}">
                  <a14:compatExt spid="_x0000_s13339"/>
                </a:ext>
                <a:ext uri="{FF2B5EF4-FFF2-40B4-BE49-F238E27FC236}">
                  <a16:creationId xmlns:a16="http://schemas.microsoft.com/office/drawing/2014/main" id="{00000000-0008-0000-0300-00001B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91</xdr:row>
          <xdr:rowOff>142875</xdr:rowOff>
        </xdr:from>
        <xdr:to>
          <xdr:col>6</xdr:col>
          <xdr:colOff>590550</xdr:colOff>
          <xdr:row>91</xdr:row>
          <xdr:rowOff>361950</xdr:rowOff>
        </xdr:to>
        <xdr:sp macro="" textlink="">
          <xdr:nvSpPr>
            <xdr:cNvPr id="13340" name="Scroll Bar 28" hidden="1">
              <a:extLst>
                <a:ext uri="{63B3BB69-23CF-44E3-9099-C40C66FF867C}">
                  <a14:compatExt spid="_x0000_s13340"/>
                </a:ext>
                <a:ext uri="{FF2B5EF4-FFF2-40B4-BE49-F238E27FC236}">
                  <a16:creationId xmlns:a16="http://schemas.microsoft.com/office/drawing/2014/main" id="{00000000-0008-0000-0300-00001C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96</xdr:row>
          <xdr:rowOff>142875</xdr:rowOff>
        </xdr:from>
        <xdr:to>
          <xdr:col>6</xdr:col>
          <xdr:colOff>590550</xdr:colOff>
          <xdr:row>97</xdr:row>
          <xdr:rowOff>171450</xdr:rowOff>
        </xdr:to>
        <xdr:sp macro="" textlink="">
          <xdr:nvSpPr>
            <xdr:cNvPr id="13341" name="Scroll Bar 29" hidden="1">
              <a:extLst>
                <a:ext uri="{63B3BB69-23CF-44E3-9099-C40C66FF867C}">
                  <a14:compatExt spid="_x0000_s13341"/>
                </a:ext>
                <a:ext uri="{FF2B5EF4-FFF2-40B4-BE49-F238E27FC236}">
                  <a16:creationId xmlns:a16="http://schemas.microsoft.com/office/drawing/2014/main" id="{00000000-0008-0000-0300-00001D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99</xdr:row>
          <xdr:rowOff>142875</xdr:rowOff>
        </xdr:from>
        <xdr:to>
          <xdr:col>6</xdr:col>
          <xdr:colOff>590550</xdr:colOff>
          <xdr:row>100</xdr:row>
          <xdr:rowOff>171450</xdr:rowOff>
        </xdr:to>
        <xdr:sp macro="" textlink="">
          <xdr:nvSpPr>
            <xdr:cNvPr id="13342" name="Scroll Bar 30" hidden="1">
              <a:extLst>
                <a:ext uri="{63B3BB69-23CF-44E3-9099-C40C66FF867C}">
                  <a14:compatExt spid="_x0000_s13342"/>
                </a:ext>
                <a:ext uri="{FF2B5EF4-FFF2-40B4-BE49-F238E27FC236}">
                  <a16:creationId xmlns:a16="http://schemas.microsoft.com/office/drawing/2014/main" id="{00000000-0008-0000-0300-00001E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102</xdr:row>
          <xdr:rowOff>142875</xdr:rowOff>
        </xdr:from>
        <xdr:to>
          <xdr:col>6</xdr:col>
          <xdr:colOff>590550</xdr:colOff>
          <xdr:row>103</xdr:row>
          <xdr:rowOff>171450</xdr:rowOff>
        </xdr:to>
        <xdr:sp macro="" textlink="">
          <xdr:nvSpPr>
            <xdr:cNvPr id="13343" name="Scroll Bar 31" hidden="1">
              <a:extLst>
                <a:ext uri="{63B3BB69-23CF-44E3-9099-C40C66FF867C}">
                  <a14:compatExt spid="_x0000_s13343"/>
                </a:ext>
                <a:ext uri="{FF2B5EF4-FFF2-40B4-BE49-F238E27FC236}">
                  <a16:creationId xmlns:a16="http://schemas.microsoft.com/office/drawing/2014/main" id="{00000000-0008-0000-0300-00001F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107</xdr:row>
          <xdr:rowOff>142875</xdr:rowOff>
        </xdr:from>
        <xdr:to>
          <xdr:col>6</xdr:col>
          <xdr:colOff>590550</xdr:colOff>
          <xdr:row>108</xdr:row>
          <xdr:rowOff>171450</xdr:rowOff>
        </xdr:to>
        <xdr:sp macro="" textlink="">
          <xdr:nvSpPr>
            <xdr:cNvPr id="13344" name="Scroll Bar 32" hidden="1">
              <a:extLst>
                <a:ext uri="{63B3BB69-23CF-44E3-9099-C40C66FF867C}">
                  <a14:compatExt spid="_x0000_s13344"/>
                </a:ext>
                <a:ext uri="{FF2B5EF4-FFF2-40B4-BE49-F238E27FC236}">
                  <a16:creationId xmlns:a16="http://schemas.microsoft.com/office/drawing/2014/main" id="{00000000-0008-0000-0300-000020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110</xdr:row>
          <xdr:rowOff>142875</xdr:rowOff>
        </xdr:from>
        <xdr:to>
          <xdr:col>6</xdr:col>
          <xdr:colOff>590550</xdr:colOff>
          <xdr:row>111</xdr:row>
          <xdr:rowOff>171450</xdr:rowOff>
        </xdr:to>
        <xdr:sp macro="" textlink="">
          <xdr:nvSpPr>
            <xdr:cNvPr id="13345" name="Scroll Bar 33" hidden="1">
              <a:extLst>
                <a:ext uri="{63B3BB69-23CF-44E3-9099-C40C66FF867C}">
                  <a14:compatExt spid="_x0000_s13345"/>
                </a:ext>
                <a:ext uri="{FF2B5EF4-FFF2-40B4-BE49-F238E27FC236}">
                  <a16:creationId xmlns:a16="http://schemas.microsoft.com/office/drawing/2014/main" id="{00000000-0008-0000-0300-00002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115</xdr:row>
          <xdr:rowOff>142875</xdr:rowOff>
        </xdr:from>
        <xdr:to>
          <xdr:col>6</xdr:col>
          <xdr:colOff>590550</xdr:colOff>
          <xdr:row>116</xdr:row>
          <xdr:rowOff>171450</xdr:rowOff>
        </xdr:to>
        <xdr:sp macro="" textlink="">
          <xdr:nvSpPr>
            <xdr:cNvPr id="13346" name="Scroll Bar 34" hidden="1">
              <a:extLst>
                <a:ext uri="{63B3BB69-23CF-44E3-9099-C40C66FF867C}">
                  <a14:compatExt spid="_x0000_s13346"/>
                </a:ext>
                <a:ext uri="{FF2B5EF4-FFF2-40B4-BE49-F238E27FC236}">
                  <a16:creationId xmlns:a16="http://schemas.microsoft.com/office/drawing/2014/main" id="{00000000-0008-0000-0300-000022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120</xdr:row>
          <xdr:rowOff>142875</xdr:rowOff>
        </xdr:from>
        <xdr:to>
          <xdr:col>6</xdr:col>
          <xdr:colOff>590550</xdr:colOff>
          <xdr:row>121</xdr:row>
          <xdr:rowOff>171450</xdr:rowOff>
        </xdr:to>
        <xdr:sp macro="" textlink="">
          <xdr:nvSpPr>
            <xdr:cNvPr id="13347" name="Scroll Bar 35" hidden="1">
              <a:extLst>
                <a:ext uri="{63B3BB69-23CF-44E3-9099-C40C66FF867C}">
                  <a14:compatExt spid="_x0000_s13347"/>
                </a:ext>
                <a:ext uri="{FF2B5EF4-FFF2-40B4-BE49-F238E27FC236}">
                  <a16:creationId xmlns:a16="http://schemas.microsoft.com/office/drawing/2014/main" id="{00000000-0008-0000-0300-000023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9525</xdr:rowOff>
    </xdr:from>
    <xdr:to>
      <xdr:col>7</xdr:col>
      <xdr:colOff>352425</xdr:colOff>
      <xdr:row>19</xdr:row>
      <xdr:rowOff>38100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171450</xdr:rowOff>
    </xdr:from>
    <xdr:to>
      <xdr:col>7</xdr:col>
      <xdr:colOff>352425</xdr:colOff>
      <xdr:row>42</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xdr:colOff>
      <xdr:row>0</xdr:row>
      <xdr:rowOff>0</xdr:rowOff>
    </xdr:from>
    <xdr:to>
      <xdr:col>15</xdr:col>
      <xdr:colOff>409575</xdr:colOff>
      <xdr:row>19</xdr:row>
      <xdr:rowOff>47625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5.xml"/><Relationship Id="rId13" Type="http://schemas.openxmlformats.org/officeDocument/2006/relationships/ctrlProp" Target="../ctrlProps/ctrlProp50.xml"/><Relationship Id="rId3" Type="http://schemas.openxmlformats.org/officeDocument/2006/relationships/vmlDrawing" Target="../drawings/vmlDrawing2.vml"/><Relationship Id="rId7" Type="http://schemas.openxmlformats.org/officeDocument/2006/relationships/ctrlProp" Target="../ctrlProps/ctrlProp44.xml"/><Relationship Id="rId12" Type="http://schemas.openxmlformats.org/officeDocument/2006/relationships/ctrlProp" Target="../ctrlProps/ctrlProp49.xml"/><Relationship Id="rId17" Type="http://schemas.openxmlformats.org/officeDocument/2006/relationships/ctrlProp" Target="../ctrlProps/ctrlProp54.xml"/><Relationship Id="rId2" Type="http://schemas.openxmlformats.org/officeDocument/2006/relationships/drawing" Target="../drawings/drawing2.xml"/><Relationship Id="rId16" Type="http://schemas.openxmlformats.org/officeDocument/2006/relationships/ctrlProp" Target="../ctrlProps/ctrlProp53.xml"/><Relationship Id="rId1" Type="http://schemas.openxmlformats.org/officeDocument/2006/relationships/printerSettings" Target="../printerSettings/printerSettings3.bin"/><Relationship Id="rId6" Type="http://schemas.openxmlformats.org/officeDocument/2006/relationships/ctrlProp" Target="../ctrlProps/ctrlProp43.xml"/><Relationship Id="rId11" Type="http://schemas.openxmlformats.org/officeDocument/2006/relationships/ctrlProp" Target="../ctrlProps/ctrlProp48.xml"/><Relationship Id="rId5" Type="http://schemas.openxmlformats.org/officeDocument/2006/relationships/ctrlProp" Target="../ctrlProps/ctrlProp42.xml"/><Relationship Id="rId15" Type="http://schemas.openxmlformats.org/officeDocument/2006/relationships/ctrlProp" Target="../ctrlProps/ctrlProp52.xml"/><Relationship Id="rId10" Type="http://schemas.openxmlformats.org/officeDocument/2006/relationships/ctrlProp" Target="../ctrlProps/ctrlProp47.xml"/><Relationship Id="rId4" Type="http://schemas.openxmlformats.org/officeDocument/2006/relationships/ctrlProp" Target="../ctrlProps/ctrlProp41.xml"/><Relationship Id="rId9" Type="http://schemas.openxmlformats.org/officeDocument/2006/relationships/ctrlProp" Target="../ctrlProps/ctrlProp46.xml"/><Relationship Id="rId14" Type="http://schemas.openxmlformats.org/officeDocument/2006/relationships/ctrlProp" Target="../ctrlProps/ctrlProp51.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65.xml"/><Relationship Id="rId18" Type="http://schemas.openxmlformats.org/officeDocument/2006/relationships/ctrlProp" Target="../ctrlProps/ctrlProp70.xml"/><Relationship Id="rId26" Type="http://schemas.openxmlformats.org/officeDocument/2006/relationships/ctrlProp" Target="../ctrlProps/ctrlProp78.xml"/><Relationship Id="rId21" Type="http://schemas.openxmlformats.org/officeDocument/2006/relationships/ctrlProp" Target="../ctrlProps/ctrlProp73.xml"/><Relationship Id="rId34" Type="http://schemas.openxmlformats.org/officeDocument/2006/relationships/ctrlProp" Target="../ctrlProps/ctrlProp86.xml"/><Relationship Id="rId7" Type="http://schemas.openxmlformats.org/officeDocument/2006/relationships/ctrlProp" Target="../ctrlProps/ctrlProp59.xml"/><Relationship Id="rId12" Type="http://schemas.openxmlformats.org/officeDocument/2006/relationships/ctrlProp" Target="../ctrlProps/ctrlProp64.xml"/><Relationship Id="rId17" Type="http://schemas.openxmlformats.org/officeDocument/2006/relationships/ctrlProp" Target="../ctrlProps/ctrlProp69.xml"/><Relationship Id="rId25" Type="http://schemas.openxmlformats.org/officeDocument/2006/relationships/ctrlProp" Target="../ctrlProps/ctrlProp77.xml"/><Relationship Id="rId33" Type="http://schemas.openxmlformats.org/officeDocument/2006/relationships/ctrlProp" Target="../ctrlProps/ctrlProp85.xml"/><Relationship Id="rId2" Type="http://schemas.openxmlformats.org/officeDocument/2006/relationships/vmlDrawing" Target="../drawings/vmlDrawing3.vml"/><Relationship Id="rId16" Type="http://schemas.openxmlformats.org/officeDocument/2006/relationships/ctrlProp" Target="../ctrlProps/ctrlProp68.xml"/><Relationship Id="rId20" Type="http://schemas.openxmlformats.org/officeDocument/2006/relationships/ctrlProp" Target="../ctrlProps/ctrlProp72.xml"/><Relationship Id="rId29" Type="http://schemas.openxmlformats.org/officeDocument/2006/relationships/ctrlProp" Target="../ctrlProps/ctrlProp81.xml"/><Relationship Id="rId1" Type="http://schemas.openxmlformats.org/officeDocument/2006/relationships/drawing" Target="../drawings/drawing3.xml"/><Relationship Id="rId6" Type="http://schemas.openxmlformats.org/officeDocument/2006/relationships/ctrlProp" Target="../ctrlProps/ctrlProp58.xml"/><Relationship Id="rId11" Type="http://schemas.openxmlformats.org/officeDocument/2006/relationships/ctrlProp" Target="../ctrlProps/ctrlProp63.xml"/><Relationship Id="rId24" Type="http://schemas.openxmlformats.org/officeDocument/2006/relationships/ctrlProp" Target="../ctrlProps/ctrlProp76.xml"/><Relationship Id="rId32" Type="http://schemas.openxmlformats.org/officeDocument/2006/relationships/ctrlProp" Target="../ctrlProps/ctrlProp84.xml"/><Relationship Id="rId37" Type="http://schemas.openxmlformats.org/officeDocument/2006/relationships/ctrlProp" Target="../ctrlProps/ctrlProp89.xml"/><Relationship Id="rId5" Type="http://schemas.openxmlformats.org/officeDocument/2006/relationships/ctrlProp" Target="../ctrlProps/ctrlProp57.xml"/><Relationship Id="rId15" Type="http://schemas.openxmlformats.org/officeDocument/2006/relationships/ctrlProp" Target="../ctrlProps/ctrlProp67.xml"/><Relationship Id="rId23" Type="http://schemas.openxmlformats.org/officeDocument/2006/relationships/ctrlProp" Target="../ctrlProps/ctrlProp75.xml"/><Relationship Id="rId28" Type="http://schemas.openxmlformats.org/officeDocument/2006/relationships/ctrlProp" Target="../ctrlProps/ctrlProp80.xml"/><Relationship Id="rId36" Type="http://schemas.openxmlformats.org/officeDocument/2006/relationships/ctrlProp" Target="../ctrlProps/ctrlProp88.xml"/><Relationship Id="rId10" Type="http://schemas.openxmlformats.org/officeDocument/2006/relationships/ctrlProp" Target="../ctrlProps/ctrlProp62.xml"/><Relationship Id="rId19" Type="http://schemas.openxmlformats.org/officeDocument/2006/relationships/ctrlProp" Target="../ctrlProps/ctrlProp71.xml"/><Relationship Id="rId31" Type="http://schemas.openxmlformats.org/officeDocument/2006/relationships/ctrlProp" Target="../ctrlProps/ctrlProp83.xml"/><Relationship Id="rId4" Type="http://schemas.openxmlformats.org/officeDocument/2006/relationships/ctrlProp" Target="../ctrlProps/ctrlProp56.xml"/><Relationship Id="rId9" Type="http://schemas.openxmlformats.org/officeDocument/2006/relationships/ctrlProp" Target="../ctrlProps/ctrlProp61.xml"/><Relationship Id="rId14" Type="http://schemas.openxmlformats.org/officeDocument/2006/relationships/ctrlProp" Target="../ctrlProps/ctrlProp66.xml"/><Relationship Id="rId22" Type="http://schemas.openxmlformats.org/officeDocument/2006/relationships/ctrlProp" Target="../ctrlProps/ctrlProp74.xml"/><Relationship Id="rId27" Type="http://schemas.openxmlformats.org/officeDocument/2006/relationships/ctrlProp" Target="../ctrlProps/ctrlProp79.xml"/><Relationship Id="rId30" Type="http://schemas.openxmlformats.org/officeDocument/2006/relationships/ctrlProp" Target="../ctrlProps/ctrlProp82.xml"/><Relationship Id="rId35" Type="http://schemas.openxmlformats.org/officeDocument/2006/relationships/ctrlProp" Target="../ctrlProps/ctrlProp87.xml"/><Relationship Id="rId8" Type="http://schemas.openxmlformats.org/officeDocument/2006/relationships/ctrlProp" Target="../ctrlProps/ctrlProp60.xml"/><Relationship Id="rId3" Type="http://schemas.openxmlformats.org/officeDocument/2006/relationships/ctrlProp" Target="../ctrlProps/ctrlProp5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
  <sheetViews>
    <sheetView workbookViewId="0">
      <selection activeCell="C23" sqref="C23"/>
    </sheetView>
  </sheetViews>
  <sheetFormatPr defaultRowHeight="15" x14ac:dyDescent="0.25"/>
  <cols>
    <col min="1" max="1" width="95.85546875" customWidth="1"/>
  </cols>
  <sheetData>
    <row r="1" spans="1:1" ht="33" x14ac:dyDescent="0.25">
      <c r="A1" s="1" t="s">
        <v>0</v>
      </c>
    </row>
    <row r="2" spans="1:1" ht="18" x14ac:dyDescent="0.25">
      <c r="A2" s="2" t="s">
        <v>1</v>
      </c>
    </row>
    <row r="3" spans="1:1" ht="25.5" x14ac:dyDescent="0.25">
      <c r="A3" s="3" t="s">
        <v>2</v>
      </c>
    </row>
    <row r="4" spans="1:1" ht="38.25" x14ac:dyDescent="0.25">
      <c r="A4" s="4" t="s">
        <v>4</v>
      </c>
    </row>
    <row r="5" spans="1:1" ht="25.5" x14ac:dyDescent="0.25">
      <c r="A5" s="5" t="s">
        <v>5</v>
      </c>
    </row>
    <row r="6" spans="1:1" x14ac:dyDescent="0.25">
      <c r="A6" s="5" t="s">
        <v>6</v>
      </c>
    </row>
    <row r="7" spans="1:1" ht="25.5" x14ac:dyDescent="0.25">
      <c r="A7" s="5" t="s">
        <v>7</v>
      </c>
    </row>
    <row r="8" spans="1:1" x14ac:dyDescent="0.25">
      <c r="A8" s="5" t="s">
        <v>8</v>
      </c>
    </row>
    <row r="9" spans="1:1" ht="38.25" x14ac:dyDescent="0.25">
      <c r="A9" s="3" t="s">
        <v>3</v>
      </c>
    </row>
    <row r="10" spans="1:1" ht="25.5" x14ac:dyDescent="0.25">
      <c r="A10" s="4" t="s">
        <v>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6"/>
  <sheetViews>
    <sheetView zoomScale="106" zoomScaleNormal="106" workbookViewId="0">
      <selection activeCell="K12" sqref="K12"/>
    </sheetView>
  </sheetViews>
  <sheetFormatPr defaultRowHeight="15" x14ac:dyDescent="0.25"/>
  <cols>
    <col min="1" max="1" width="46.7109375" style="8" customWidth="1"/>
    <col min="2" max="2" width="14" style="29" customWidth="1"/>
    <col min="3" max="3" width="12.85546875" style="29" customWidth="1"/>
    <col min="4" max="4" width="13.5703125" style="29" customWidth="1"/>
    <col min="5" max="5" width="12.5703125" style="29" customWidth="1"/>
    <col min="6" max="6" width="15.28515625" style="29" customWidth="1"/>
    <col min="7" max="7" width="9.140625" style="259"/>
  </cols>
  <sheetData>
    <row r="1" spans="1:9" ht="33" customHeight="1" x14ac:dyDescent="0.25">
      <c r="A1" s="287" t="s">
        <v>95</v>
      </c>
      <c r="B1" s="288"/>
      <c r="C1" s="288"/>
      <c r="D1" s="288"/>
      <c r="E1" s="288"/>
      <c r="F1" s="288"/>
      <c r="G1" s="289"/>
      <c r="H1" s="24"/>
      <c r="I1" s="24"/>
    </row>
    <row r="2" spans="1:9" ht="120" customHeight="1" thickBot="1" x14ac:dyDescent="0.3">
      <c r="A2" s="290" t="s">
        <v>101</v>
      </c>
      <c r="B2" s="291"/>
      <c r="C2" s="292"/>
      <c r="D2" s="292"/>
      <c r="E2" s="292"/>
      <c r="F2" s="292"/>
      <c r="G2" s="293"/>
    </row>
    <row r="3" spans="1:9" ht="51" customHeight="1" thickBot="1" x14ac:dyDescent="0.3">
      <c r="A3" s="191" t="s">
        <v>152</v>
      </c>
      <c r="B3" s="192" t="b">
        <v>1</v>
      </c>
      <c r="C3" s="294" t="s">
        <v>153</v>
      </c>
      <c r="D3" s="294"/>
      <c r="E3" s="294"/>
      <c r="F3" s="87" t="b">
        <v>1</v>
      </c>
      <c r="G3" s="255"/>
    </row>
    <row r="4" spans="1:9" ht="60" customHeight="1" x14ac:dyDescent="0.25">
      <c r="A4" s="261" t="s">
        <v>96</v>
      </c>
      <c r="B4" s="178"/>
      <c r="C4" s="180"/>
      <c r="D4" s="184"/>
      <c r="E4" s="182"/>
      <c r="F4" s="186"/>
      <c r="G4" s="256">
        <v>123</v>
      </c>
    </row>
    <row r="5" spans="1:9" ht="56.25" customHeight="1" thickBot="1" x14ac:dyDescent="0.3">
      <c r="A5" s="261"/>
      <c r="B5" s="179" t="s">
        <v>25</v>
      </c>
      <c r="C5" s="181"/>
      <c r="D5" s="185" t="s">
        <v>26</v>
      </c>
      <c r="E5" s="183" t="s">
        <v>27</v>
      </c>
      <c r="F5" s="187" t="s">
        <v>28</v>
      </c>
      <c r="G5" s="257"/>
    </row>
    <row r="6" spans="1:9" ht="15.75" thickBot="1" x14ac:dyDescent="0.3">
      <c r="A6" s="25"/>
      <c r="B6" s="26"/>
      <c r="C6" s="26"/>
      <c r="D6" s="26"/>
      <c r="E6" s="26"/>
      <c r="F6" s="26"/>
      <c r="G6" s="257"/>
    </row>
    <row r="7" spans="1:9" ht="54" customHeight="1" thickBot="1" x14ac:dyDescent="0.3">
      <c r="A7" s="30" t="s">
        <v>29</v>
      </c>
      <c r="B7" s="190"/>
      <c r="C7" s="31"/>
      <c r="D7" s="26"/>
      <c r="E7" s="26"/>
      <c r="F7" s="26"/>
      <c r="G7" s="257" t="b">
        <v>1</v>
      </c>
    </row>
    <row r="8" spans="1:9" x14ac:dyDescent="0.25">
      <c r="A8" s="25"/>
      <c r="B8" s="31"/>
      <c r="C8" s="31"/>
      <c r="D8" s="26"/>
      <c r="E8" s="26"/>
      <c r="F8" s="26"/>
      <c r="G8" s="257"/>
    </row>
    <row r="9" spans="1:9" x14ac:dyDescent="0.25">
      <c r="A9" s="25"/>
      <c r="B9" s="26"/>
      <c r="C9" s="26"/>
      <c r="D9" s="26"/>
      <c r="E9" s="26"/>
      <c r="F9" s="26"/>
      <c r="G9" s="257"/>
    </row>
    <row r="10" spans="1:9" ht="15.75" thickBot="1" x14ac:dyDescent="0.3">
      <c r="A10" s="25"/>
      <c r="B10" s="26"/>
      <c r="C10" s="26"/>
      <c r="D10" s="26"/>
      <c r="E10" s="26"/>
      <c r="F10" s="26"/>
      <c r="G10" s="257"/>
    </row>
    <row r="11" spans="1:9" ht="60" customHeight="1" x14ac:dyDescent="0.25">
      <c r="A11" s="261" t="s">
        <v>97</v>
      </c>
      <c r="B11" s="193"/>
      <c r="C11" s="180"/>
      <c r="D11" s="184"/>
      <c r="E11" s="182"/>
      <c r="F11" s="186"/>
      <c r="G11" s="257">
        <v>75</v>
      </c>
    </row>
    <row r="12" spans="1:9" ht="39" thickBot="1" x14ac:dyDescent="0.3">
      <c r="A12" s="261"/>
      <c r="B12" s="179" t="s">
        <v>25</v>
      </c>
      <c r="C12" s="181"/>
      <c r="D12" s="185" t="s">
        <v>26</v>
      </c>
      <c r="E12" s="183" t="s">
        <v>27</v>
      </c>
      <c r="F12" s="187" t="s">
        <v>28</v>
      </c>
      <c r="G12" s="257"/>
    </row>
    <row r="13" spans="1:9" ht="15.75" thickBot="1" x14ac:dyDescent="0.3">
      <c r="A13" s="25"/>
      <c r="B13" s="26"/>
      <c r="C13" s="26"/>
      <c r="D13" s="26"/>
      <c r="E13" s="26"/>
      <c r="F13" s="26"/>
      <c r="G13" s="257"/>
    </row>
    <row r="14" spans="1:9" ht="52.5" customHeight="1" thickBot="1" x14ac:dyDescent="0.3">
      <c r="A14" s="30" t="s">
        <v>29</v>
      </c>
      <c r="B14" s="190"/>
      <c r="C14" s="31"/>
      <c r="D14" s="26"/>
      <c r="E14" s="26"/>
      <c r="F14" s="26"/>
      <c r="G14" s="257" t="b">
        <v>0</v>
      </c>
    </row>
    <row r="15" spans="1:9" x14ac:dyDescent="0.25">
      <c r="A15" s="25"/>
      <c r="B15" s="31"/>
      <c r="C15" s="31"/>
      <c r="D15" s="26"/>
      <c r="E15" s="26"/>
      <c r="F15" s="26"/>
      <c r="G15" s="257"/>
    </row>
    <row r="16" spans="1:9" x14ac:dyDescent="0.25">
      <c r="A16" s="25"/>
      <c r="B16" s="26"/>
      <c r="C16" s="26"/>
      <c r="D16" s="26"/>
      <c r="E16" s="26"/>
      <c r="F16" s="26"/>
      <c r="G16" s="257"/>
    </row>
    <row r="17" spans="1:8" ht="15.75" thickBot="1" x14ac:dyDescent="0.3">
      <c r="A17" s="25"/>
      <c r="B17" s="26"/>
      <c r="C17" s="26"/>
      <c r="D17" s="26"/>
      <c r="E17" s="26"/>
      <c r="F17" s="26"/>
      <c r="G17" s="257"/>
    </row>
    <row r="18" spans="1:8" ht="57.75" customHeight="1" x14ac:dyDescent="0.25">
      <c r="A18" s="261" t="s">
        <v>98</v>
      </c>
      <c r="B18" s="193"/>
      <c r="C18" s="180"/>
      <c r="D18" s="184"/>
      <c r="E18" s="182"/>
      <c r="F18" s="186"/>
      <c r="G18" s="257">
        <v>192</v>
      </c>
    </row>
    <row r="19" spans="1:8" ht="39" thickBot="1" x14ac:dyDescent="0.3">
      <c r="A19" s="261"/>
      <c r="B19" s="179" t="s">
        <v>25</v>
      </c>
      <c r="C19" s="181"/>
      <c r="D19" s="185" t="s">
        <v>26</v>
      </c>
      <c r="E19" s="183" t="s">
        <v>27</v>
      </c>
      <c r="F19" s="187" t="s">
        <v>28</v>
      </c>
      <c r="G19" s="257"/>
    </row>
    <row r="20" spans="1:8" ht="15.75" thickBot="1" x14ac:dyDescent="0.3">
      <c r="A20" s="25"/>
      <c r="B20" s="26"/>
      <c r="C20" s="26"/>
      <c r="D20" s="26"/>
      <c r="E20" s="26"/>
      <c r="F20" s="26"/>
      <c r="G20" s="257"/>
    </row>
    <row r="21" spans="1:8" ht="43.5" customHeight="1" thickBot="1" x14ac:dyDescent="0.3">
      <c r="A21" s="30" t="s">
        <v>29</v>
      </c>
      <c r="B21" s="190"/>
      <c r="C21" s="31"/>
      <c r="D21" s="26"/>
      <c r="E21" s="26"/>
      <c r="F21" s="26"/>
      <c r="G21" s="257" t="b">
        <v>0</v>
      </c>
    </row>
    <row r="22" spans="1:8" x14ac:dyDescent="0.25">
      <c r="A22" s="25"/>
      <c r="B22" s="31"/>
      <c r="C22" s="31"/>
      <c r="D22" s="26"/>
      <c r="E22" s="26"/>
      <c r="F22" s="26"/>
      <c r="G22" s="257"/>
    </row>
    <row r="23" spans="1:8" x14ac:dyDescent="0.25">
      <c r="A23" s="25"/>
      <c r="B23" s="26"/>
      <c r="C23" s="26"/>
      <c r="D23" s="26"/>
      <c r="E23" s="26"/>
      <c r="F23" s="26"/>
      <c r="G23" s="257"/>
    </row>
    <row r="24" spans="1:8" ht="15.75" thickBot="1" x14ac:dyDescent="0.3">
      <c r="A24" s="25"/>
      <c r="B24" s="26"/>
      <c r="C24" s="26"/>
      <c r="D24" s="26"/>
      <c r="E24" s="26"/>
      <c r="F24" s="26"/>
      <c r="G24" s="257"/>
    </row>
    <row r="25" spans="1:8" ht="60.75" customHeight="1" x14ac:dyDescent="0.25">
      <c r="A25" s="261" t="s">
        <v>99</v>
      </c>
      <c r="B25" s="193"/>
      <c r="C25" s="180"/>
      <c r="D25" s="184"/>
      <c r="E25" s="182"/>
      <c r="F25" s="186"/>
      <c r="G25" s="257">
        <v>261</v>
      </c>
      <c r="H25" s="32"/>
    </row>
    <row r="26" spans="1:8" ht="39" thickBot="1" x14ac:dyDescent="0.3">
      <c r="A26" s="261"/>
      <c r="B26" s="179" t="s">
        <v>25</v>
      </c>
      <c r="C26" s="181"/>
      <c r="D26" s="185" t="s">
        <v>26</v>
      </c>
      <c r="E26" s="183" t="s">
        <v>27</v>
      </c>
      <c r="F26" s="187" t="s">
        <v>28</v>
      </c>
      <c r="G26" s="257"/>
    </row>
    <row r="27" spans="1:8" ht="15.75" thickBot="1" x14ac:dyDescent="0.3">
      <c r="A27" s="25"/>
      <c r="B27" s="26"/>
      <c r="C27" s="26"/>
      <c r="D27" s="26"/>
      <c r="E27" s="26"/>
      <c r="F27" s="26"/>
      <c r="G27" s="257"/>
    </row>
    <row r="28" spans="1:8" ht="46.5" customHeight="1" thickBot="1" x14ac:dyDescent="0.3">
      <c r="A28" s="30" t="s">
        <v>29</v>
      </c>
      <c r="B28" s="190"/>
      <c r="C28" s="31"/>
      <c r="D28" s="26"/>
      <c r="E28" s="26"/>
      <c r="F28" s="26"/>
      <c r="G28" s="257" t="b">
        <v>0</v>
      </c>
    </row>
    <row r="29" spans="1:8" x14ac:dyDescent="0.25">
      <c r="A29" s="25"/>
      <c r="B29" s="31"/>
      <c r="C29" s="31"/>
      <c r="D29" s="26"/>
      <c r="E29" s="26"/>
      <c r="F29" s="26"/>
      <c r="G29" s="257"/>
    </row>
    <row r="30" spans="1:8" x14ac:dyDescent="0.25">
      <c r="A30" s="25"/>
      <c r="B30" s="26"/>
      <c r="C30" s="26"/>
      <c r="D30" s="26"/>
      <c r="E30" s="26"/>
      <c r="F30" s="26"/>
      <c r="G30" s="257"/>
    </row>
    <row r="31" spans="1:8" ht="15.75" thickBot="1" x14ac:dyDescent="0.3">
      <c r="A31" s="27"/>
      <c r="B31" s="28"/>
      <c r="C31" s="28"/>
      <c r="D31" s="28"/>
      <c r="E31" s="28"/>
      <c r="F31" s="28"/>
      <c r="G31" s="258"/>
    </row>
    <row r="33" spans="1:7" ht="15.75" thickBot="1" x14ac:dyDescent="0.3"/>
    <row r="34" spans="1:7" ht="49.5" customHeight="1" thickBot="1" x14ac:dyDescent="0.3">
      <c r="A34" s="270" t="s">
        <v>102</v>
      </c>
      <c r="B34" s="271"/>
      <c r="C34" s="271"/>
      <c r="D34" s="271"/>
      <c r="E34" s="271"/>
      <c r="F34" s="271"/>
      <c r="G34" s="272"/>
    </row>
    <row r="35" spans="1:7" ht="135.75" customHeight="1" thickBot="1" x14ac:dyDescent="0.3">
      <c r="A35" s="273" t="s">
        <v>103</v>
      </c>
      <c r="B35" s="274"/>
      <c r="C35" s="274"/>
      <c r="D35" s="274"/>
      <c r="E35" s="274"/>
      <c r="F35" s="274"/>
      <c r="G35" s="275"/>
    </row>
    <row r="36" spans="1:7" ht="61.5" customHeight="1" x14ac:dyDescent="0.25">
      <c r="A36" s="276" t="s">
        <v>168</v>
      </c>
      <c r="B36" s="33"/>
      <c r="C36" s="200"/>
      <c r="D36" s="199"/>
      <c r="E36" s="201"/>
      <c r="F36" s="206"/>
      <c r="G36" s="257">
        <v>364</v>
      </c>
    </row>
    <row r="37" spans="1:7" ht="39" thickBot="1" x14ac:dyDescent="0.3">
      <c r="A37" s="269"/>
      <c r="B37" s="34" t="s">
        <v>32</v>
      </c>
      <c r="C37" s="195" t="s">
        <v>33</v>
      </c>
      <c r="D37" s="197" t="s">
        <v>34</v>
      </c>
      <c r="E37" s="189" t="s">
        <v>35</v>
      </c>
      <c r="F37" s="203" t="s">
        <v>36</v>
      </c>
      <c r="G37" s="257"/>
    </row>
    <row r="38" spans="1:7" x14ac:dyDescent="0.25">
      <c r="A38" s="25"/>
      <c r="B38" s="26"/>
      <c r="C38" s="26"/>
      <c r="D38" s="26"/>
      <c r="E38" s="26"/>
      <c r="F38" s="26"/>
      <c r="G38" s="257"/>
    </row>
    <row r="39" spans="1:7" ht="15.75" thickBot="1" x14ac:dyDescent="0.3">
      <c r="A39" s="25"/>
      <c r="B39" s="26"/>
      <c r="C39" s="26"/>
      <c r="D39" s="26"/>
      <c r="E39" s="26"/>
      <c r="F39" s="26"/>
      <c r="G39" s="257"/>
    </row>
    <row r="40" spans="1:7" ht="54" customHeight="1" x14ac:dyDescent="0.25">
      <c r="A40" s="269" t="s">
        <v>169</v>
      </c>
      <c r="B40" s="35"/>
      <c r="C40" s="194"/>
      <c r="D40" s="196"/>
      <c r="E40" s="188"/>
      <c r="F40" s="204"/>
      <c r="G40" s="257">
        <v>400</v>
      </c>
    </row>
    <row r="41" spans="1:7" ht="90" thickBot="1" x14ac:dyDescent="0.3">
      <c r="A41" s="269"/>
      <c r="B41" s="34" t="s">
        <v>37</v>
      </c>
      <c r="C41" s="195" t="s">
        <v>38</v>
      </c>
      <c r="D41" s="197" t="s">
        <v>39</v>
      </c>
      <c r="E41" s="189" t="s">
        <v>40</v>
      </c>
      <c r="F41" s="203" t="s">
        <v>41</v>
      </c>
      <c r="G41" s="257"/>
    </row>
    <row r="42" spans="1:7" x14ac:dyDescent="0.25">
      <c r="A42" s="25"/>
      <c r="B42" s="26"/>
      <c r="C42" s="26"/>
      <c r="D42" s="26"/>
      <c r="E42" s="26"/>
      <c r="F42" s="26"/>
      <c r="G42" s="257"/>
    </row>
    <row r="43" spans="1:7" ht="15.75" thickBot="1" x14ac:dyDescent="0.3">
      <c r="A43" s="25"/>
      <c r="B43" s="26"/>
      <c r="C43" s="26"/>
      <c r="D43" s="26"/>
      <c r="E43" s="26"/>
      <c r="F43" s="26"/>
      <c r="G43" s="257"/>
    </row>
    <row r="44" spans="1:7" ht="55.5" customHeight="1" x14ac:dyDescent="0.25">
      <c r="A44" s="89" t="s">
        <v>170</v>
      </c>
      <c r="B44" s="35" t="s">
        <v>30</v>
      </c>
      <c r="C44" s="194"/>
      <c r="D44" s="196"/>
      <c r="E44" s="188"/>
      <c r="F44" s="204" t="s">
        <v>31</v>
      </c>
      <c r="G44" s="257">
        <v>400</v>
      </c>
    </row>
    <row r="45" spans="1:7" ht="51" customHeight="1" thickBot="1" x14ac:dyDescent="0.3">
      <c r="A45" s="25"/>
      <c r="B45" s="34" t="s">
        <v>32</v>
      </c>
      <c r="C45" s="195" t="s">
        <v>33</v>
      </c>
      <c r="D45" s="197" t="s">
        <v>34</v>
      </c>
      <c r="E45" s="189" t="s">
        <v>35</v>
      </c>
      <c r="F45" s="203" t="s">
        <v>42</v>
      </c>
      <c r="G45" s="257"/>
    </row>
    <row r="46" spans="1:7" x14ac:dyDescent="0.25">
      <c r="A46" s="25"/>
      <c r="B46" s="26"/>
      <c r="C46" s="26"/>
      <c r="D46" s="26"/>
      <c r="E46" s="26"/>
      <c r="F46" s="26"/>
      <c r="G46" s="257"/>
    </row>
    <row r="47" spans="1:7" ht="15.75" thickBot="1" x14ac:dyDescent="0.3">
      <c r="A47" s="25"/>
      <c r="B47" s="26"/>
      <c r="C47" s="26"/>
      <c r="D47" s="26"/>
      <c r="E47" s="26"/>
      <c r="F47" s="26"/>
      <c r="G47" s="257"/>
    </row>
    <row r="48" spans="1:7" ht="54" customHeight="1" x14ac:dyDescent="0.25">
      <c r="A48" s="269" t="s">
        <v>171</v>
      </c>
      <c r="B48" s="35" t="s">
        <v>30</v>
      </c>
      <c r="C48" s="194"/>
      <c r="D48" s="196"/>
      <c r="E48" s="188"/>
      <c r="F48" s="204" t="s">
        <v>31</v>
      </c>
      <c r="G48" s="257">
        <v>400</v>
      </c>
    </row>
    <row r="49" spans="1:7" ht="90" thickBot="1" x14ac:dyDescent="0.3">
      <c r="A49" s="269"/>
      <c r="B49" s="34" t="s">
        <v>43</v>
      </c>
      <c r="C49" s="195" t="s">
        <v>44</v>
      </c>
      <c r="D49" s="197" t="s">
        <v>45</v>
      </c>
      <c r="E49" s="189"/>
      <c r="F49" s="203" t="s">
        <v>46</v>
      </c>
      <c r="G49" s="257"/>
    </row>
    <row r="50" spans="1:7" ht="15.75" thickBot="1" x14ac:dyDescent="0.3">
      <c r="A50" s="25"/>
      <c r="B50" s="26"/>
      <c r="C50" s="26"/>
      <c r="D50" s="26"/>
      <c r="E50" s="26"/>
      <c r="F50" s="26"/>
      <c r="G50" s="257"/>
    </row>
    <row r="51" spans="1:7" ht="64.5" customHeight="1" x14ac:dyDescent="0.25">
      <c r="A51" s="269" t="s">
        <v>172</v>
      </c>
      <c r="B51" s="35" t="s">
        <v>30</v>
      </c>
      <c r="C51" s="194"/>
      <c r="D51" s="196"/>
      <c r="E51" s="188"/>
      <c r="F51" s="204" t="s">
        <v>31</v>
      </c>
      <c r="G51" s="257">
        <v>400</v>
      </c>
    </row>
    <row r="52" spans="1:7" x14ac:dyDescent="0.25">
      <c r="A52" s="269"/>
      <c r="B52" s="279" t="s">
        <v>47</v>
      </c>
      <c r="C52" s="281" t="s">
        <v>48</v>
      </c>
      <c r="D52" s="283" t="s">
        <v>49</v>
      </c>
      <c r="E52" s="285"/>
      <c r="F52" s="277" t="s">
        <v>50</v>
      </c>
      <c r="G52" s="257"/>
    </row>
    <row r="53" spans="1:7" ht="35.25" customHeight="1" thickBot="1" x14ac:dyDescent="0.3">
      <c r="A53" s="269"/>
      <c r="B53" s="280"/>
      <c r="C53" s="282"/>
      <c r="D53" s="284"/>
      <c r="E53" s="286"/>
      <c r="F53" s="278"/>
      <c r="G53" s="257"/>
    </row>
    <row r="54" spans="1:7" x14ac:dyDescent="0.25">
      <c r="A54" s="25"/>
      <c r="B54" s="26"/>
      <c r="C54" s="26"/>
      <c r="D54" s="26"/>
      <c r="E54" s="26"/>
      <c r="F54" s="26"/>
      <c r="G54" s="257"/>
    </row>
    <row r="55" spans="1:7" ht="15.75" thickBot="1" x14ac:dyDescent="0.3">
      <c r="A55" s="25"/>
      <c r="B55" s="26"/>
      <c r="C55" s="26"/>
      <c r="D55" s="26"/>
      <c r="E55" s="26"/>
      <c r="F55" s="26"/>
      <c r="G55" s="257"/>
    </row>
    <row r="56" spans="1:7" ht="45" customHeight="1" x14ac:dyDescent="0.25">
      <c r="A56" s="263" t="s">
        <v>160</v>
      </c>
      <c r="B56" s="35" t="s">
        <v>30</v>
      </c>
      <c r="C56" s="194"/>
      <c r="D56" s="196"/>
      <c r="E56" s="188"/>
      <c r="F56" s="204" t="s">
        <v>31</v>
      </c>
      <c r="G56" s="257">
        <v>325</v>
      </c>
    </row>
    <row r="57" spans="1:7" x14ac:dyDescent="0.25">
      <c r="A57" s="263"/>
      <c r="B57" s="279" t="s">
        <v>47</v>
      </c>
      <c r="C57" s="281" t="s">
        <v>48</v>
      </c>
      <c r="D57" s="283" t="s">
        <v>49</v>
      </c>
      <c r="E57" s="285"/>
      <c r="F57" s="277" t="s">
        <v>50</v>
      </c>
      <c r="G57" s="257"/>
    </row>
    <row r="58" spans="1:7" ht="35.25" customHeight="1" thickBot="1" x14ac:dyDescent="0.3">
      <c r="A58" s="263"/>
      <c r="B58" s="280"/>
      <c r="C58" s="282"/>
      <c r="D58" s="284"/>
      <c r="E58" s="286"/>
      <c r="F58" s="278"/>
      <c r="G58" s="257"/>
    </row>
    <row r="59" spans="1:7" x14ac:dyDescent="0.25">
      <c r="A59" s="25"/>
      <c r="B59" s="26"/>
      <c r="C59" s="26"/>
      <c r="D59" s="26"/>
      <c r="E59" s="26"/>
      <c r="F59" s="26"/>
      <c r="G59" s="257"/>
    </row>
    <row r="60" spans="1:7" ht="15.75" thickBot="1" x14ac:dyDescent="0.3">
      <c r="A60" s="25"/>
      <c r="B60" s="26"/>
      <c r="C60" s="26"/>
      <c r="D60" s="26"/>
      <c r="E60" s="26"/>
      <c r="F60" s="26"/>
      <c r="G60" s="257"/>
    </row>
    <row r="61" spans="1:7" ht="63.75" customHeight="1" x14ac:dyDescent="0.25">
      <c r="A61" s="263" t="s">
        <v>161</v>
      </c>
      <c r="B61" s="35" t="s">
        <v>30</v>
      </c>
      <c r="C61" s="194"/>
      <c r="D61" s="196"/>
      <c r="E61" s="188"/>
      <c r="F61" s="204" t="s">
        <v>31</v>
      </c>
      <c r="G61" s="257">
        <v>332</v>
      </c>
    </row>
    <row r="62" spans="1:7" ht="179.25" customHeight="1" thickBot="1" x14ac:dyDescent="0.3">
      <c r="A62" s="263"/>
      <c r="B62" s="36" t="s">
        <v>51</v>
      </c>
      <c r="C62" s="195"/>
      <c r="D62" s="198" t="s">
        <v>52</v>
      </c>
      <c r="E62" s="202" t="s">
        <v>53</v>
      </c>
      <c r="F62" s="205" t="s">
        <v>54</v>
      </c>
      <c r="G62" s="257"/>
    </row>
    <row r="63" spans="1:7" x14ac:dyDescent="0.25">
      <c r="A63" s="25"/>
      <c r="B63" s="26"/>
      <c r="C63" s="26"/>
      <c r="D63" s="26"/>
      <c r="E63" s="26"/>
      <c r="F63" s="26"/>
      <c r="G63" s="257"/>
    </row>
    <row r="64" spans="1:7" ht="15.75" thickBot="1" x14ac:dyDescent="0.3">
      <c r="A64" s="25"/>
      <c r="B64" s="26"/>
      <c r="C64" s="26"/>
      <c r="D64" s="26"/>
      <c r="E64" s="26"/>
      <c r="F64" s="26"/>
      <c r="G64" s="257"/>
    </row>
    <row r="65" spans="1:7" ht="56.25" customHeight="1" x14ac:dyDescent="0.25">
      <c r="A65" s="263" t="s">
        <v>162</v>
      </c>
      <c r="B65" s="35" t="s">
        <v>30</v>
      </c>
      <c r="C65" s="194"/>
      <c r="D65" s="196"/>
      <c r="E65" s="188"/>
      <c r="F65" s="204" t="s">
        <v>31</v>
      </c>
      <c r="G65" s="257">
        <v>325</v>
      </c>
    </row>
    <row r="66" spans="1:7" ht="115.5" thickBot="1" x14ac:dyDescent="0.3">
      <c r="A66" s="263"/>
      <c r="B66" s="34" t="s">
        <v>55</v>
      </c>
      <c r="C66" s="195"/>
      <c r="D66" s="197" t="s">
        <v>56</v>
      </c>
      <c r="E66" s="189"/>
      <c r="F66" s="203" t="s">
        <v>57</v>
      </c>
      <c r="G66" s="257"/>
    </row>
    <row r="67" spans="1:7" x14ac:dyDescent="0.25">
      <c r="A67" s="25"/>
      <c r="B67" s="26"/>
      <c r="C67" s="26"/>
      <c r="D67" s="26"/>
      <c r="E67" s="26"/>
      <c r="F67" s="26"/>
      <c r="G67" s="257"/>
    </row>
    <row r="68" spans="1:7" ht="15.75" thickBot="1" x14ac:dyDescent="0.3">
      <c r="A68" s="25"/>
      <c r="B68" s="26"/>
      <c r="C68" s="26"/>
      <c r="D68" s="26"/>
      <c r="E68" s="26"/>
      <c r="F68" s="26"/>
      <c r="G68" s="257"/>
    </row>
    <row r="69" spans="1:7" ht="61.5" customHeight="1" x14ac:dyDescent="0.25">
      <c r="A69" s="261" t="s">
        <v>58</v>
      </c>
      <c r="B69" s="35" t="s">
        <v>30</v>
      </c>
      <c r="C69" s="194"/>
      <c r="D69" s="196"/>
      <c r="E69" s="188"/>
      <c r="F69" s="204" t="s">
        <v>31</v>
      </c>
      <c r="G69" s="257">
        <v>400</v>
      </c>
    </row>
    <row r="70" spans="1:7" ht="141" thickBot="1" x14ac:dyDescent="0.3">
      <c r="A70" s="261"/>
      <c r="B70" s="34" t="s">
        <v>59</v>
      </c>
      <c r="C70" s="195"/>
      <c r="D70" s="197" t="s">
        <v>60</v>
      </c>
      <c r="E70" s="189"/>
      <c r="F70" s="203" t="s">
        <v>61</v>
      </c>
      <c r="G70" s="257"/>
    </row>
    <row r="71" spans="1:7" x14ac:dyDescent="0.25">
      <c r="A71" s="25"/>
      <c r="B71" s="26"/>
      <c r="C71" s="26"/>
      <c r="D71" s="26"/>
      <c r="E71" s="26"/>
      <c r="F71" s="26"/>
      <c r="G71" s="257"/>
    </row>
    <row r="72" spans="1:7" ht="15.75" thickBot="1" x14ac:dyDescent="0.3">
      <c r="A72" s="25"/>
      <c r="B72" s="26"/>
      <c r="C72" s="26"/>
      <c r="D72" s="26"/>
      <c r="E72" s="26"/>
      <c r="F72" s="26"/>
      <c r="G72" s="257"/>
    </row>
    <row r="73" spans="1:7" ht="57.75" customHeight="1" x14ac:dyDescent="0.25">
      <c r="A73" s="261" t="s">
        <v>62</v>
      </c>
      <c r="B73" s="35" t="s">
        <v>30</v>
      </c>
      <c r="C73" s="194"/>
      <c r="D73" s="196"/>
      <c r="E73" s="188"/>
      <c r="F73" s="204" t="s">
        <v>31</v>
      </c>
      <c r="G73" s="257">
        <v>400</v>
      </c>
    </row>
    <row r="74" spans="1:7" ht="64.5" thickBot="1" x14ac:dyDescent="0.3">
      <c r="A74" s="261"/>
      <c r="B74" s="34" t="s">
        <v>63</v>
      </c>
      <c r="C74" s="195"/>
      <c r="D74" s="197"/>
      <c r="E74" s="189" t="s">
        <v>64</v>
      </c>
      <c r="F74" s="203" t="s">
        <v>65</v>
      </c>
      <c r="G74" s="257"/>
    </row>
    <row r="75" spans="1:7" x14ac:dyDescent="0.25">
      <c r="A75" s="25"/>
      <c r="B75" s="26"/>
      <c r="C75" s="26"/>
      <c r="D75" s="26"/>
      <c r="E75" s="26"/>
      <c r="F75" s="26"/>
      <c r="G75" s="257"/>
    </row>
    <row r="76" spans="1:7" ht="15.75" thickBot="1" x14ac:dyDescent="0.3">
      <c r="A76" s="25"/>
      <c r="B76" s="26"/>
      <c r="C76" s="26"/>
      <c r="D76" s="26"/>
      <c r="E76" s="26"/>
      <c r="F76" s="26"/>
      <c r="G76" s="257"/>
    </row>
    <row r="77" spans="1:7" ht="63.75" customHeight="1" x14ac:dyDescent="0.25">
      <c r="A77" s="261" t="s">
        <v>66</v>
      </c>
      <c r="B77" s="35" t="s">
        <v>30</v>
      </c>
      <c r="C77" s="194"/>
      <c r="D77" s="196"/>
      <c r="E77" s="188"/>
      <c r="F77" s="204" t="s">
        <v>31</v>
      </c>
      <c r="G77" s="257">
        <v>400</v>
      </c>
    </row>
    <row r="78" spans="1:7" ht="96" customHeight="1" thickBot="1" x14ac:dyDescent="0.3">
      <c r="A78" s="261"/>
      <c r="B78" s="34" t="s">
        <v>67</v>
      </c>
      <c r="C78" s="195"/>
      <c r="D78" s="197" t="s">
        <v>68</v>
      </c>
      <c r="E78" s="189" t="s">
        <v>69</v>
      </c>
      <c r="F78" s="203" t="s">
        <v>70</v>
      </c>
      <c r="G78" s="257"/>
    </row>
    <row r="79" spans="1:7" x14ac:dyDescent="0.25">
      <c r="A79" s="25"/>
      <c r="B79" s="26"/>
      <c r="C79" s="26"/>
      <c r="D79" s="26"/>
      <c r="E79" s="26"/>
      <c r="F79" s="26"/>
      <c r="G79" s="257"/>
    </row>
    <row r="80" spans="1:7" ht="15.75" thickBot="1" x14ac:dyDescent="0.3">
      <c r="A80" s="25"/>
      <c r="B80" s="26"/>
      <c r="C80" s="26"/>
      <c r="D80" s="26"/>
      <c r="E80" s="26"/>
      <c r="F80" s="26"/>
      <c r="G80" s="257"/>
    </row>
    <row r="81" spans="1:7" ht="60" customHeight="1" x14ac:dyDescent="0.25">
      <c r="A81" s="261" t="s">
        <v>71</v>
      </c>
      <c r="B81" s="35" t="s">
        <v>159</v>
      </c>
      <c r="C81" s="194"/>
      <c r="D81" s="196"/>
      <c r="E81" s="188"/>
      <c r="F81" s="204" t="s">
        <v>158</v>
      </c>
      <c r="G81" s="257">
        <v>400</v>
      </c>
    </row>
    <row r="82" spans="1:7" ht="36.75" customHeight="1" thickBot="1" x14ac:dyDescent="0.3">
      <c r="A82" s="261"/>
      <c r="B82" s="34"/>
      <c r="C82" s="195"/>
      <c r="D82" s="197"/>
      <c r="E82" s="189"/>
      <c r="F82" s="203"/>
      <c r="G82" s="257"/>
    </row>
    <row r="83" spans="1:7" x14ac:dyDescent="0.25">
      <c r="A83" s="25"/>
      <c r="B83" s="26"/>
      <c r="C83" s="37"/>
      <c r="D83" s="26"/>
      <c r="E83" s="26"/>
      <c r="F83" s="26"/>
      <c r="G83" s="257"/>
    </row>
    <row r="84" spans="1:7" ht="15.75" thickBot="1" x14ac:dyDescent="0.3">
      <c r="A84" s="25"/>
      <c r="B84" s="26"/>
      <c r="C84" s="26"/>
      <c r="D84" s="26"/>
      <c r="E84" s="26"/>
      <c r="F84" s="26"/>
      <c r="G84" s="257"/>
    </row>
    <row r="85" spans="1:7" ht="59.25" customHeight="1" x14ac:dyDescent="0.25">
      <c r="A85" s="261" t="s">
        <v>72</v>
      </c>
      <c r="B85" s="35" t="s">
        <v>30</v>
      </c>
      <c r="C85" s="194"/>
      <c r="D85" s="196"/>
      <c r="E85" s="188"/>
      <c r="F85" s="204" t="s">
        <v>31</v>
      </c>
      <c r="G85" s="257">
        <v>400</v>
      </c>
    </row>
    <row r="86" spans="1:7" ht="90" thickBot="1" x14ac:dyDescent="0.3">
      <c r="A86" s="261"/>
      <c r="B86" s="34" t="s">
        <v>73</v>
      </c>
      <c r="C86" s="195"/>
      <c r="D86" s="197" t="s">
        <v>74</v>
      </c>
      <c r="E86" s="189"/>
      <c r="F86" s="203" t="s">
        <v>75</v>
      </c>
      <c r="G86" s="257"/>
    </row>
    <row r="87" spans="1:7" x14ac:dyDescent="0.25">
      <c r="A87" s="25"/>
      <c r="B87" s="26"/>
      <c r="C87" s="26"/>
      <c r="D87" s="26"/>
      <c r="E87" s="26"/>
      <c r="F87" s="26"/>
      <c r="G87" s="257"/>
    </row>
    <row r="88" spans="1:7" ht="15.75" thickBot="1" x14ac:dyDescent="0.3">
      <c r="A88" s="25"/>
      <c r="B88" s="26"/>
      <c r="C88" s="26"/>
      <c r="D88" s="26"/>
      <c r="E88" s="26"/>
      <c r="F88" s="26"/>
      <c r="G88" s="257"/>
    </row>
    <row r="89" spans="1:7" ht="67.5" customHeight="1" x14ac:dyDescent="0.25">
      <c r="A89" s="261" t="s">
        <v>76</v>
      </c>
      <c r="B89" s="35" t="s">
        <v>30</v>
      </c>
      <c r="C89" s="194"/>
      <c r="D89" s="196"/>
      <c r="E89" s="188"/>
      <c r="F89" s="204" t="s">
        <v>31</v>
      </c>
      <c r="G89" s="257">
        <v>400</v>
      </c>
    </row>
    <row r="90" spans="1:7" ht="77.25" thickBot="1" x14ac:dyDescent="0.3">
      <c r="A90" s="261"/>
      <c r="B90" s="34" t="s">
        <v>73</v>
      </c>
      <c r="C90" s="195"/>
      <c r="D90" s="197" t="s">
        <v>77</v>
      </c>
      <c r="E90" s="189"/>
      <c r="F90" s="203" t="s">
        <v>75</v>
      </c>
      <c r="G90" s="257"/>
    </row>
    <row r="91" spans="1:7" x14ac:dyDescent="0.25">
      <c r="A91" s="25"/>
      <c r="B91" s="26"/>
      <c r="C91" s="26"/>
      <c r="D91" s="26"/>
      <c r="E91" s="26"/>
      <c r="F91" s="26"/>
      <c r="G91" s="257"/>
    </row>
    <row r="92" spans="1:7" ht="15.75" thickBot="1" x14ac:dyDescent="0.3">
      <c r="A92" s="25"/>
      <c r="B92" s="26"/>
      <c r="C92" s="26"/>
      <c r="D92" s="26"/>
      <c r="E92" s="26"/>
      <c r="F92" s="26"/>
      <c r="G92" s="257"/>
    </row>
    <row r="93" spans="1:7" ht="52.5" customHeight="1" x14ac:dyDescent="0.25">
      <c r="A93" s="261" t="s">
        <v>78</v>
      </c>
      <c r="B93" s="35" t="s">
        <v>30</v>
      </c>
      <c r="C93" s="194"/>
      <c r="D93" s="196"/>
      <c r="E93" s="188"/>
      <c r="F93" s="204" t="s">
        <v>31</v>
      </c>
      <c r="G93" s="257">
        <v>187</v>
      </c>
    </row>
    <row r="94" spans="1:7" ht="77.25" thickBot="1" x14ac:dyDescent="0.3">
      <c r="A94" s="261"/>
      <c r="B94" s="34" t="s">
        <v>73</v>
      </c>
      <c r="C94" s="195"/>
      <c r="D94" s="197" t="s">
        <v>77</v>
      </c>
      <c r="E94" s="189"/>
      <c r="F94" s="203" t="s">
        <v>75</v>
      </c>
      <c r="G94" s="257"/>
    </row>
    <row r="95" spans="1:7" x14ac:dyDescent="0.25">
      <c r="A95" s="25"/>
      <c r="B95" s="26"/>
      <c r="C95" s="26"/>
      <c r="D95" s="26"/>
      <c r="E95" s="26"/>
      <c r="F95" s="26"/>
      <c r="G95" s="257"/>
    </row>
    <row r="96" spans="1:7" ht="15.75" thickBot="1" x14ac:dyDescent="0.3">
      <c r="A96" s="25"/>
      <c r="B96" s="26"/>
      <c r="C96" s="26"/>
      <c r="D96" s="26"/>
      <c r="E96" s="26"/>
      <c r="F96" s="26"/>
      <c r="G96" s="257"/>
    </row>
    <row r="97" spans="1:7" ht="54" customHeight="1" x14ac:dyDescent="0.25">
      <c r="A97" s="263" t="s">
        <v>163</v>
      </c>
      <c r="B97" s="35" t="s">
        <v>30</v>
      </c>
      <c r="C97" s="194"/>
      <c r="D97" s="196"/>
      <c r="E97" s="188"/>
      <c r="F97" s="204" t="s">
        <v>31</v>
      </c>
      <c r="G97" s="257">
        <v>187</v>
      </c>
    </row>
    <row r="98" spans="1:7" ht="90" thickBot="1" x14ac:dyDescent="0.3">
      <c r="A98" s="263"/>
      <c r="B98" s="34" t="s">
        <v>73</v>
      </c>
      <c r="C98" s="195"/>
      <c r="D98" s="197" t="s">
        <v>74</v>
      </c>
      <c r="E98" s="189"/>
      <c r="F98" s="203" t="s">
        <v>75</v>
      </c>
      <c r="G98" s="257"/>
    </row>
    <row r="99" spans="1:7" x14ac:dyDescent="0.25">
      <c r="A99" s="25"/>
      <c r="B99" s="26"/>
      <c r="C99" s="26"/>
      <c r="D99" s="26"/>
      <c r="E99" s="26"/>
      <c r="F99" s="26"/>
      <c r="G99" s="257"/>
    </row>
    <row r="100" spans="1:7" ht="15.75" thickBot="1" x14ac:dyDescent="0.3">
      <c r="A100" s="25"/>
      <c r="B100" s="26"/>
      <c r="C100" s="26"/>
      <c r="D100" s="26"/>
      <c r="E100" s="26"/>
      <c r="F100" s="26"/>
      <c r="G100" s="257"/>
    </row>
    <row r="101" spans="1:7" ht="50.25" customHeight="1" x14ac:dyDescent="0.25">
      <c r="A101" s="263" t="s">
        <v>164</v>
      </c>
      <c r="B101" s="35" t="s">
        <v>30</v>
      </c>
      <c r="C101" s="194"/>
      <c r="D101" s="196"/>
      <c r="E101" s="188"/>
      <c r="F101" s="204" t="s">
        <v>31</v>
      </c>
      <c r="G101" s="257">
        <v>187</v>
      </c>
    </row>
    <row r="102" spans="1:7" ht="86.25" customHeight="1" thickBot="1" x14ac:dyDescent="0.3">
      <c r="A102" s="263"/>
      <c r="B102" s="34" t="s">
        <v>73</v>
      </c>
      <c r="C102" s="195"/>
      <c r="D102" s="197" t="s">
        <v>77</v>
      </c>
      <c r="E102" s="189"/>
      <c r="F102" s="203" t="s">
        <v>75</v>
      </c>
      <c r="G102" s="257"/>
    </row>
    <row r="103" spans="1:7" x14ac:dyDescent="0.25">
      <c r="A103" s="25"/>
      <c r="B103" s="26"/>
      <c r="C103" s="26"/>
      <c r="D103" s="26"/>
      <c r="E103" s="26"/>
      <c r="F103" s="26"/>
      <c r="G103" s="257"/>
    </row>
    <row r="104" spans="1:7" ht="15.75" thickBot="1" x14ac:dyDescent="0.3">
      <c r="A104" s="25"/>
      <c r="B104" s="26"/>
      <c r="C104" s="26"/>
      <c r="D104" s="26"/>
      <c r="E104" s="26"/>
      <c r="F104" s="26"/>
      <c r="G104" s="257"/>
    </row>
    <row r="105" spans="1:7" ht="53.25" customHeight="1" x14ac:dyDescent="0.25">
      <c r="A105" s="264" t="s">
        <v>165</v>
      </c>
      <c r="B105" s="35" t="s">
        <v>30</v>
      </c>
      <c r="C105" s="194"/>
      <c r="D105" s="196"/>
      <c r="E105" s="188"/>
      <c r="F105" s="204" t="s">
        <v>31</v>
      </c>
      <c r="G105" s="257">
        <v>398</v>
      </c>
    </row>
    <row r="106" spans="1:7" ht="77.25" thickBot="1" x14ac:dyDescent="0.3">
      <c r="A106" s="264"/>
      <c r="B106" s="34" t="s">
        <v>73</v>
      </c>
      <c r="C106" s="195"/>
      <c r="D106" s="197" t="s">
        <v>77</v>
      </c>
      <c r="E106" s="189"/>
      <c r="F106" s="203" t="s">
        <v>75</v>
      </c>
      <c r="G106" s="257"/>
    </row>
    <row r="107" spans="1:7" x14ac:dyDescent="0.25">
      <c r="A107" s="25"/>
      <c r="B107" s="26"/>
      <c r="C107" s="26"/>
      <c r="D107" s="26"/>
      <c r="E107" s="26"/>
      <c r="F107" s="26"/>
      <c r="G107" s="257"/>
    </row>
    <row r="108" spans="1:7" ht="15.75" thickBot="1" x14ac:dyDescent="0.3">
      <c r="A108" s="25"/>
      <c r="B108" s="26"/>
      <c r="C108" s="26"/>
      <c r="D108" s="26"/>
      <c r="E108" s="26"/>
      <c r="F108" s="26"/>
      <c r="G108" s="257"/>
    </row>
    <row r="109" spans="1:7" ht="48.75" customHeight="1" x14ac:dyDescent="0.25">
      <c r="A109" s="263" t="s">
        <v>166</v>
      </c>
      <c r="B109" s="35" t="s">
        <v>30</v>
      </c>
      <c r="C109" s="194"/>
      <c r="D109" s="196"/>
      <c r="E109" s="188"/>
      <c r="F109" s="204" t="s">
        <v>31</v>
      </c>
      <c r="G109" s="257">
        <v>360</v>
      </c>
    </row>
    <row r="110" spans="1:7" ht="64.5" thickBot="1" x14ac:dyDescent="0.3">
      <c r="A110" s="265"/>
      <c r="B110" s="34"/>
      <c r="C110" s="195" t="s">
        <v>79</v>
      </c>
      <c r="D110" s="197"/>
      <c r="E110" s="189"/>
      <c r="F110" s="203" t="s">
        <v>80</v>
      </c>
      <c r="G110" s="258"/>
    </row>
    <row r="111" spans="1:7" x14ac:dyDescent="0.25">
      <c r="A111" s="38"/>
      <c r="B111" s="26"/>
      <c r="C111" s="26"/>
      <c r="D111" s="26"/>
      <c r="E111" s="26"/>
      <c r="F111" s="26"/>
      <c r="G111" s="260"/>
    </row>
    <row r="112" spans="1:7" ht="15.75" thickBot="1" x14ac:dyDescent="0.3">
      <c r="A112" s="38"/>
      <c r="B112" s="26"/>
      <c r="C112" s="26"/>
      <c r="D112" s="26"/>
      <c r="E112" s="26"/>
      <c r="F112" s="26"/>
      <c r="G112" s="260"/>
    </row>
    <row r="113" spans="1:7" ht="75.75" customHeight="1" thickBot="1" x14ac:dyDescent="0.3">
      <c r="A113" s="266" t="s">
        <v>81</v>
      </c>
      <c r="B113" s="267"/>
      <c r="C113" s="267"/>
      <c r="D113" s="267"/>
      <c r="E113" s="267"/>
      <c r="F113" s="267"/>
      <c r="G113" s="268"/>
    </row>
    <row r="114" spans="1:7" ht="45" customHeight="1" x14ac:dyDescent="0.25">
      <c r="A114" s="269" t="s">
        <v>173</v>
      </c>
      <c r="B114" s="35" t="s">
        <v>30</v>
      </c>
      <c r="C114" s="194"/>
      <c r="D114" s="196"/>
      <c r="E114" s="188"/>
      <c r="F114" s="204" t="s">
        <v>31</v>
      </c>
      <c r="G114" s="257">
        <v>383</v>
      </c>
    </row>
    <row r="115" spans="1:7" ht="84" customHeight="1" thickBot="1" x14ac:dyDescent="0.3">
      <c r="A115" s="269"/>
      <c r="B115" s="34" t="s">
        <v>82</v>
      </c>
      <c r="C115" s="195"/>
      <c r="D115" s="197" t="s">
        <v>83</v>
      </c>
      <c r="E115" s="189" t="s">
        <v>84</v>
      </c>
      <c r="F115" s="203" t="s">
        <v>85</v>
      </c>
      <c r="G115" s="257"/>
    </row>
    <row r="116" spans="1:7" x14ac:dyDescent="0.25">
      <c r="A116" s="25"/>
      <c r="B116" s="26"/>
      <c r="C116" s="26"/>
      <c r="D116" s="26"/>
      <c r="E116" s="26"/>
      <c r="F116" s="26"/>
      <c r="G116" s="257"/>
    </row>
    <row r="117" spans="1:7" ht="15.75" thickBot="1" x14ac:dyDescent="0.3">
      <c r="A117" s="25"/>
      <c r="B117" s="26"/>
      <c r="C117" s="26"/>
      <c r="D117" s="26"/>
      <c r="E117" s="26"/>
      <c r="F117" s="26"/>
      <c r="G117" s="257"/>
    </row>
    <row r="118" spans="1:7" ht="63.75" customHeight="1" x14ac:dyDescent="0.25">
      <c r="A118" s="261" t="s">
        <v>86</v>
      </c>
      <c r="B118" s="35" t="s">
        <v>30</v>
      </c>
      <c r="C118" s="194"/>
      <c r="D118" s="196"/>
      <c r="E118" s="188"/>
      <c r="F118" s="204" t="s">
        <v>31</v>
      </c>
      <c r="G118" s="257">
        <v>373</v>
      </c>
    </row>
    <row r="119" spans="1:7" ht="74.25" customHeight="1" thickBot="1" x14ac:dyDescent="0.3">
      <c r="A119" s="261"/>
      <c r="B119" s="34" t="s">
        <v>82</v>
      </c>
      <c r="C119" s="195"/>
      <c r="D119" s="197" t="s">
        <v>83</v>
      </c>
      <c r="E119" s="189" t="s">
        <v>84</v>
      </c>
      <c r="F119" s="203" t="s">
        <v>85</v>
      </c>
      <c r="G119" s="257"/>
    </row>
    <row r="120" spans="1:7" x14ac:dyDescent="0.25">
      <c r="A120" s="25"/>
      <c r="B120" s="26"/>
      <c r="C120" s="26"/>
      <c r="D120" s="26"/>
      <c r="E120" s="26"/>
      <c r="F120" s="26"/>
      <c r="G120" s="257"/>
    </row>
    <row r="121" spans="1:7" ht="15.75" thickBot="1" x14ac:dyDescent="0.3">
      <c r="A121" s="25"/>
      <c r="B121" s="26"/>
      <c r="C121" s="26"/>
      <c r="D121" s="26"/>
      <c r="E121" s="26"/>
      <c r="F121" s="26"/>
      <c r="G121" s="257"/>
    </row>
    <row r="122" spans="1:7" ht="54" customHeight="1" x14ac:dyDescent="0.25">
      <c r="A122" s="261" t="s">
        <v>87</v>
      </c>
      <c r="B122" s="35" t="s">
        <v>30</v>
      </c>
      <c r="C122" s="194"/>
      <c r="D122" s="196"/>
      <c r="E122" s="188"/>
      <c r="F122" s="204" t="s">
        <v>31</v>
      </c>
      <c r="G122" s="257">
        <v>400</v>
      </c>
    </row>
    <row r="123" spans="1:7" ht="76.5" customHeight="1" thickBot="1" x14ac:dyDescent="0.3">
      <c r="A123" s="261"/>
      <c r="B123" s="34" t="s">
        <v>82</v>
      </c>
      <c r="C123" s="195"/>
      <c r="D123" s="197" t="s">
        <v>83</v>
      </c>
      <c r="E123" s="189" t="s">
        <v>84</v>
      </c>
      <c r="F123" s="203" t="s">
        <v>85</v>
      </c>
      <c r="G123" s="257"/>
    </row>
    <row r="124" spans="1:7" x14ac:dyDescent="0.25">
      <c r="A124" s="25"/>
      <c r="B124" s="26"/>
      <c r="C124" s="26"/>
      <c r="D124" s="26"/>
      <c r="E124" s="26"/>
      <c r="F124" s="26"/>
      <c r="G124" s="257"/>
    </row>
    <row r="125" spans="1:7" ht="15.75" thickBot="1" x14ac:dyDescent="0.3">
      <c r="A125" s="25"/>
      <c r="B125" s="26"/>
      <c r="C125" s="26"/>
      <c r="D125" s="26"/>
      <c r="E125" s="26"/>
      <c r="F125" s="26"/>
      <c r="G125" s="257"/>
    </row>
    <row r="126" spans="1:7" ht="65.25" customHeight="1" x14ac:dyDescent="0.25">
      <c r="A126" s="263" t="s">
        <v>167</v>
      </c>
      <c r="B126" s="35" t="s">
        <v>30</v>
      </c>
      <c r="C126" s="194"/>
      <c r="D126" s="196"/>
      <c r="E126" s="188"/>
      <c r="F126" s="204" t="s">
        <v>31</v>
      </c>
      <c r="G126" s="257">
        <v>369</v>
      </c>
    </row>
    <row r="127" spans="1:7" ht="51.75" thickBot="1" x14ac:dyDescent="0.3">
      <c r="A127" s="263"/>
      <c r="B127" s="34" t="s">
        <v>82</v>
      </c>
      <c r="C127" s="195"/>
      <c r="D127" s="197" t="s">
        <v>83</v>
      </c>
      <c r="E127" s="189" t="s">
        <v>84</v>
      </c>
      <c r="F127" s="203" t="s">
        <v>85</v>
      </c>
      <c r="G127" s="257"/>
    </row>
    <row r="128" spans="1:7" x14ac:dyDescent="0.25">
      <c r="A128" s="25"/>
      <c r="B128" s="26"/>
      <c r="C128" s="26"/>
      <c r="D128" s="26"/>
      <c r="E128" s="26"/>
      <c r="F128" s="26"/>
      <c r="G128" s="257"/>
    </row>
    <row r="129" spans="1:8" ht="15.75" thickBot="1" x14ac:dyDescent="0.3">
      <c r="A129" s="25"/>
      <c r="B129" s="26"/>
      <c r="C129" s="26"/>
      <c r="D129" s="26"/>
      <c r="E129" s="26"/>
      <c r="F129" s="26"/>
      <c r="G129" s="257"/>
    </row>
    <row r="130" spans="1:8" ht="75" customHeight="1" x14ac:dyDescent="0.25">
      <c r="A130" s="261" t="s">
        <v>88</v>
      </c>
      <c r="B130" s="35" t="s">
        <v>30</v>
      </c>
      <c r="C130" s="194"/>
      <c r="D130" s="196"/>
      <c r="E130" s="188"/>
      <c r="F130" s="204" t="s">
        <v>31</v>
      </c>
      <c r="G130" s="257">
        <v>394</v>
      </c>
    </row>
    <row r="131" spans="1:8" ht="39" thickBot="1" x14ac:dyDescent="0.3">
      <c r="A131" s="261"/>
      <c r="B131" s="34" t="s">
        <v>25</v>
      </c>
      <c r="C131" s="195"/>
      <c r="D131" s="197" t="s">
        <v>26</v>
      </c>
      <c r="E131" s="189" t="s">
        <v>27</v>
      </c>
      <c r="F131" s="203" t="s">
        <v>28</v>
      </c>
      <c r="G131" s="257"/>
    </row>
    <row r="132" spans="1:8" x14ac:dyDescent="0.25">
      <c r="A132" s="25"/>
      <c r="B132" s="26"/>
      <c r="C132" s="26"/>
      <c r="D132" s="26"/>
      <c r="E132" s="26"/>
      <c r="F132" s="26"/>
      <c r="G132" s="257"/>
    </row>
    <row r="133" spans="1:8" ht="15.75" thickBot="1" x14ac:dyDescent="0.3">
      <c r="A133" s="25"/>
      <c r="B133" s="26"/>
      <c r="C133" s="26"/>
      <c r="D133" s="26"/>
      <c r="E133" s="26"/>
      <c r="F133" s="26"/>
      <c r="G133" s="257"/>
    </row>
    <row r="134" spans="1:8" ht="81" customHeight="1" x14ac:dyDescent="0.25">
      <c r="A134" s="261" t="s">
        <v>89</v>
      </c>
      <c r="B134" s="35" t="s">
        <v>30</v>
      </c>
      <c r="C134" s="194"/>
      <c r="D134" s="196"/>
      <c r="E134" s="188"/>
      <c r="F134" s="204" t="s">
        <v>31</v>
      </c>
      <c r="G134" s="257">
        <v>386</v>
      </c>
      <c r="H134" s="39"/>
    </row>
    <row r="135" spans="1:8" ht="39" thickBot="1" x14ac:dyDescent="0.3">
      <c r="A135" s="261"/>
      <c r="B135" s="34" t="s">
        <v>25</v>
      </c>
      <c r="C135" s="195"/>
      <c r="D135" s="197" t="s">
        <v>26</v>
      </c>
      <c r="E135" s="189" t="s">
        <v>27</v>
      </c>
      <c r="F135" s="203" t="s">
        <v>28</v>
      </c>
      <c r="G135" s="257"/>
      <c r="H135" s="39"/>
    </row>
    <row r="136" spans="1:8" x14ac:dyDescent="0.25">
      <c r="A136" s="25"/>
      <c r="B136" s="26"/>
      <c r="C136" s="26"/>
      <c r="D136" s="26"/>
      <c r="E136" s="26"/>
      <c r="F136" s="26"/>
      <c r="G136" s="257"/>
    </row>
    <row r="137" spans="1:8" ht="15.75" thickBot="1" x14ac:dyDescent="0.3">
      <c r="A137" s="25"/>
      <c r="B137" s="26"/>
      <c r="C137" s="26"/>
      <c r="D137" s="26"/>
      <c r="E137" s="26"/>
      <c r="F137" s="26"/>
      <c r="G137" s="257"/>
    </row>
    <row r="138" spans="1:8" ht="68.25" customHeight="1" x14ac:dyDescent="0.25">
      <c r="A138" s="261" t="s">
        <v>90</v>
      </c>
      <c r="B138" s="35" t="s">
        <v>30</v>
      </c>
      <c r="C138" s="194"/>
      <c r="D138" s="196"/>
      <c r="E138" s="188"/>
      <c r="F138" s="204" t="s">
        <v>31</v>
      </c>
      <c r="G138" s="257">
        <v>383</v>
      </c>
    </row>
    <row r="139" spans="1:8" ht="39" thickBot="1" x14ac:dyDescent="0.3">
      <c r="A139" s="261"/>
      <c r="B139" s="34" t="s">
        <v>25</v>
      </c>
      <c r="C139" s="195"/>
      <c r="D139" s="197" t="s">
        <v>26</v>
      </c>
      <c r="E139" s="189" t="s">
        <v>27</v>
      </c>
      <c r="F139" s="203" t="s">
        <v>28</v>
      </c>
      <c r="G139" s="257"/>
    </row>
    <row r="140" spans="1:8" x14ac:dyDescent="0.25">
      <c r="A140" s="25"/>
      <c r="B140" s="26"/>
      <c r="C140" s="26"/>
      <c r="D140" s="26"/>
      <c r="E140" s="26"/>
      <c r="F140" s="26"/>
      <c r="G140" s="257"/>
    </row>
    <row r="141" spans="1:8" ht="15.75" thickBot="1" x14ac:dyDescent="0.3">
      <c r="A141" s="25"/>
      <c r="B141" s="26"/>
      <c r="C141" s="26"/>
      <c r="D141" s="26"/>
      <c r="E141" s="26"/>
      <c r="F141" s="26"/>
      <c r="G141" s="257"/>
    </row>
    <row r="142" spans="1:8" ht="63.75" customHeight="1" x14ac:dyDescent="0.25">
      <c r="A142" s="261" t="s">
        <v>91</v>
      </c>
      <c r="B142" s="35" t="s">
        <v>30</v>
      </c>
      <c r="C142" s="194"/>
      <c r="D142" s="196"/>
      <c r="E142" s="188"/>
      <c r="F142" s="204" t="s">
        <v>31</v>
      </c>
      <c r="G142" s="257">
        <v>391</v>
      </c>
    </row>
    <row r="143" spans="1:8" ht="39" thickBot="1" x14ac:dyDescent="0.3">
      <c r="A143" s="261"/>
      <c r="B143" s="34" t="s">
        <v>25</v>
      </c>
      <c r="C143" s="195"/>
      <c r="D143" s="197" t="s">
        <v>26</v>
      </c>
      <c r="E143" s="189" t="s">
        <v>27</v>
      </c>
      <c r="F143" s="203" t="s">
        <v>28</v>
      </c>
      <c r="G143" s="257"/>
    </row>
    <row r="144" spans="1:8" x14ac:dyDescent="0.25">
      <c r="A144" s="25"/>
      <c r="B144" s="26"/>
      <c r="C144" s="26"/>
      <c r="D144" s="26"/>
      <c r="E144" s="26"/>
      <c r="F144" s="26"/>
      <c r="G144" s="257"/>
    </row>
    <row r="145" spans="1:7" ht="15.75" thickBot="1" x14ac:dyDescent="0.3">
      <c r="A145" s="25"/>
      <c r="B145" s="26"/>
      <c r="C145" s="26"/>
      <c r="D145" s="26"/>
      <c r="E145" s="26"/>
      <c r="F145" s="26"/>
      <c r="G145" s="257"/>
    </row>
    <row r="146" spans="1:7" ht="75" customHeight="1" x14ac:dyDescent="0.25">
      <c r="A146" s="261" t="s">
        <v>92</v>
      </c>
      <c r="B146" s="35" t="s">
        <v>30</v>
      </c>
      <c r="C146" s="194"/>
      <c r="D146" s="196"/>
      <c r="E146" s="188"/>
      <c r="F146" s="204" t="s">
        <v>31</v>
      </c>
      <c r="G146" s="257">
        <v>390</v>
      </c>
    </row>
    <row r="147" spans="1:7" ht="39" thickBot="1" x14ac:dyDescent="0.3">
      <c r="A147" s="261"/>
      <c r="B147" s="34" t="s">
        <v>25</v>
      </c>
      <c r="C147" s="195"/>
      <c r="D147" s="197" t="s">
        <v>26</v>
      </c>
      <c r="E147" s="189" t="s">
        <v>27</v>
      </c>
      <c r="F147" s="203" t="s">
        <v>28</v>
      </c>
      <c r="G147" s="257"/>
    </row>
    <row r="148" spans="1:7" x14ac:dyDescent="0.25">
      <c r="A148" s="25"/>
      <c r="B148" s="26"/>
      <c r="C148" s="26"/>
      <c r="D148" s="26"/>
      <c r="E148" s="26"/>
      <c r="F148" s="26"/>
      <c r="G148" s="257"/>
    </row>
    <row r="149" spans="1:7" ht="15.75" thickBot="1" x14ac:dyDescent="0.3">
      <c r="A149" s="25"/>
      <c r="B149" s="26"/>
      <c r="C149" s="26"/>
      <c r="D149" s="26"/>
      <c r="E149" s="26"/>
      <c r="F149" s="26"/>
      <c r="G149" s="257"/>
    </row>
    <row r="150" spans="1:7" ht="60" customHeight="1" x14ac:dyDescent="0.25">
      <c r="A150" s="261" t="s">
        <v>93</v>
      </c>
      <c r="B150" s="35" t="s">
        <v>30</v>
      </c>
      <c r="C150" s="194"/>
      <c r="D150" s="196"/>
      <c r="E150" s="188"/>
      <c r="F150" s="204" t="s">
        <v>31</v>
      </c>
      <c r="G150" s="257">
        <v>287</v>
      </c>
    </row>
    <row r="151" spans="1:7" ht="39" thickBot="1" x14ac:dyDescent="0.3">
      <c r="A151" s="261"/>
      <c r="B151" s="34" t="s">
        <v>25</v>
      </c>
      <c r="C151" s="195"/>
      <c r="D151" s="197" t="s">
        <v>26</v>
      </c>
      <c r="E151" s="189" t="s">
        <v>27</v>
      </c>
      <c r="F151" s="203" t="s">
        <v>28</v>
      </c>
      <c r="G151" s="257"/>
    </row>
    <row r="152" spans="1:7" x14ac:dyDescent="0.25">
      <c r="A152" s="25"/>
      <c r="B152" s="26"/>
      <c r="C152" s="26"/>
      <c r="D152" s="26"/>
      <c r="E152" s="26"/>
      <c r="F152" s="26"/>
      <c r="G152" s="257"/>
    </row>
    <row r="153" spans="1:7" ht="15.75" thickBot="1" x14ac:dyDescent="0.3">
      <c r="A153" s="25"/>
      <c r="B153" s="26"/>
      <c r="C153" s="26"/>
      <c r="D153" s="26"/>
      <c r="E153" s="26"/>
      <c r="F153" s="26"/>
      <c r="G153" s="257"/>
    </row>
    <row r="154" spans="1:7" ht="64.5" customHeight="1" x14ac:dyDescent="0.25">
      <c r="A154" s="261" t="s">
        <v>94</v>
      </c>
      <c r="B154" s="35" t="s">
        <v>30</v>
      </c>
      <c r="C154" s="194"/>
      <c r="D154" s="196"/>
      <c r="E154" s="188"/>
      <c r="F154" s="204" t="s">
        <v>31</v>
      </c>
      <c r="G154" s="257">
        <v>175</v>
      </c>
    </row>
    <row r="155" spans="1:7" ht="39" thickBot="1" x14ac:dyDescent="0.3">
      <c r="A155" s="262"/>
      <c r="B155" s="34" t="s">
        <v>25</v>
      </c>
      <c r="C155" s="195"/>
      <c r="D155" s="197" t="s">
        <v>26</v>
      </c>
      <c r="E155" s="189" t="s">
        <v>27</v>
      </c>
      <c r="F155" s="203" t="s">
        <v>28</v>
      </c>
      <c r="G155" s="258"/>
    </row>
    <row r="156" spans="1:7" x14ac:dyDescent="0.25">
      <c r="A156" s="38"/>
      <c r="B156" s="26"/>
      <c r="C156" s="26"/>
      <c r="D156" s="26"/>
      <c r="E156" s="26"/>
      <c r="F156" s="26"/>
      <c r="G156" s="260"/>
    </row>
  </sheetData>
  <sheetProtection selectLockedCells="1"/>
  <mergeCells count="49">
    <mergeCell ref="A4:A5"/>
    <mergeCell ref="A11:A12"/>
    <mergeCell ref="A18:A19"/>
    <mergeCell ref="A25:A26"/>
    <mergeCell ref="A1:G1"/>
    <mergeCell ref="A2:G2"/>
    <mergeCell ref="C3:E3"/>
    <mergeCell ref="A51:A53"/>
    <mergeCell ref="B52:B53"/>
    <mergeCell ref="C52:C53"/>
    <mergeCell ref="D52:D53"/>
    <mergeCell ref="E52:E53"/>
    <mergeCell ref="A61:A62"/>
    <mergeCell ref="A65:A66"/>
    <mergeCell ref="A69:A70"/>
    <mergeCell ref="A77:A78"/>
    <mergeCell ref="A34:G34"/>
    <mergeCell ref="A35:G35"/>
    <mergeCell ref="A36:A37"/>
    <mergeCell ref="A40:A41"/>
    <mergeCell ref="A48:A49"/>
    <mergeCell ref="F52:F53"/>
    <mergeCell ref="A56:A58"/>
    <mergeCell ref="B57:B58"/>
    <mergeCell ref="C57:C58"/>
    <mergeCell ref="D57:D58"/>
    <mergeCell ref="E57:E58"/>
    <mergeCell ref="F57:F58"/>
    <mergeCell ref="A113:G113"/>
    <mergeCell ref="A114:A115"/>
    <mergeCell ref="A118:A119"/>
    <mergeCell ref="A122:A123"/>
    <mergeCell ref="A73:A74"/>
    <mergeCell ref="A81:A82"/>
    <mergeCell ref="A154:A155"/>
    <mergeCell ref="A130:A131"/>
    <mergeCell ref="A134:A135"/>
    <mergeCell ref="A138:A139"/>
    <mergeCell ref="A142:A143"/>
    <mergeCell ref="A146:A147"/>
    <mergeCell ref="A150:A151"/>
    <mergeCell ref="A126:A127"/>
    <mergeCell ref="A85:A86"/>
    <mergeCell ref="A89:A90"/>
    <mergeCell ref="A93:A94"/>
    <mergeCell ref="A97:A98"/>
    <mergeCell ref="A101:A102"/>
    <mergeCell ref="A105:A106"/>
    <mergeCell ref="A109:A110"/>
  </mergeCells>
  <pageMargins left="0.7" right="0.7" top="0.75" bottom="0.75" header="0.3" footer="0.3"/>
  <pageSetup scale="72" orientation="portrait" r:id="rId1"/>
  <rowBreaks count="5" manualBreakCount="5">
    <brk id="31" max="6" man="1"/>
    <brk id="54" max="16383" man="1"/>
    <brk id="95" max="16383" man="1"/>
    <brk id="111" max="16383" man="1"/>
    <brk id="13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5126" r:id="rId4" name="Scroll Bar 6">
              <controlPr locked="0" defaultSize="0" autoPict="0">
                <anchor moveWithCells="1">
                  <from>
                    <xdr:col>1</xdr:col>
                    <xdr:colOff>0</xdr:colOff>
                    <xdr:row>3</xdr:row>
                    <xdr:rowOff>457200</xdr:rowOff>
                  </from>
                  <to>
                    <xdr:col>6</xdr:col>
                    <xdr:colOff>19050</xdr:colOff>
                    <xdr:row>3</xdr:row>
                    <xdr:rowOff>638175</xdr:rowOff>
                  </to>
                </anchor>
              </controlPr>
            </control>
          </mc:Choice>
        </mc:AlternateContent>
        <mc:AlternateContent xmlns:mc="http://schemas.openxmlformats.org/markup-compatibility/2006">
          <mc:Choice Requires="x14">
            <control shapeId="5128" r:id="rId5" name="Scroll Bar 8">
              <controlPr locked="0" defaultSize="0" autoPict="0">
                <anchor moveWithCells="1">
                  <from>
                    <xdr:col>1</xdr:col>
                    <xdr:colOff>0</xdr:colOff>
                    <xdr:row>17</xdr:row>
                    <xdr:rowOff>552450</xdr:rowOff>
                  </from>
                  <to>
                    <xdr:col>6</xdr:col>
                    <xdr:colOff>9525</xdr:colOff>
                    <xdr:row>18</xdr:row>
                    <xdr:rowOff>0</xdr:rowOff>
                  </to>
                </anchor>
              </controlPr>
            </control>
          </mc:Choice>
        </mc:AlternateContent>
        <mc:AlternateContent xmlns:mc="http://schemas.openxmlformats.org/markup-compatibility/2006">
          <mc:Choice Requires="x14">
            <control shapeId="5129" r:id="rId6" name="Scroll Bar 9">
              <controlPr locked="0" defaultSize="0" autoPict="0">
                <anchor moveWithCells="1">
                  <from>
                    <xdr:col>0</xdr:col>
                    <xdr:colOff>3105150</xdr:colOff>
                    <xdr:row>24</xdr:row>
                    <xdr:rowOff>552450</xdr:rowOff>
                  </from>
                  <to>
                    <xdr:col>6</xdr:col>
                    <xdr:colOff>0</xdr:colOff>
                    <xdr:row>24</xdr:row>
                    <xdr:rowOff>733425</xdr:rowOff>
                  </to>
                </anchor>
              </controlPr>
            </control>
          </mc:Choice>
        </mc:AlternateContent>
        <mc:AlternateContent xmlns:mc="http://schemas.openxmlformats.org/markup-compatibility/2006">
          <mc:Choice Requires="x14">
            <control shapeId="5132" r:id="rId7" name="Scroll Bar 12">
              <controlPr locked="0" defaultSize="0" autoPict="0">
                <anchor moveWithCells="1">
                  <from>
                    <xdr:col>1</xdr:col>
                    <xdr:colOff>9525</xdr:colOff>
                    <xdr:row>35</xdr:row>
                    <xdr:rowOff>495300</xdr:rowOff>
                  </from>
                  <to>
                    <xdr:col>6</xdr:col>
                    <xdr:colOff>19050</xdr:colOff>
                    <xdr:row>35</xdr:row>
                    <xdr:rowOff>704850</xdr:rowOff>
                  </to>
                </anchor>
              </controlPr>
            </control>
          </mc:Choice>
        </mc:AlternateContent>
        <mc:AlternateContent xmlns:mc="http://schemas.openxmlformats.org/markup-compatibility/2006">
          <mc:Choice Requires="x14">
            <control shapeId="5133" r:id="rId8" name="Scroll Bar 13">
              <controlPr locked="0" defaultSize="0" autoPict="0">
                <anchor moveWithCells="1">
                  <from>
                    <xdr:col>1</xdr:col>
                    <xdr:colOff>0</xdr:colOff>
                    <xdr:row>39</xdr:row>
                    <xdr:rowOff>495300</xdr:rowOff>
                  </from>
                  <to>
                    <xdr:col>6</xdr:col>
                    <xdr:colOff>9525</xdr:colOff>
                    <xdr:row>40</xdr:row>
                    <xdr:rowOff>19050</xdr:rowOff>
                  </to>
                </anchor>
              </controlPr>
            </control>
          </mc:Choice>
        </mc:AlternateContent>
        <mc:AlternateContent xmlns:mc="http://schemas.openxmlformats.org/markup-compatibility/2006">
          <mc:Choice Requires="x14">
            <control shapeId="5134" r:id="rId9" name="Scroll Bar 14">
              <controlPr locked="0" defaultSize="0" autoPict="0">
                <anchor moveWithCells="1">
                  <from>
                    <xdr:col>0</xdr:col>
                    <xdr:colOff>3105150</xdr:colOff>
                    <xdr:row>43</xdr:row>
                    <xdr:rowOff>485775</xdr:rowOff>
                  </from>
                  <to>
                    <xdr:col>6</xdr:col>
                    <xdr:colOff>0</xdr:colOff>
                    <xdr:row>43</xdr:row>
                    <xdr:rowOff>695325</xdr:rowOff>
                  </to>
                </anchor>
              </controlPr>
            </control>
          </mc:Choice>
        </mc:AlternateContent>
        <mc:AlternateContent xmlns:mc="http://schemas.openxmlformats.org/markup-compatibility/2006">
          <mc:Choice Requires="x14">
            <control shapeId="5135" r:id="rId10" name="Scroll Bar 15">
              <controlPr locked="0" defaultSize="0" autoPict="0">
                <anchor moveWithCells="1">
                  <from>
                    <xdr:col>1</xdr:col>
                    <xdr:colOff>28575</xdr:colOff>
                    <xdr:row>47</xdr:row>
                    <xdr:rowOff>476250</xdr:rowOff>
                  </from>
                  <to>
                    <xdr:col>6</xdr:col>
                    <xdr:colOff>28575</xdr:colOff>
                    <xdr:row>48</xdr:row>
                    <xdr:rowOff>0</xdr:rowOff>
                  </to>
                </anchor>
              </controlPr>
            </control>
          </mc:Choice>
        </mc:AlternateContent>
        <mc:AlternateContent xmlns:mc="http://schemas.openxmlformats.org/markup-compatibility/2006">
          <mc:Choice Requires="x14">
            <control shapeId="5136" r:id="rId11" name="Scroll Bar 16">
              <controlPr defaultSize="0" autoPict="0">
                <anchor moveWithCells="1">
                  <from>
                    <xdr:col>1</xdr:col>
                    <xdr:colOff>9525</xdr:colOff>
                    <xdr:row>50</xdr:row>
                    <xdr:rowOff>609600</xdr:rowOff>
                  </from>
                  <to>
                    <xdr:col>6</xdr:col>
                    <xdr:colOff>0</xdr:colOff>
                    <xdr:row>50</xdr:row>
                    <xdr:rowOff>790575</xdr:rowOff>
                  </to>
                </anchor>
              </controlPr>
            </control>
          </mc:Choice>
        </mc:AlternateContent>
        <mc:AlternateContent xmlns:mc="http://schemas.openxmlformats.org/markup-compatibility/2006">
          <mc:Choice Requires="x14">
            <control shapeId="5137" r:id="rId12" name="Scroll Bar 17">
              <controlPr locked="0" defaultSize="0" autoPict="0">
                <anchor moveWithCells="1">
                  <from>
                    <xdr:col>1</xdr:col>
                    <xdr:colOff>9525</xdr:colOff>
                    <xdr:row>55</xdr:row>
                    <xdr:rowOff>409575</xdr:rowOff>
                  </from>
                  <to>
                    <xdr:col>6</xdr:col>
                    <xdr:colOff>9525</xdr:colOff>
                    <xdr:row>56</xdr:row>
                    <xdr:rowOff>38100</xdr:rowOff>
                  </to>
                </anchor>
              </controlPr>
            </control>
          </mc:Choice>
        </mc:AlternateContent>
        <mc:AlternateContent xmlns:mc="http://schemas.openxmlformats.org/markup-compatibility/2006">
          <mc:Choice Requires="x14">
            <control shapeId="5138" r:id="rId13" name="Scroll Bar 18">
              <controlPr locked="0" defaultSize="0" autoPict="0">
                <anchor moveWithCells="1">
                  <from>
                    <xdr:col>1</xdr:col>
                    <xdr:colOff>0</xdr:colOff>
                    <xdr:row>60</xdr:row>
                    <xdr:rowOff>628650</xdr:rowOff>
                  </from>
                  <to>
                    <xdr:col>5</xdr:col>
                    <xdr:colOff>1000125</xdr:colOff>
                    <xdr:row>61</xdr:row>
                    <xdr:rowOff>0</xdr:rowOff>
                  </to>
                </anchor>
              </controlPr>
            </control>
          </mc:Choice>
        </mc:AlternateContent>
        <mc:AlternateContent xmlns:mc="http://schemas.openxmlformats.org/markup-compatibility/2006">
          <mc:Choice Requires="x14">
            <control shapeId="5139" r:id="rId14" name="Scroll Bar 19">
              <controlPr locked="0" defaultSize="0" autoPict="0">
                <anchor moveWithCells="1">
                  <from>
                    <xdr:col>0</xdr:col>
                    <xdr:colOff>3095625</xdr:colOff>
                    <xdr:row>64</xdr:row>
                    <xdr:rowOff>523875</xdr:rowOff>
                  </from>
                  <to>
                    <xdr:col>5</xdr:col>
                    <xdr:colOff>981075</xdr:colOff>
                    <xdr:row>64</xdr:row>
                    <xdr:rowOff>695325</xdr:rowOff>
                  </to>
                </anchor>
              </controlPr>
            </control>
          </mc:Choice>
        </mc:AlternateContent>
        <mc:AlternateContent xmlns:mc="http://schemas.openxmlformats.org/markup-compatibility/2006">
          <mc:Choice Requires="x14">
            <control shapeId="5140" r:id="rId15" name="Scroll Bar 20">
              <controlPr locked="0" defaultSize="0" autoPict="0">
                <anchor moveWithCells="1">
                  <from>
                    <xdr:col>1</xdr:col>
                    <xdr:colOff>0</xdr:colOff>
                    <xdr:row>68</xdr:row>
                    <xdr:rowOff>609600</xdr:rowOff>
                  </from>
                  <to>
                    <xdr:col>5</xdr:col>
                    <xdr:colOff>1000125</xdr:colOff>
                    <xdr:row>69</xdr:row>
                    <xdr:rowOff>9525</xdr:rowOff>
                  </to>
                </anchor>
              </controlPr>
            </control>
          </mc:Choice>
        </mc:AlternateContent>
        <mc:AlternateContent xmlns:mc="http://schemas.openxmlformats.org/markup-compatibility/2006">
          <mc:Choice Requires="x14">
            <control shapeId="5141" r:id="rId16" name="Scroll Bar 21">
              <controlPr locked="0" defaultSize="0" autoPict="0">
                <anchor moveWithCells="1">
                  <from>
                    <xdr:col>1</xdr:col>
                    <xdr:colOff>28575</xdr:colOff>
                    <xdr:row>72</xdr:row>
                    <xdr:rowOff>533400</xdr:rowOff>
                  </from>
                  <to>
                    <xdr:col>6</xdr:col>
                    <xdr:colOff>9525</xdr:colOff>
                    <xdr:row>73</xdr:row>
                    <xdr:rowOff>0</xdr:rowOff>
                  </to>
                </anchor>
              </controlPr>
            </control>
          </mc:Choice>
        </mc:AlternateContent>
        <mc:AlternateContent xmlns:mc="http://schemas.openxmlformats.org/markup-compatibility/2006">
          <mc:Choice Requires="x14">
            <control shapeId="5142" r:id="rId17" name="Scroll Bar 22">
              <controlPr locked="0" defaultSize="0" autoPict="0">
                <anchor moveWithCells="1">
                  <from>
                    <xdr:col>1</xdr:col>
                    <xdr:colOff>0</xdr:colOff>
                    <xdr:row>76</xdr:row>
                    <xdr:rowOff>600075</xdr:rowOff>
                  </from>
                  <to>
                    <xdr:col>5</xdr:col>
                    <xdr:colOff>1000125</xdr:colOff>
                    <xdr:row>77</xdr:row>
                    <xdr:rowOff>0</xdr:rowOff>
                  </to>
                </anchor>
              </controlPr>
            </control>
          </mc:Choice>
        </mc:AlternateContent>
        <mc:AlternateContent xmlns:mc="http://schemas.openxmlformats.org/markup-compatibility/2006">
          <mc:Choice Requires="x14">
            <control shapeId="5143" r:id="rId18" name="Scroll Bar 23">
              <controlPr locked="0" defaultSize="0" autoPict="0">
                <anchor moveWithCells="1">
                  <from>
                    <xdr:col>1</xdr:col>
                    <xdr:colOff>0</xdr:colOff>
                    <xdr:row>80</xdr:row>
                    <xdr:rowOff>609600</xdr:rowOff>
                  </from>
                  <to>
                    <xdr:col>5</xdr:col>
                    <xdr:colOff>1000125</xdr:colOff>
                    <xdr:row>81</xdr:row>
                    <xdr:rowOff>38100</xdr:rowOff>
                  </to>
                </anchor>
              </controlPr>
            </control>
          </mc:Choice>
        </mc:AlternateContent>
        <mc:AlternateContent xmlns:mc="http://schemas.openxmlformats.org/markup-compatibility/2006">
          <mc:Choice Requires="x14">
            <control shapeId="5144" r:id="rId19" name="Scroll Bar 24">
              <controlPr locked="0" defaultSize="0" autoPict="0">
                <anchor moveWithCells="1">
                  <from>
                    <xdr:col>1</xdr:col>
                    <xdr:colOff>9525</xdr:colOff>
                    <xdr:row>84</xdr:row>
                    <xdr:rowOff>542925</xdr:rowOff>
                  </from>
                  <to>
                    <xdr:col>5</xdr:col>
                    <xdr:colOff>1009650</xdr:colOff>
                    <xdr:row>85</xdr:row>
                    <xdr:rowOff>0</xdr:rowOff>
                  </to>
                </anchor>
              </controlPr>
            </control>
          </mc:Choice>
        </mc:AlternateContent>
        <mc:AlternateContent xmlns:mc="http://schemas.openxmlformats.org/markup-compatibility/2006">
          <mc:Choice Requires="x14">
            <control shapeId="5145" r:id="rId20" name="Scroll Bar 25">
              <controlPr locked="0" defaultSize="0" autoPict="0">
                <anchor moveWithCells="1">
                  <from>
                    <xdr:col>1</xdr:col>
                    <xdr:colOff>0</xdr:colOff>
                    <xdr:row>88</xdr:row>
                    <xdr:rowOff>657225</xdr:rowOff>
                  </from>
                  <to>
                    <xdr:col>6</xdr:col>
                    <xdr:colOff>0</xdr:colOff>
                    <xdr:row>89</xdr:row>
                    <xdr:rowOff>0</xdr:rowOff>
                  </to>
                </anchor>
              </controlPr>
            </control>
          </mc:Choice>
        </mc:AlternateContent>
        <mc:AlternateContent xmlns:mc="http://schemas.openxmlformats.org/markup-compatibility/2006">
          <mc:Choice Requires="x14">
            <control shapeId="5146" r:id="rId21" name="Scroll Bar 26">
              <controlPr locked="0" defaultSize="0" autoPict="0">
                <anchor moveWithCells="1">
                  <from>
                    <xdr:col>1</xdr:col>
                    <xdr:colOff>38100</xdr:colOff>
                    <xdr:row>92</xdr:row>
                    <xdr:rowOff>466725</xdr:rowOff>
                  </from>
                  <to>
                    <xdr:col>6</xdr:col>
                    <xdr:colOff>38100</xdr:colOff>
                    <xdr:row>93</xdr:row>
                    <xdr:rowOff>0</xdr:rowOff>
                  </to>
                </anchor>
              </controlPr>
            </control>
          </mc:Choice>
        </mc:AlternateContent>
        <mc:AlternateContent xmlns:mc="http://schemas.openxmlformats.org/markup-compatibility/2006">
          <mc:Choice Requires="x14">
            <control shapeId="5147" r:id="rId22" name="Scroll Bar 27">
              <controlPr locked="0" defaultSize="0" autoPict="0">
                <anchor moveWithCells="1">
                  <from>
                    <xdr:col>0</xdr:col>
                    <xdr:colOff>3105150</xdr:colOff>
                    <xdr:row>96</xdr:row>
                    <xdr:rowOff>523875</xdr:rowOff>
                  </from>
                  <to>
                    <xdr:col>5</xdr:col>
                    <xdr:colOff>1000125</xdr:colOff>
                    <xdr:row>97</xdr:row>
                    <xdr:rowOff>0</xdr:rowOff>
                  </to>
                </anchor>
              </controlPr>
            </control>
          </mc:Choice>
        </mc:AlternateContent>
        <mc:AlternateContent xmlns:mc="http://schemas.openxmlformats.org/markup-compatibility/2006">
          <mc:Choice Requires="x14">
            <control shapeId="5148" r:id="rId23" name="Scroll Bar 28">
              <controlPr locked="0" defaultSize="0" autoPict="0">
                <anchor moveWithCells="1">
                  <from>
                    <xdr:col>0</xdr:col>
                    <xdr:colOff>3095625</xdr:colOff>
                    <xdr:row>100</xdr:row>
                    <xdr:rowOff>390525</xdr:rowOff>
                  </from>
                  <to>
                    <xdr:col>5</xdr:col>
                    <xdr:colOff>1000125</xdr:colOff>
                    <xdr:row>100</xdr:row>
                    <xdr:rowOff>600075</xdr:rowOff>
                  </to>
                </anchor>
              </controlPr>
            </control>
          </mc:Choice>
        </mc:AlternateContent>
        <mc:AlternateContent xmlns:mc="http://schemas.openxmlformats.org/markup-compatibility/2006">
          <mc:Choice Requires="x14">
            <control shapeId="5149" r:id="rId24" name="Scroll Bar 29">
              <controlPr locked="0" defaultSize="0" autoPict="0">
                <anchor moveWithCells="1">
                  <from>
                    <xdr:col>0</xdr:col>
                    <xdr:colOff>3105150</xdr:colOff>
                    <xdr:row>104</xdr:row>
                    <xdr:rowOff>485775</xdr:rowOff>
                  </from>
                  <to>
                    <xdr:col>5</xdr:col>
                    <xdr:colOff>990600</xdr:colOff>
                    <xdr:row>105</xdr:row>
                    <xdr:rowOff>19050</xdr:rowOff>
                  </to>
                </anchor>
              </controlPr>
            </control>
          </mc:Choice>
        </mc:AlternateContent>
        <mc:AlternateContent xmlns:mc="http://schemas.openxmlformats.org/markup-compatibility/2006">
          <mc:Choice Requires="x14">
            <control shapeId="5150" r:id="rId25" name="Scroll Bar 30">
              <controlPr locked="0" defaultSize="0" autoPict="0">
                <anchor moveWithCells="1">
                  <from>
                    <xdr:col>0</xdr:col>
                    <xdr:colOff>3095625</xdr:colOff>
                    <xdr:row>108</xdr:row>
                    <xdr:rowOff>409575</xdr:rowOff>
                  </from>
                  <to>
                    <xdr:col>5</xdr:col>
                    <xdr:colOff>981075</xdr:colOff>
                    <xdr:row>109</xdr:row>
                    <xdr:rowOff>9525</xdr:rowOff>
                  </to>
                </anchor>
              </controlPr>
            </control>
          </mc:Choice>
        </mc:AlternateContent>
        <mc:AlternateContent xmlns:mc="http://schemas.openxmlformats.org/markup-compatibility/2006">
          <mc:Choice Requires="x14">
            <control shapeId="5151" r:id="rId26" name="Scroll Bar 31">
              <controlPr locked="0" defaultSize="0" autoPict="0">
                <anchor moveWithCells="1">
                  <from>
                    <xdr:col>1</xdr:col>
                    <xdr:colOff>9525</xdr:colOff>
                    <xdr:row>113</xdr:row>
                    <xdr:rowOff>352425</xdr:rowOff>
                  </from>
                  <to>
                    <xdr:col>5</xdr:col>
                    <xdr:colOff>1009650</xdr:colOff>
                    <xdr:row>114</xdr:row>
                    <xdr:rowOff>0</xdr:rowOff>
                  </to>
                </anchor>
              </controlPr>
            </control>
          </mc:Choice>
        </mc:AlternateContent>
        <mc:AlternateContent xmlns:mc="http://schemas.openxmlformats.org/markup-compatibility/2006">
          <mc:Choice Requires="x14">
            <control shapeId="5152" r:id="rId27" name="Scroll Bar 32">
              <controlPr locked="0" defaultSize="0" autoPict="0">
                <anchor moveWithCells="1">
                  <from>
                    <xdr:col>1</xdr:col>
                    <xdr:colOff>0</xdr:colOff>
                    <xdr:row>117</xdr:row>
                    <xdr:rowOff>333375</xdr:rowOff>
                  </from>
                  <to>
                    <xdr:col>5</xdr:col>
                    <xdr:colOff>1000125</xdr:colOff>
                    <xdr:row>117</xdr:row>
                    <xdr:rowOff>714375</xdr:rowOff>
                  </to>
                </anchor>
              </controlPr>
            </control>
          </mc:Choice>
        </mc:AlternateContent>
        <mc:AlternateContent xmlns:mc="http://schemas.openxmlformats.org/markup-compatibility/2006">
          <mc:Choice Requires="x14">
            <control shapeId="5153" r:id="rId28" name="Scroll Bar 33">
              <controlPr locked="0" defaultSize="0" autoPict="0">
                <anchor moveWithCells="1">
                  <from>
                    <xdr:col>1</xdr:col>
                    <xdr:colOff>47625</xdr:colOff>
                    <xdr:row>121</xdr:row>
                    <xdr:rowOff>476250</xdr:rowOff>
                  </from>
                  <to>
                    <xdr:col>6</xdr:col>
                    <xdr:colOff>66675</xdr:colOff>
                    <xdr:row>122</xdr:row>
                    <xdr:rowOff>0</xdr:rowOff>
                  </to>
                </anchor>
              </controlPr>
            </control>
          </mc:Choice>
        </mc:AlternateContent>
        <mc:AlternateContent xmlns:mc="http://schemas.openxmlformats.org/markup-compatibility/2006">
          <mc:Choice Requires="x14">
            <control shapeId="5154" r:id="rId29" name="Scroll Bar 34">
              <controlPr locked="0" defaultSize="0" autoPict="0">
                <anchor moveWithCells="1">
                  <from>
                    <xdr:col>1</xdr:col>
                    <xdr:colOff>19050</xdr:colOff>
                    <xdr:row>125</xdr:row>
                    <xdr:rowOff>619125</xdr:rowOff>
                  </from>
                  <to>
                    <xdr:col>6</xdr:col>
                    <xdr:colOff>38100</xdr:colOff>
                    <xdr:row>126</xdr:row>
                    <xdr:rowOff>0</xdr:rowOff>
                  </to>
                </anchor>
              </controlPr>
            </control>
          </mc:Choice>
        </mc:AlternateContent>
        <mc:AlternateContent xmlns:mc="http://schemas.openxmlformats.org/markup-compatibility/2006">
          <mc:Choice Requires="x14">
            <control shapeId="5155" r:id="rId30" name="Scroll Bar 35">
              <controlPr locked="0" defaultSize="0" autoPict="0">
                <anchor moveWithCells="1">
                  <from>
                    <xdr:col>0</xdr:col>
                    <xdr:colOff>3095625</xdr:colOff>
                    <xdr:row>129</xdr:row>
                    <xdr:rowOff>742950</xdr:rowOff>
                  </from>
                  <to>
                    <xdr:col>6</xdr:col>
                    <xdr:colOff>0</xdr:colOff>
                    <xdr:row>130</xdr:row>
                    <xdr:rowOff>0</xdr:rowOff>
                  </to>
                </anchor>
              </controlPr>
            </control>
          </mc:Choice>
        </mc:AlternateContent>
        <mc:AlternateContent xmlns:mc="http://schemas.openxmlformats.org/markup-compatibility/2006">
          <mc:Choice Requires="x14">
            <control shapeId="5156" r:id="rId31" name="Scroll Bar 36">
              <controlPr locked="0" defaultSize="0" autoPict="0">
                <anchor moveWithCells="1">
                  <from>
                    <xdr:col>0</xdr:col>
                    <xdr:colOff>3095625</xdr:colOff>
                    <xdr:row>133</xdr:row>
                    <xdr:rowOff>809625</xdr:rowOff>
                  </from>
                  <to>
                    <xdr:col>6</xdr:col>
                    <xdr:colOff>0</xdr:colOff>
                    <xdr:row>134</xdr:row>
                    <xdr:rowOff>0</xdr:rowOff>
                  </to>
                </anchor>
              </controlPr>
            </control>
          </mc:Choice>
        </mc:AlternateContent>
        <mc:AlternateContent xmlns:mc="http://schemas.openxmlformats.org/markup-compatibility/2006">
          <mc:Choice Requires="x14">
            <control shapeId="5157" r:id="rId32" name="Scroll Bar 37">
              <controlPr locked="0" defaultSize="0" autoPict="0">
                <anchor moveWithCells="1">
                  <from>
                    <xdr:col>0</xdr:col>
                    <xdr:colOff>3105150</xdr:colOff>
                    <xdr:row>137</xdr:row>
                    <xdr:rowOff>685800</xdr:rowOff>
                  </from>
                  <to>
                    <xdr:col>5</xdr:col>
                    <xdr:colOff>971550</xdr:colOff>
                    <xdr:row>138</xdr:row>
                    <xdr:rowOff>0</xdr:rowOff>
                  </to>
                </anchor>
              </controlPr>
            </control>
          </mc:Choice>
        </mc:AlternateContent>
        <mc:AlternateContent xmlns:mc="http://schemas.openxmlformats.org/markup-compatibility/2006">
          <mc:Choice Requires="x14">
            <control shapeId="5158" r:id="rId33" name="Scroll Bar 38">
              <controlPr locked="0" defaultSize="0" autoPict="0">
                <anchor moveWithCells="1">
                  <from>
                    <xdr:col>1</xdr:col>
                    <xdr:colOff>9525</xdr:colOff>
                    <xdr:row>141</xdr:row>
                    <xdr:rowOff>638175</xdr:rowOff>
                  </from>
                  <to>
                    <xdr:col>5</xdr:col>
                    <xdr:colOff>990600</xdr:colOff>
                    <xdr:row>142</xdr:row>
                    <xdr:rowOff>0</xdr:rowOff>
                  </to>
                </anchor>
              </controlPr>
            </control>
          </mc:Choice>
        </mc:AlternateContent>
        <mc:AlternateContent xmlns:mc="http://schemas.openxmlformats.org/markup-compatibility/2006">
          <mc:Choice Requires="x14">
            <control shapeId="5159" r:id="rId34" name="Scroll Bar 39">
              <controlPr locked="0" defaultSize="0" autoPict="0">
                <anchor moveWithCells="1">
                  <from>
                    <xdr:col>1</xdr:col>
                    <xdr:colOff>0</xdr:colOff>
                    <xdr:row>145</xdr:row>
                    <xdr:rowOff>476250</xdr:rowOff>
                  </from>
                  <to>
                    <xdr:col>5</xdr:col>
                    <xdr:colOff>1000125</xdr:colOff>
                    <xdr:row>145</xdr:row>
                    <xdr:rowOff>704850</xdr:rowOff>
                  </to>
                </anchor>
              </controlPr>
            </control>
          </mc:Choice>
        </mc:AlternateContent>
        <mc:AlternateContent xmlns:mc="http://schemas.openxmlformats.org/markup-compatibility/2006">
          <mc:Choice Requires="x14">
            <control shapeId="5160" r:id="rId35" name="Scroll Bar 40">
              <controlPr locked="0" defaultSize="0" autoPict="0">
                <anchor moveWithCells="1">
                  <from>
                    <xdr:col>1</xdr:col>
                    <xdr:colOff>28575</xdr:colOff>
                    <xdr:row>149</xdr:row>
                    <xdr:rowOff>571500</xdr:rowOff>
                  </from>
                  <to>
                    <xdr:col>5</xdr:col>
                    <xdr:colOff>1009650</xdr:colOff>
                    <xdr:row>150</xdr:row>
                    <xdr:rowOff>0</xdr:rowOff>
                  </to>
                </anchor>
              </controlPr>
            </control>
          </mc:Choice>
        </mc:AlternateContent>
        <mc:AlternateContent xmlns:mc="http://schemas.openxmlformats.org/markup-compatibility/2006">
          <mc:Choice Requires="x14">
            <control shapeId="5161" r:id="rId36" name="Scroll Bar 41">
              <controlPr locked="0" defaultSize="0" autoPict="0">
                <anchor moveWithCells="1">
                  <from>
                    <xdr:col>1</xdr:col>
                    <xdr:colOff>19050</xdr:colOff>
                    <xdr:row>153</xdr:row>
                    <xdr:rowOff>628650</xdr:rowOff>
                  </from>
                  <to>
                    <xdr:col>5</xdr:col>
                    <xdr:colOff>1000125</xdr:colOff>
                    <xdr:row>154</xdr:row>
                    <xdr:rowOff>0</xdr:rowOff>
                  </to>
                </anchor>
              </controlPr>
            </control>
          </mc:Choice>
        </mc:AlternateContent>
        <mc:AlternateContent xmlns:mc="http://schemas.openxmlformats.org/markup-compatibility/2006">
          <mc:Choice Requires="x14">
            <control shapeId="5162" r:id="rId37" name="Check Box 42">
              <controlPr locked="0" defaultSize="0" autoFill="0" autoLine="0" autoPict="0">
                <anchor moveWithCells="1">
                  <from>
                    <xdr:col>1</xdr:col>
                    <xdr:colOff>38100</xdr:colOff>
                    <xdr:row>6</xdr:row>
                    <xdr:rowOff>180975</xdr:rowOff>
                  </from>
                  <to>
                    <xdr:col>2</xdr:col>
                    <xdr:colOff>28575</xdr:colOff>
                    <xdr:row>6</xdr:row>
                    <xdr:rowOff>390525</xdr:rowOff>
                  </to>
                </anchor>
              </controlPr>
            </control>
          </mc:Choice>
        </mc:AlternateContent>
        <mc:AlternateContent xmlns:mc="http://schemas.openxmlformats.org/markup-compatibility/2006">
          <mc:Choice Requires="x14">
            <control shapeId="5163" r:id="rId38" name="Check Box 43">
              <controlPr locked="0" defaultSize="0" autoFill="0" autoLine="0" autoPict="0">
                <anchor moveWithCells="1">
                  <from>
                    <xdr:col>1</xdr:col>
                    <xdr:colOff>76200</xdr:colOff>
                    <xdr:row>13</xdr:row>
                    <xdr:rowOff>180975</xdr:rowOff>
                  </from>
                  <to>
                    <xdr:col>2</xdr:col>
                    <xdr:colOff>57150</xdr:colOff>
                    <xdr:row>13</xdr:row>
                    <xdr:rowOff>390525</xdr:rowOff>
                  </to>
                </anchor>
              </controlPr>
            </control>
          </mc:Choice>
        </mc:AlternateContent>
        <mc:AlternateContent xmlns:mc="http://schemas.openxmlformats.org/markup-compatibility/2006">
          <mc:Choice Requires="x14">
            <control shapeId="5164" r:id="rId39" name="Check Box 44">
              <controlPr locked="0" defaultSize="0" autoFill="0" autoLine="0" autoPict="0">
                <anchor moveWithCells="1">
                  <from>
                    <xdr:col>1</xdr:col>
                    <xdr:colOff>66675</xdr:colOff>
                    <xdr:row>20</xdr:row>
                    <xdr:rowOff>152400</xdr:rowOff>
                  </from>
                  <to>
                    <xdr:col>2</xdr:col>
                    <xdr:colOff>47625</xdr:colOff>
                    <xdr:row>20</xdr:row>
                    <xdr:rowOff>361950</xdr:rowOff>
                  </to>
                </anchor>
              </controlPr>
            </control>
          </mc:Choice>
        </mc:AlternateContent>
        <mc:AlternateContent xmlns:mc="http://schemas.openxmlformats.org/markup-compatibility/2006">
          <mc:Choice Requires="x14">
            <control shapeId="5165" r:id="rId40" name="Check Box 45">
              <controlPr locked="0" defaultSize="0" autoFill="0" autoLine="0" autoPict="0">
                <anchor moveWithCells="1">
                  <from>
                    <xdr:col>1</xdr:col>
                    <xdr:colOff>123825</xdr:colOff>
                    <xdr:row>27</xdr:row>
                    <xdr:rowOff>142875</xdr:rowOff>
                  </from>
                  <to>
                    <xdr:col>2</xdr:col>
                    <xdr:colOff>104775</xdr:colOff>
                    <xdr:row>27</xdr:row>
                    <xdr:rowOff>352425</xdr:rowOff>
                  </to>
                </anchor>
              </controlPr>
            </control>
          </mc:Choice>
        </mc:AlternateContent>
        <mc:AlternateContent xmlns:mc="http://schemas.openxmlformats.org/markup-compatibility/2006">
          <mc:Choice Requires="x14">
            <control shapeId="5166" r:id="rId41" name="Check Box 46">
              <controlPr defaultSize="0" autoFill="0" autoLine="0" autoPict="0">
                <anchor moveWithCells="1">
                  <from>
                    <xdr:col>1</xdr:col>
                    <xdr:colOff>95250</xdr:colOff>
                    <xdr:row>2</xdr:row>
                    <xdr:rowOff>219075</xdr:rowOff>
                  </from>
                  <to>
                    <xdr:col>2</xdr:col>
                    <xdr:colOff>28575</xdr:colOff>
                    <xdr:row>2</xdr:row>
                    <xdr:rowOff>428625</xdr:rowOff>
                  </to>
                </anchor>
              </controlPr>
            </control>
          </mc:Choice>
        </mc:AlternateContent>
        <mc:AlternateContent xmlns:mc="http://schemas.openxmlformats.org/markup-compatibility/2006">
          <mc:Choice Requires="x14">
            <control shapeId="5167" r:id="rId42" name="Check Box 47">
              <controlPr defaultSize="0" autoFill="0" autoLine="0" autoPict="0">
                <anchor moveWithCells="1">
                  <from>
                    <xdr:col>5</xdr:col>
                    <xdr:colOff>266700</xdr:colOff>
                    <xdr:row>2</xdr:row>
                    <xdr:rowOff>228600</xdr:rowOff>
                  </from>
                  <to>
                    <xdr:col>6</xdr:col>
                    <xdr:colOff>114300</xdr:colOff>
                    <xdr:row>2</xdr:row>
                    <xdr:rowOff>438150</xdr:rowOff>
                  </to>
                </anchor>
              </controlPr>
            </control>
          </mc:Choice>
        </mc:AlternateContent>
        <mc:AlternateContent xmlns:mc="http://schemas.openxmlformats.org/markup-compatibility/2006">
          <mc:Choice Requires="x14">
            <control shapeId="5168" r:id="rId43" name="Scroll Bar 48">
              <controlPr locked="0" defaultSize="0" autoPict="0">
                <anchor moveWithCells="1">
                  <from>
                    <xdr:col>1</xdr:col>
                    <xdr:colOff>0</xdr:colOff>
                    <xdr:row>10</xdr:row>
                    <xdr:rowOff>457200</xdr:rowOff>
                  </from>
                  <to>
                    <xdr:col>6</xdr:col>
                    <xdr:colOff>19050</xdr:colOff>
                    <xdr:row>10</xdr:row>
                    <xdr:rowOff>638175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7"/>
  <sheetViews>
    <sheetView zoomScaleNormal="100" workbookViewId="0">
      <selection activeCell="H3" sqref="H1:H1048576"/>
    </sheetView>
  </sheetViews>
  <sheetFormatPr defaultRowHeight="15" x14ac:dyDescent="0.25"/>
  <cols>
    <col min="1" max="1" width="34.28515625" style="24" customWidth="1"/>
    <col min="2" max="2" width="16.7109375" customWidth="1"/>
    <col min="3" max="7" width="9.140625" style="163"/>
    <col min="8" max="8" width="9.140625" style="88"/>
  </cols>
  <sheetData>
    <row r="1" spans="1:8" ht="39.75" customHeight="1" x14ac:dyDescent="0.25">
      <c r="A1" s="306" t="s">
        <v>225</v>
      </c>
      <c r="B1" s="306"/>
      <c r="C1" s="306"/>
      <c r="D1" s="306"/>
      <c r="E1" s="306"/>
      <c r="F1" s="306"/>
      <c r="G1" s="306"/>
      <c r="H1" s="306"/>
    </row>
    <row r="2" spans="1:8" ht="80.25" customHeight="1" x14ac:dyDescent="0.25">
      <c r="A2" s="314" t="s">
        <v>258</v>
      </c>
      <c r="B2" s="314"/>
      <c r="C2" s="314"/>
      <c r="D2" s="314"/>
      <c r="E2" s="314"/>
      <c r="F2" s="314"/>
      <c r="G2" s="314"/>
      <c r="H2" s="314"/>
    </row>
    <row r="3" spans="1:8" ht="15.75" thickBot="1" x14ac:dyDescent="0.3"/>
    <row r="4" spans="1:8" ht="27" thickBot="1" x14ac:dyDescent="0.3">
      <c r="A4" s="207" t="s">
        <v>240</v>
      </c>
      <c r="B4" s="208" t="b">
        <v>0</v>
      </c>
    </row>
    <row r="6" spans="1:8" x14ac:dyDescent="0.25">
      <c r="A6" s="307" t="s">
        <v>225</v>
      </c>
      <c r="B6" s="307"/>
      <c r="C6" s="307"/>
      <c r="D6" s="307"/>
      <c r="E6" s="307"/>
      <c r="F6" s="307"/>
      <c r="G6" s="307"/>
      <c r="H6" s="307"/>
    </row>
    <row r="7" spans="1:8" ht="138.75" customHeight="1" thickBot="1" x14ac:dyDescent="0.3">
      <c r="A7" s="313" t="s">
        <v>259</v>
      </c>
      <c r="B7" s="313"/>
      <c r="C7" s="313"/>
      <c r="D7" s="313"/>
      <c r="E7" s="313"/>
      <c r="F7" s="313"/>
      <c r="G7" s="313"/>
      <c r="H7" s="313"/>
    </row>
    <row r="8" spans="1:8" ht="25.5" customHeight="1" x14ac:dyDescent="0.25">
      <c r="A8" s="304" t="s">
        <v>269</v>
      </c>
      <c r="C8" s="311"/>
      <c r="D8" s="312"/>
      <c r="E8" s="164"/>
      <c r="F8" s="165"/>
      <c r="G8" s="166"/>
      <c r="H8" s="88">
        <v>53</v>
      </c>
    </row>
    <row r="9" spans="1:8" ht="102.75" thickBot="1" x14ac:dyDescent="0.3">
      <c r="A9" s="304"/>
      <c r="C9" s="309" t="s">
        <v>251</v>
      </c>
      <c r="D9" s="310"/>
      <c r="E9" s="148" t="s">
        <v>252</v>
      </c>
      <c r="F9" s="150"/>
      <c r="G9" s="151" t="s">
        <v>253</v>
      </c>
    </row>
    <row r="10" spans="1:8" ht="93.75" customHeight="1" thickBot="1" x14ac:dyDescent="0.3">
      <c r="A10" s="305" t="s">
        <v>260</v>
      </c>
      <c r="B10" s="305"/>
      <c r="C10" s="305"/>
      <c r="D10" s="305"/>
      <c r="E10" s="305"/>
      <c r="F10" s="305"/>
      <c r="G10" s="305"/>
      <c r="H10" s="305"/>
    </row>
    <row r="11" spans="1:8" ht="38.25" customHeight="1" x14ac:dyDescent="0.25">
      <c r="A11" s="304" t="s">
        <v>270</v>
      </c>
      <c r="C11" s="167"/>
      <c r="D11" s="164"/>
      <c r="E11" s="164"/>
      <c r="F11" s="165"/>
      <c r="G11" s="166"/>
      <c r="H11" s="88">
        <v>26</v>
      </c>
    </row>
    <row r="12" spans="1:8" ht="90.75" customHeight="1" thickBot="1" x14ac:dyDescent="0.3">
      <c r="A12" s="304"/>
      <c r="C12" s="149" t="s">
        <v>257</v>
      </c>
      <c r="D12" s="148" t="s">
        <v>254</v>
      </c>
      <c r="E12" s="148" t="s">
        <v>255</v>
      </c>
      <c r="F12" s="150"/>
      <c r="G12" s="151" t="s">
        <v>256</v>
      </c>
    </row>
    <row r="13" spans="1:8" ht="201.75" customHeight="1" thickBot="1" x14ac:dyDescent="0.3">
      <c r="A13" s="305" t="s">
        <v>261</v>
      </c>
      <c r="B13" s="305"/>
      <c r="C13" s="305"/>
      <c r="D13" s="305"/>
      <c r="E13" s="305"/>
      <c r="F13" s="305"/>
      <c r="G13" s="305"/>
      <c r="H13" s="305"/>
    </row>
    <row r="14" spans="1:8" ht="51" customHeight="1" x14ac:dyDescent="0.25">
      <c r="A14" s="304" t="s">
        <v>271</v>
      </c>
      <c r="C14" s="167"/>
      <c r="D14" s="316"/>
      <c r="E14" s="316"/>
      <c r="F14" s="165"/>
      <c r="G14" s="166"/>
      <c r="H14" s="88">
        <v>40</v>
      </c>
    </row>
    <row r="15" spans="1:8" ht="102.75" thickBot="1" x14ac:dyDescent="0.3">
      <c r="A15" s="304"/>
      <c r="C15" s="149" t="s">
        <v>262</v>
      </c>
      <c r="D15" s="315" t="s">
        <v>264</v>
      </c>
      <c r="E15" s="315"/>
      <c r="F15" s="150"/>
      <c r="G15" s="151" t="s">
        <v>263</v>
      </c>
    </row>
    <row r="16" spans="1:8" ht="198" customHeight="1" thickBot="1" x14ac:dyDescent="0.3">
      <c r="A16" s="305" t="s">
        <v>265</v>
      </c>
      <c r="B16" s="305"/>
      <c r="C16" s="305"/>
      <c r="D16" s="305"/>
      <c r="E16" s="305"/>
      <c r="F16" s="305"/>
      <c r="G16" s="305"/>
      <c r="H16" s="305"/>
    </row>
    <row r="17" spans="1:8" ht="38.25" customHeight="1" x14ac:dyDescent="0.25">
      <c r="A17" s="304" t="s">
        <v>272</v>
      </c>
      <c r="C17" s="167"/>
      <c r="D17" s="164"/>
      <c r="E17" s="302"/>
      <c r="F17" s="302"/>
      <c r="G17" s="166"/>
      <c r="H17" s="88">
        <v>40</v>
      </c>
    </row>
    <row r="18" spans="1:8" ht="102.75" thickBot="1" x14ac:dyDescent="0.3">
      <c r="A18" s="304"/>
      <c r="C18" s="149" t="s">
        <v>266</v>
      </c>
      <c r="D18" s="148"/>
      <c r="E18" s="303" t="s">
        <v>267</v>
      </c>
      <c r="F18" s="303"/>
      <c r="G18" s="151" t="s">
        <v>268</v>
      </c>
    </row>
    <row r="19" spans="1:8" ht="185.25" customHeight="1" thickBot="1" x14ac:dyDescent="0.3">
      <c r="A19" s="305" t="s">
        <v>273</v>
      </c>
      <c r="B19" s="305"/>
      <c r="C19" s="305"/>
      <c r="D19" s="305"/>
      <c r="E19" s="305"/>
      <c r="F19" s="305"/>
      <c r="G19" s="305"/>
      <c r="H19" s="305"/>
    </row>
    <row r="20" spans="1:8" ht="25.5" customHeight="1" x14ac:dyDescent="0.25">
      <c r="A20" s="304" t="s">
        <v>277</v>
      </c>
      <c r="C20" s="167"/>
      <c r="D20" s="164"/>
      <c r="E20" s="302"/>
      <c r="F20" s="302"/>
      <c r="G20" s="166"/>
      <c r="H20" s="88">
        <v>85</v>
      </c>
    </row>
    <row r="21" spans="1:8" ht="153.75" thickBot="1" x14ac:dyDescent="0.3">
      <c r="A21" s="304"/>
      <c r="C21" s="149" t="s">
        <v>274</v>
      </c>
      <c r="D21" s="148"/>
      <c r="E21" s="303" t="s">
        <v>275</v>
      </c>
      <c r="F21" s="303"/>
      <c r="G21" s="151" t="s">
        <v>276</v>
      </c>
    </row>
    <row r="22" spans="1:8" ht="203.25" customHeight="1" thickBot="1" x14ac:dyDescent="0.3">
      <c r="A22" s="305" t="s">
        <v>278</v>
      </c>
      <c r="B22" s="305"/>
      <c r="C22" s="305"/>
      <c r="D22" s="305"/>
      <c r="E22" s="305"/>
      <c r="F22" s="305"/>
      <c r="G22" s="305"/>
      <c r="H22" s="305"/>
    </row>
    <row r="23" spans="1:8" ht="38.25" customHeight="1" x14ac:dyDescent="0.25">
      <c r="A23" s="304" t="s">
        <v>283</v>
      </c>
      <c r="C23" s="167"/>
      <c r="D23" s="164"/>
      <c r="E23" s="302"/>
      <c r="F23" s="302"/>
      <c r="G23" s="166"/>
      <c r="H23" s="88">
        <v>84</v>
      </c>
    </row>
    <row r="24" spans="1:8" ht="204.75" thickBot="1" x14ac:dyDescent="0.3">
      <c r="A24" s="304"/>
      <c r="C24" s="149" t="s">
        <v>279</v>
      </c>
      <c r="D24" s="148"/>
      <c r="E24" s="303" t="s">
        <v>280</v>
      </c>
      <c r="F24" s="303"/>
      <c r="G24" s="151" t="s">
        <v>281</v>
      </c>
    </row>
    <row r="25" spans="1:8" ht="223.5" customHeight="1" thickBot="1" x14ac:dyDescent="0.3">
      <c r="A25" s="305" t="s">
        <v>282</v>
      </c>
      <c r="B25" s="305"/>
      <c r="C25" s="305"/>
      <c r="D25" s="305"/>
      <c r="E25" s="305"/>
      <c r="F25" s="305"/>
      <c r="G25" s="305"/>
      <c r="H25" s="305"/>
    </row>
    <row r="26" spans="1:8" ht="25.5" customHeight="1" x14ac:dyDescent="0.25">
      <c r="A26" s="304" t="s">
        <v>290</v>
      </c>
      <c r="C26" s="167"/>
      <c r="D26" s="164"/>
      <c r="E26" s="302"/>
      <c r="F26" s="302"/>
      <c r="G26" s="166"/>
      <c r="H26" s="88">
        <v>84</v>
      </c>
    </row>
    <row r="27" spans="1:8" ht="102.75" thickBot="1" x14ac:dyDescent="0.3">
      <c r="A27" s="304"/>
      <c r="C27" s="149" t="s">
        <v>286</v>
      </c>
      <c r="D27" s="148"/>
      <c r="E27" s="303" t="s">
        <v>284</v>
      </c>
      <c r="F27" s="303"/>
      <c r="G27" s="151" t="s">
        <v>285</v>
      </c>
    </row>
    <row r="28" spans="1:8" x14ac:dyDescent="0.25">
      <c r="A28" s="146"/>
    </row>
    <row r="29" spans="1:8" ht="15.75" customHeight="1" x14ac:dyDescent="0.25">
      <c r="A29" s="308" t="s">
        <v>226</v>
      </c>
      <c r="B29" s="308"/>
      <c r="C29" s="308"/>
      <c r="D29" s="308"/>
      <c r="E29" s="308"/>
      <c r="F29" s="308"/>
      <c r="G29" s="308"/>
      <c r="H29" s="308"/>
    </row>
    <row r="30" spans="1:8" ht="110.25" customHeight="1" thickBot="1" x14ac:dyDescent="0.3">
      <c r="A30" s="297" t="s">
        <v>287</v>
      </c>
      <c r="B30" s="297"/>
      <c r="C30" s="297"/>
      <c r="D30" s="297"/>
      <c r="E30" s="297"/>
      <c r="F30" s="297"/>
      <c r="G30" s="297"/>
      <c r="H30" s="297"/>
    </row>
    <row r="31" spans="1:8" ht="25.5" customHeight="1" x14ac:dyDescent="0.25">
      <c r="A31" s="300" t="s">
        <v>291</v>
      </c>
      <c r="B31" s="147"/>
      <c r="C31" s="168"/>
      <c r="D31" s="169"/>
      <c r="E31" s="296"/>
      <c r="F31" s="296"/>
      <c r="G31" s="170"/>
      <c r="H31" s="177">
        <v>84</v>
      </c>
    </row>
    <row r="32" spans="1:8" ht="204.75" thickBot="1" x14ac:dyDescent="0.3">
      <c r="A32" s="300"/>
      <c r="B32" s="147"/>
      <c r="C32" s="155" t="s">
        <v>296</v>
      </c>
      <c r="D32" s="159"/>
      <c r="E32" s="301" t="s">
        <v>289</v>
      </c>
      <c r="F32" s="301"/>
      <c r="G32" s="160" t="s">
        <v>288</v>
      </c>
      <c r="H32" s="177"/>
    </row>
    <row r="33" spans="1:8" ht="15.75" thickBot="1" x14ac:dyDescent="0.3">
      <c r="A33" s="297"/>
      <c r="B33" s="297"/>
      <c r="C33" s="297"/>
      <c r="D33" s="297"/>
      <c r="E33" s="297"/>
      <c r="F33" s="297"/>
      <c r="G33" s="297"/>
      <c r="H33" s="297"/>
    </row>
    <row r="34" spans="1:8" ht="25.5" customHeight="1" x14ac:dyDescent="0.25">
      <c r="A34" s="300" t="s">
        <v>297</v>
      </c>
      <c r="B34" s="147"/>
      <c r="C34" s="168"/>
      <c r="D34" s="169"/>
      <c r="E34" s="169"/>
      <c r="F34" s="171"/>
      <c r="G34" s="170"/>
      <c r="H34" s="177">
        <v>20</v>
      </c>
    </row>
    <row r="35" spans="1:8" ht="77.25" thickBot="1" x14ac:dyDescent="0.3">
      <c r="A35" s="300"/>
      <c r="B35" s="147"/>
      <c r="C35" s="172" t="s">
        <v>296</v>
      </c>
      <c r="D35" s="173" t="s">
        <v>295</v>
      </c>
      <c r="E35" s="173" t="s">
        <v>294</v>
      </c>
      <c r="F35" s="174" t="s">
        <v>293</v>
      </c>
      <c r="G35" s="162" t="s">
        <v>292</v>
      </c>
      <c r="H35" s="177"/>
    </row>
    <row r="36" spans="1:8" ht="15.75" thickBot="1" x14ac:dyDescent="0.3">
      <c r="A36" s="297"/>
      <c r="B36" s="297"/>
      <c r="C36" s="297"/>
      <c r="D36" s="297"/>
      <c r="E36" s="297"/>
      <c r="F36" s="297"/>
      <c r="G36" s="297"/>
      <c r="H36" s="297"/>
    </row>
    <row r="37" spans="1:8" ht="25.5" customHeight="1" x14ac:dyDescent="0.25">
      <c r="A37" s="300" t="s">
        <v>301</v>
      </c>
      <c r="B37" s="147"/>
      <c r="C37" s="168"/>
      <c r="D37" s="169"/>
      <c r="E37" s="169"/>
      <c r="F37" s="171"/>
      <c r="G37" s="170"/>
      <c r="H37" s="177">
        <v>5</v>
      </c>
    </row>
    <row r="38" spans="1:8" ht="128.25" thickBot="1" x14ac:dyDescent="0.3">
      <c r="A38" s="300"/>
      <c r="B38" s="147"/>
      <c r="C38" s="155" t="s">
        <v>296</v>
      </c>
      <c r="D38" s="159" t="s">
        <v>299</v>
      </c>
      <c r="E38" s="301" t="s">
        <v>300</v>
      </c>
      <c r="F38" s="301"/>
      <c r="G38" s="160" t="s">
        <v>298</v>
      </c>
      <c r="H38" s="177"/>
    </row>
    <row r="39" spans="1:8" ht="15.75" thickBot="1" x14ac:dyDescent="0.3">
      <c r="A39" s="297"/>
      <c r="B39" s="297"/>
      <c r="C39" s="297"/>
      <c r="D39" s="297"/>
      <c r="E39" s="297"/>
      <c r="F39" s="297"/>
      <c r="G39" s="297"/>
      <c r="H39" s="297"/>
    </row>
    <row r="40" spans="1:8" ht="38.25" customHeight="1" x14ac:dyDescent="0.25">
      <c r="A40" s="300" t="s">
        <v>304</v>
      </c>
      <c r="B40" s="147"/>
      <c r="C40" s="168"/>
      <c r="D40" s="169"/>
      <c r="E40" s="296"/>
      <c r="F40" s="296"/>
      <c r="G40" s="170"/>
      <c r="H40" s="177">
        <v>81</v>
      </c>
    </row>
    <row r="41" spans="1:8" ht="179.25" thickBot="1" x14ac:dyDescent="0.3">
      <c r="A41" s="300"/>
      <c r="B41" s="147"/>
      <c r="C41" s="155" t="s">
        <v>296</v>
      </c>
      <c r="D41" s="161"/>
      <c r="E41" s="295" t="s">
        <v>303</v>
      </c>
      <c r="F41" s="295"/>
      <c r="G41" s="162" t="s">
        <v>302</v>
      </c>
      <c r="H41" s="177"/>
    </row>
    <row r="42" spans="1:8" ht="15.75" thickBot="1" x14ac:dyDescent="0.3">
      <c r="A42" s="297"/>
      <c r="B42" s="297"/>
      <c r="C42" s="297"/>
      <c r="D42" s="297"/>
      <c r="E42" s="297"/>
      <c r="F42" s="297"/>
      <c r="G42" s="297"/>
      <c r="H42" s="297"/>
    </row>
    <row r="43" spans="1:8" ht="38.25" customHeight="1" x14ac:dyDescent="0.25">
      <c r="A43" s="298" t="s">
        <v>312</v>
      </c>
      <c r="B43" s="147"/>
      <c r="C43" s="168"/>
      <c r="D43" s="169"/>
      <c r="E43" s="296"/>
      <c r="F43" s="296"/>
      <c r="G43" s="175"/>
      <c r="H43" s="177">
        <v>81</v>
      </c>
    </row>
    <row r="44" spans="1:8" ht="115.5" thickBot="1" x14ac:dyDescent="0.3">
      <c r="A44" s="298"/>
      <c r="B44" s="147"/>
      <c r="C44" s="155" t="s">
        <v>296</v>
      </c>
      <c r="D44" s="161"/>
      <c r="E44" s="295" t="s">
        <v>307</v>
      </c>
      <c r="F44" s="295"/>
      <c r="G44" s="176" t="s">
        <v>306</v>
      </c>
      <c r="H44" s="177"/>
    </row>
    <row r="45" spans="1:8" ht="15.75" thickBot="1" x14ac:dyDescent="0.3">
      <c r="A45" s="297"/>
      <c r="B45" s="297"/>
      <c r="C45" s="297"/>
      <c r="D45" s="297"/>
      <c r="E45" s="297"/>
      <c r="F45" s="297"/>
      <c r="G45" s="297"/>
      <c r="H45" s="297"/>
    </row>
    <row r="46" spans="1:8" ht="51.75" customHeight="1" x14ac:dyDescent="0.25">
      <c r="A46" s="299" t="s">
        <v>311</v>
      </c>
      <c r="C46" s="168"/>
      <c r="D46" s="169"/>
      <c r="E46" s="296"/>
      <c r="F46" s="296"/>
      <c r="G46" s="175"/>
      <c r="H46" s="88">
        <v>37</v>
      </c>
    </row>
    <row r="47" spans="1:8" ht="150.75" customHeight="1" thickBot="1" x14ac:dyDescent="0.3">
      <c r="A47" s="299"/>
      <c r="C47" s="155" t="s">
        <v>296</v>
      </c>
      <c r="D47" s="159" t="s">
        <v>310</v>
      </c>
      <c r="E47" s="295" t="s">
        <v>309</v>
      </c>
      <c r="F47" s="295"/>
      <c r="G47" s="176" t="s">
        <v>308</v>
      </c>
    </row>
  </sheetData>
  <mergeCells count="51">
    <mergeCell ref="A1:H1"/>
    <mergeCell ref="A6:H6"/>
    <mergeCell ref="A29:H29"/>
    <mergeCell ref="C9:D9"/>
    <mergeCell ref="C8:D8"/>
    <mergeCell ref="A7:H7"/>
    <mergeCell ref="A10:H10"/>
    <mergeCell ref="A13:H13"/>
    <mergeCell ref="A8:A9"/>
    <mergeCell ref="A11:A12"/>
    <mergeCell ref="A14:A15"/>
    <mergeCell ref="A17:A18"/>
    <mergeCell ref="A2:H2"/>
    <mergeCell ref="D15:E15"/>
    <mergeCell ref="D14:E14"/>
    <mergeCell ref="A16:H16"/>
    <mergeCell ref="E17:F17"/>
    <mergeCell ref="E18:F18"/>
    <mergeCell ref="E32:F32"/>
    <mergeCell ref="E31:F31"/>
    <mergeCell ref="A26:A27"/>
    <mergeCell ref="A31:A32"/>
    <mergeCell ref="A19:H19"/>
    <mergeCell ref="E21:F21"/>
    <mergeCell ref="E20:F20"/>
    <mergeCell ref="A20:A21"/>
    <mergeCell ref="A22:H22"/>
    <mergeCell ref="E24:F24"/>
    <mergeCell ref="E23:F23"/>
    <mergeCell ref="A25:H25"/>
    <mergeCell ref="A23:A24"/>
    <mergeCell ref="E27:F27"/>
    <mergeCell ref="E26:F26"/>
    <mergeCell ref="A30:H30"/>
    <mergeCell ref="A33:H33"/>
    <mergeCell ref="A34:A35"/>
    <mergeCell ref="A36:H36"/>
    <mergeCell ref="A39:H39"/>
    <mergeCell ref="A42:H42"/>
    <mergeCell ref="A37:A38"/>
    <mergeCell ref="E38:F38"/>
    <mergeCell ref="E41:F41"/>
    <mergeCell ref="E40:F40"/>
    <mergeCell ref="A40:A41"/>
    <mergeCell ref="E44:F44"/>
    <mergeCell ref="E43:F43"/>
    <mergeCell ref="E46:F46"/>
    <mergeCell ref="E47:F47"/>
    <mergeCell ref="A45:H45"/>
    <mergeCell ref="A43:A44"/>
    <mergeCell ref="A46:A47"/>
  </mergeCells>
  <conditionalFormatting sqref="A31">
    <cfRule type="expression" dxfId="12" priority="11">
      <formula>B4</formula>
    </cfRule>
  </conditionalFormatting>
  <conditionalFormatting sqref="A37">
    <cfRule type="expression" dxfId="11" priority="9">
      <formula>B4</formula>
    </cfRule>
  </conditionalFormatting>
  <conditionalFormatting sqref="A40">
    <cfRule type="expression" dxfId="10" priority="8">
      <formula>B4</formula>
    </cfRule>
  </conditionalFormatting>
  <conditionalFormatting sqref="A43">
    <cfRule type="expression" dxfId="9" priority="7">
      <formula>B4</formula>
    </cfRule>
  </conditionalFormatting>
  <conditionalFormatting sqref="A34">
    <cfRule type="expression" dxfId="8" priority="10">
      <formula>B4</formula>
    </cfRule>
  </conditionalFormatting>
  <conditionalFormatting sqref="A33">
    <cfRule type="expression" dxfId="7" priority="13">
      <formula>B5</formula>
    </cfRule>
  </conditionalFormatting>
  <conditionalFormatting sqref="A36">
    <cfRule type="expression" dxfId="6" priority="15">
      <formula>B5</formula>
    </cfRule>
  </conditionalFormatting>
  <conditionalFormatting sqref="A39">
    <cfRule type="expression" dxfId="5" priority="17">
      <formula>B5</formula>
    </cfRule>
  </conditionalFormatting>
  <conditionalFormatting sqref="A42">
    <cfRule type="expression" dxfId="4" priority="19">
      <formula>B5</formula>
    </cfRule>
  </conditionalFormatting>
  <conditionalFormatting sqref="A45">
    <cfRule type="expression" dxfId="3" priority="21">
      <formula>B5</formula>
    </cfRule>
  </conditionalFormatting>
  <conditionalFormatting sqref="A46:A47">
    <cfRule type="expression" dxfId="2" priority="6">
      <formula>B4</formula>
    </cfRule>
  </conditionalFormatting>
  <conditionalFormatting sqref="A29:H30">
    <cfRule type="expression" dxfId="1" priority="5">
      <formula>B4</formula>
    </cfRule>
  </conditionalFormatting>
  <conditionalFormatting sqref="A30:H30">
    <cfRule type="expression" dxfId="0" priority="1">
      <formula>B4</formula>
    </cfRule>
  </conditionalFormatting>
  <pageMargins left="0.7" right="0.7" top="0.75" bottom="0.75" header="0.3" footer="0.3"/>
  <pageSetup scale="79" orientation="portrait" r:id="rId1"/>
  <rowBreaks count="2" manualBreakCount="2">
    <brk id="24" max="7" man="1"/>
    <brk id="3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1267" r:id="rId4" name="Check Box 3">
              <controlPr defaultSize="0" autoFill="0" autoLine="0" autoPict="0">
                <anchor moveWithCells="1">
                  <from>
                    <xdr:col>1</xdr:col>
                    <xdr:colOff>47625</xdr:colOff>
                    <xdr:row>3</xdr:row>
                    <xdr:rowOff>57150</xdr:rowOff>
                  </from>
                  <to>
                    <xdr:col>1</xdr:col>
                    <xdr:colOff>857250</xdr:colOff>
                    <xdr:row>3</xdr:row>
                    <xdr:rowOff>266700</xdr:rowOff>
                  </to>
                </anchor>
              </controlPr>
            </control>
          </mc:Choice>
        </mc:AlternateContent>
        <mc:AlternateContent xmlns:mc="http://schemas.openxmlformats.org/markup-compatibility/2006">
          <mc:Choice Requires="x14">
            <control shapeId="11269" r:id="rId5" name="Scroll Bar 5">
              <controlPr defaultSize="0" autoPict="0">
                <anchor moveWithCells="1">
                  <from>
                    <xdr:col>2</xdr:col>
                    <xdr:colOff>19050</xdr:colOff>
                    <xdr:row>7</xdr:row>
                    <xdr:rowOff>76200</xdr:rowOff>
                  </from>
                  <to>
                    <xdr:col>6</xdr:col>
                    <xdr:colOff>590550</xdr:colOff>
                    <xdr:row>8</xdr:row>
                    <xdr:rowOff>0</xdr:rowOff>
                  </to>
                </anchor>
              </controlPr>
            </control>
          </mc:Choice>
        </mc:AlternateContent>
        <mc:AlternateContent xmlns:mc="http://schemas.openxmlformats.org/markup-compatibility/2006">
          <mc:Choice Requires="x14">
            <control shapeId="11270" r:id="rId6" name="Scroll Bar 6">
              <controlPr defaultSize="0" autoPict="0">
                <anchor moveWithCells="1">
                  <from>
                    <xdr:col>2</xdr:col>
                    <xdr:colOff>19050</xdr:colOff>
                    <xdr:row>10</xdr:row>
                    <xdr:rowOff>228600</xdr:rowOff>
                  </from>
                  <to>
                    <xdr:col>6</xdr:col>
                    <xdr:colOff>581025</xdr:colOff>
                    <xdr:row>10</xdr:row>
                    <xdr:rowOff>419100</xdr:rowOff>
                  </to>
                </anchor>
              </controlPr>
            </control>
          </mc:Choice>
        </mc:AlternateContent>
        <mc:AlternateContent xmlns:mc="http://schemas.openxmlformats.org/markup-compatibility/2006">
          <mc:Choice Requires="x14">
            <control shapeId="11271" r:id="rId7" name="Scroll Bar 7">
              <controlPr defaultSize="0" autoPict="0">
                <anchor moveWithCells="1">
                  <from>
                    <xdr:col>2</xdr:col>
                    <xdr:colOff>28575</xdr:colOff>
                    <xdr:row>13</xdr:row>
                    <xdr:rowOff>266700</xdr:rowOff>
                  </from>
                  <to>
                    <xdr:col>6</xdr:col>
                    <xdr:colOff>590550</xdr:colOff>
                    <xdr:row>13</xdr:row>
                    <xdr:rowOff>457200</xdr:rowOff>
                  </to>
                </anchor>
              </controlPr>
            </control>
          </mc:Choice>
        </mc:AlternateContent>
        <mc:AlternateContent xmlns:mc="http://schemas.openxmlformats.org/markup-compatibility/2006">
          <mc:Choice Requires="x14">
            <control shapeId="11272" r:id="rId8" name="Scroll Bar 8">
              <controlPr defaultSize="0" autoPict="0">
                <anchor moveWithCells="1">
                  <from>
                    <xdr:col>2</xdr:col>
                    <xdr:colOff>9525</xdr:colOff>
                    <xdr:row>16</xdr:row>
                    <xdr:rowOff>238125</xdr:rowOff>
                  </from>
                  <to>
                    <xdr:col>6</xdr:col>
                    <xdr:colOff>571500</xdr:colOff>
                    <xdr:row>16</xdr:row>
                    <xdr:rowOff>428625</xdr:rowOff>
                  </to>
                </anchor>
              </controlPr>
            </control>
          </mc:Choice>
        </mc:AlternateContent>
        <mc:AlternateContent xmlns:mc="http://schemas.openxmlformats.org/markup-compatibility/2006">
          <mc:Choice Requires="x14">
            <control shapeId="11274" r:id="rId9" name="Scroll Bar 10">
              <controlPr defaultSize="0" autoPict="0">
                <anchor moveWithCells="1">
                  <from>
                    <xdr:col>2</xdr:col>
                    <xdr:colOff>19050</xdr:colOff>
                    <xdr:row>22</xdr:row>
                    <xdr:rowOff>247650</xdr:rowOff>
                  </from>
                  <to>
                    <xdr:col>6</xdr:col>
                    <xdr:colOff>581025</xdr:colOff>
                    <xdr:row>22</xdr:row>
                    <xdr:rowOff>438150</xdr:rowOff>
                  </to>
                </anchor>
              </controlPr>
            </control>
          </mc:Choice>
        </mc:AlternateContent>
        <mc:AlternateContent xmlns:mc="http://schemas.openxmlformats.org/markup-compatibility/2006">
          <mc:Choice Requires="x14">
            <control shapeId="11275" r:id="rId10" name="Scroll Bar 11">
              <controlPr defaultSize="0" autoPict="0">
                <anchor moveWithCells="1">
                  <from>
                    <xdr:col>2</xdr:col>
                    <xdr:colOff>19050</xdr:colOff>
                    <xdr:row>19</xdr:row>
                    <xdr:rowOff>95250</xdr:rowOff>
                  </from>
                  <to>
                    <xdr:col>6</xdr:col>
                    <xdr:colOff>581025</xdr:colOff>
                    <xdr:row>19</xdr:row>
                    <xdr:rowOff>285750</xdr:rowOff>
                  </to>
                </anchor>
              </controlPr>
            </control>
          </mc:Choice>
        </mc:AlternateContent>
        <mc:AlternateContent xmlns:mc="http://schemas.openxmlformats.org/markup-compatibility/2006">
          <mc:Choice Requires="x14">
            <control shapeId="11276" r:id="rId11" name="Scroll Bar 12">
              <controlPr defaultSize="0" autoPict="0">
                <anchor moveWithCells="1">
                  <from>
                    <xdr:col>2</xdr:col>
                    <xdr:colOff>28575</xdr:colOff>
                    <xdr:row>25</xdr:row>
                    <xdr:rowOff>85725</xdr:rowOff>
                  </from>
                  <to>
                    <xdr:col>6</xdr:col>
                    <xdr:colOff>590550</xdr:colOff>
                    <xdr:row>25</xdr:row>
                    <xdr:rowOff>276225</xdr:rowOff>
                  </to>
                </anchor>
              </controlPr>
            </control>
          </mc:Choice>
        </mc:AlternateContent>
        <mc:AlternateContent xmlns:mc="http://schemas.openxmlformats.org/markup-compatibility/2006">
          <mc:Choice Requires="x14">
            <control shapeId="11277" r:id="rId12" name="Scroll Bar 13">
              <controlPr defaultSize="0" autoPict="0">
                <anchor moveWithCells="1">
                  <from>
                    <xdr:col>2</xdr:col>
                    <xdr:colOff>9525</xdr:colOff>
                    <xdr:row>30</xdr:row>
                    <xdr:rowOff>85725</xdr:rowOff>
                  </from>
                  <to>
                    <xdr:col>6</xdr:col>
                    <xdr:colOff>571500</xdr:colOff>
                    <xdr:row>30</xdr:row>
                    <xdr:rowOff>276225</xdr:rowOff>
                  </to>
                </anchor>
              </controlPr>
            </control>
          </mc:Choice>
        </mc:AlternateContent>
        <mc:AlternateContent xmlns:mc="http://schemas.openxmlformats.org/markup-compatibility/2006">
          <mc:Choice Requires="x14">
            <control shapeId="11278" r:id="rId13" name="Scroll Bar 14">
              <controlPr defaultSize="0" autoPict="0">
                <anchor moveWithCells="1">
                  <from>
                    <xdr:col>2</xdr:col>
                    <xdr:colOff>38100</xdr:colOff>
                    <xdr:row>33</xdr:row>
                    <xdr:rowOff>95250</xdr:rowOff>
                  </from>
                  <to>
                    <xdr:col>6</xdr:col>
                    <xdr:colOff>600075</xdr:colOff>
                    <xdr:row>33</xdr:row>
                    <xdr:rowOff>285750</xdr:rowOff>
                  </to>
                </anchor>
              </controlPr>
            </control>
          </mc:Choice>
        </mc:AlternateContent>
        <mc:AlternateContent xmlns:mc="http://schemas.openxmlformats.org/markup-compatibility/2006">
          <mc:Choice Requires="x14">
            <control shapeId="11279" r:id="rId14" name="Scroll Bar 15">
              <controlPr defaultSize="0" autoPict="0">
                <anchor moveWithCells="1">
                  <from>
                    <xdr:col>2</xdr:col>
                    <xdr:colOff>19050</xdr:colOff>
                    <xdr:row>36</xdr:row>
                    <xdr:rowOff>152400</xdr:rowOff>
                  </from>
                  <to>
                    <xdr:col>6</xdr:col>
                    <xdr:colOff>581025</xdr:colOff>
                    <xdr:row>37</xdr:row>
                    <xdr:rowOff>19050</xdr:rowOff>
                  </to>
                </anchor>
              </controlPr>
            </control>
          </mc:Choice>
        </mc:AlternateContent>
        <mc:AlternateContent xmlns:mc="http://schemas.openxmlformats.org/markup-compatibility/2006">
          <mc:Choice Requires="x14">
            <control shapeId="11280" r:id="rId15" name="Scroll Bar 16">
              <controlPr defaultSize="0" autoPict="0">
                <anchor moveWithCells="1">
                  <from>
                    <xdr:col>2</xdr:col>
                    <xdr:colOff>19050</xdr:colOff>
                    <xdr:row>39</xdr:row>
                    <xdr:rowOff>247650</xdr:rowOff>
                  </from>
                  <to>
                    <xdr:col>6</xdr:col>
                    <xdr:colOff>581025</xdr:colOff>
                    <xdr:row>39</xdr:row>
                    <xdr:rowOff>438150</xdr:rowOff>
                  </to>
                </anchor>
              </controlPr>
            </control>
          </mc:Choice>
        </mc:AlternateContent>
        <mc:AlternateContent xmlns:mc="http://schemas.openxmlformats.org/markup-compatibility/2006">
          <mc:Choice Requires="x14">
            <control shapeId="11281" r:id="rId16" name="Scroll Bar 17">
              <controlPr defaultSize="0" autoPict="0">
                <anchor moveWithCells="1">
                  <from>
                    <xdr:col>2</xdr:col>
                    <xdr:colOff>19050</xdr:colOff>
                    <xdr:row>42</xdr:row>
                    <xdr:rowOff>152400</xdr:rowOff>
                  </from>
                  <to>
                    <xdr:col>6</xdr:col>
                    <xdr:colOff>581025</xdr:colOff>
                    <xdr:row>42</xdr:row>
                    <xdr:rowOff>342900</xdr:rowOff>
                  </to>
                </anchor>
              </controlPr>
            </control>
          </mc:Choice>
        </mc:AlternateContent>
        <mc:AlternateContent xmlns:mc="http://schemas.openxmlformats.org/markup-compatibility/2006">
          <mc:Choice Requires="x14">
            <control shapeId="11282" r:id="rId17" name="Scroll Bar 18">
              <controlPr defaultSize="0" autoPict="0">
                <anchor moveWithCells="1">
                  <from>
                    <xdr:col>2</xdr:col>
                    <xdr:colOff>19050</xdr:colOff>
                    <xdr:row>45</xdr:row>
                    <xdr:rowOff>152400</xdr:rowOff>
                  </from>
                  <to>
                    <xdr:col>6</xdr:col>
                    <xdr:colOff>581025</xdr:colOff>
                    <xdr:row>45</xdr:row>
                    <xdr:rowOff>342900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2"/>
  <sheetViews>
    <sheetView workbookViewId="0">
      <selection activeCell="K84" sqref="K84"/>
    </sheetView>
  </sheetViews>
  <sheetFormatPr defaultRowHeight="15" x14ac:dyDescent="0.25"/>
  <cols>
    <col min="1" max="1" width="4.85546875" style="210" customWidth="1"/>
    <col min="2" max="2" width="21.28515625" style="43" customWidth="1"/>
    <col min="3" max="7" width="9.140625" style="153"/>
    <col min="8" max="8" width="9.140625" style="88"/>
  </cols>
  <sheetData>
    <row r="1" spans="1:9" ht="16.5" x14ac:dyDescent="0.25">
      <c r="A1" s="347" t="s">
        <v>174</v>
      </c>
      <c r="B1" s="347"/>
      <c r="C1" s="347"/>
      <c r="D1" s="347"/>
      <c r="E1" s="347"/>
      <c r="F1" s="347"/>
      <c r="G1" s="347"/>
      <c r="H1" s="347"/>
      <c r="I1" s="347"/>
    </row>
    <row r="2" spans="1:9" ht="91.5" customHeight="1" x14ac:dyDescent="0.25">
      <c r="A2" s="314" t="s">
        <v>313</v>
      </c>
      <c r="B2" s="314"/>
      <c r="C2" s="314"/>
      <c r="D2" s="314"/>
      <c r="E2" s="314"/>
      <c r="F2" s="314"/>
      <c r="G2" s="314"/>
      <c r="H2" s="314"/>
      <c r="I2" s="314"/>
    </row>
    <row r="3" spans="1:9" x14ac:dyDescent="0.25">
      <c r="A3" s="348" t="s">
        <v>175</v>
      </c>
      <c r="B3" s="348"/>
      <c r="C3" s="348"/>
      <c r="D3" s="348"/>
      <c r="E3" s="348"/>
      <c r="F3" s="348"/>
      <c r="G3" s="348"/>
      <c r="H3" s="348"/>
      <c r="I3" s="348"/>
    </row>
    <row r="4" spans="1:9" ht="63" customHeight="1" thickBot="1" x14ac:dyDescent="0.3">
      <c r="A4" s="349" t="s">
        <v>314</v>
      </c>
      <c r="B4" s="349"/>
      <c r="C4" s="349"/>
      <c r="D4" s="349"/>
      <c r="E4" s="349"/>
      <c r="F4" s="349"/>
      <c r="G4" s="349"/>
      <c r="H4" s="349"/>
      <c r="I4" s="349"/>
    </row>
    <row r="5" spans="1:9" ht="33.75" customHeight="1" x14ac:dyDescent="0.25">
      <c r="A5" s="329">
        <v>1.1000000000000001</v>
      </c>
      <c r="B5" s="332" t="s">
        <v>179</v>
      </c>
      <c r="C5" s="344"/>
      <c r="D5" s="345"/>
      <c r="E5" s="213"/>
      <c r="F5" s="215"/>
      <c r="G5" s="217"/>
      <c r="H5" s="88">
        <v>48</v>
      </c>
    </row>
    <row r="6" spans="1:9" ht="243" thickBot="1" x14ac:dyDescent="0.3">
      <c r="A6" s="329"/>
      <c r="B6" s="332"/>
      <c r="C6" s="342" t="s">
        <v>318</v>
      </c>
      <c r="D6" s="343"/>
      <c r="E6" s="223" t="s">
        <v>319</v>
      </c>
      <c r="F6" s="224" t="s">
        <v>320</v>
      </c>
      <c r="G6" s="225" t="s">
        <v>321</v>
      </c>
    </row>
    <row r="7" spans="1:9" s="221" customFormat="1" ht="15.75" thickBot="1" x14ac:dyDescent="0.3">
      <c r="A7" s="218"/>
      <c r="B7" s="219"/>
      <c r="C7" s="220"/>
      <c r="D7" s="220"/>
      <c r="E7" s="220"/>
      <c r="F7" s="220"/>
      <c r="G7" s="220"/>
      <c r="H7" s="252"/>
    </row>
    <row r="8" spans="1:9" ht="42" customHeight="1" x14ac:dyDescent="0.25">
      <c r="A8" s="329">
        <v>1.2</v>
      </c>
      <c r="B8" s="350" t="s">
        <v>325</v>
      </c>
      <c r="C8" s="344"/>
      <c r="D8" s="345"/>
      <c r="E8" s="340"/>
      <c r="F8" s="340"/>
      <c r="G8" s="217"/>
      <c r="H8" s="88">
        <v>2</v>
      </c>
    </row>
    <row r="9" spans="1:9" ht="180" customHeight="1" thickBot="1" x14ac:dyDescent="0.3">
      <c r="A9" s="329"/>
      <c r="B9" s="350"/>
      <c r="C9" s="342" t="s">
        <v>324</v>
      </c>
      <c r="D9" s="343"/>
      <c r="E9" s="341" t="s">
        <v>323</v>
      </c>
      <c r="F9" s="341"/>
      <c r="G9" s="225" t="s">
        <v>322</v>
      </c>
      <c r="I9" s="73" t="s">
        <v>336</v>
      </c>
    </row>
    <row r="10" spans="1:9" ht="64.5" customHeight="1" thickBot="1" x14ac:dyDescent="0.3">
      <c r="A10" s="349" t="s">
        <v>315</v>
      </c>
      <c r="B10" s="349"/>
      <c r="C10" s="349"/>
      <c r="D10" s="349"/>
      <c r="E10" s="349"/>
      <c r="F10" s="349"/>
      <c r="G10" s="349"/>
      <c r="H10" s="349"/>
      <c r="I10" s="349"/>
    </row>
    <row r="11" spans="1:9" ht="21" customHeight="1" x14ac:dyDescent="0.25">
      <c r="A11" s="329">
        <v>1.3</v>
      </c>
      <c r="B11" s="332" t="s">
        <v>180</v>
      </c>
      <c r="C11" s="344"/>
      <c r="D11" s="345"/>
      <c r="E11" s="340"/>
      <c r="F11" s="340"/>
      <c r="G11" s="217"/>
      <c r="H11" s="88">
        <v>49</v>
      </c>
    </row>
    <row r="12" spans="1:9" ht="246" customHeight="1" thickBot="1" x14ac:dyDescent="0.3">
      <c r="A12" s="329"/>
      <c r="B12" s="332"/>
      <c r="C12" s="342" t="s">
        <v>326</v>
      </c>
      <c r="D12" s="343"/>
      <c r="E12" s="341" t="s">
        <v>328</v>
      </c>
      <c r="F12" s="341"/>
      <c r="G12" s="225" t="s">
        <v>327</v>
      </c>
    </row>
    <row r="13" spans="1:9" s="221" customFormat="1" ht="15.75" thickBot="1" x14ac:dyDescent="0.3">
      <c r="A13" s="218"/>
      <c r="B13" s="219"/>
      <c r="C13" s="220"/>
      <c r="D13" s="220"/>
      <c r="E13" s="220"/>
      <c r="F13" s="220"/>
      <c r="G13" s="220"/>
      <c r="H13" s="252"/>
    </row>
    <row r="14" spans="1:9" x14ac:dyDescent="0.25">
      <c r="A14" s="346">
        <v>1.4</v>
      </c>
      <c r="B14" s="332" t="s">
        <v>185</v>
      </c>
      <c r="C14" s="344"/>
      <c r="D14" s="345"/>
      <c r="E14" s="340"/>
      <c r="F14" s="340"/>
      <c r="G14" s="217"/>
      <c r="H14" s="88">
        <v>49</v>
      </c>
    </row>
    <row r="15" spans="1:9" ht="281.25" customHeight="1" thickBot="1" x14ac:dyDescent="0.3">
      <c r="A15" s="346"/>
      <c r="B15" s="332"/>
      <c r="C15" s="342" t="s">
        <v>330</v>
      </c>
      <c r="D15" s="343"/>
      <c r="E15" s="341" t="s">
        <v>331</v>
      </c>
      <c r="F15" s="341"/>
      <c r="G15" s="225" t="s">
        <v>329</v>
      </c>
    </row>
    <row r="16" spans="1:9" s="221" customFormat="1" ht="15.75" thickBot="1" x14ac:dyDescent="0.3">
      <c r="A16" s="218"/>
      <c r="B16" s="219"/>
      <c r="C16" s="220"/>
      <c r="D16" s="220"/>
      <c r="E16" s="220"/>
      <c r="F16" s="220"/>
      <c r="G16" s="220"/>
      <c r="H16" s="252"/>
    </row>
    <row r="17" spans="1:9" x14ac:dyDescent="0.25">
      <c r="A17" s="329">
        <v>1.5</v>
      </c>
      <c r="B17" s="332" t="s">
        <v>181</v>
      </c>
      <c r="C17" s="344"/>
      <c r="D17" s="345"/>
      <c r="E17" s="340"/>
      <c r="F17" s="340"/>
      <c r="G17" s="217"/>
      <c r="H17" s="88">
        <v>39</v>
      </c>
    </row>
    <row r="18" spans="1:9" ht="305.25" customHeight="1" thickBot="1" x14ac:dyDescent="0.3">
      <c r="A18" s="329"/>
      <c r="B18" s="332"/>
      <c r="C18" s="342" t="s">
        <v>332</v>
      </c>
      <c r="D18" s="343"/>
      <c r="E18" s="341" t="s">
        <v>333</v>
      </c>
      <c r="F18" s="341"/>
      <c r="G18" s="225" t="s">
        <v>334</v>
      </c>
    </row>
    <row r="19" spans="1:9" s="221" customFormat="1" ht="15.75" thickBot="1" x14ac:dyDescent="0.3">
      <c r="A19" s="218"/>
      <c r="B19" s="219"/>
      <c r="C19" s="220"/>
      <c r="D19" s="220"/>
      <c r="E19" s="220"/>
      <c r="F19" s="220"/>
      <c r="G19" s="220"/>
      <c r="H19" s="252"/>
    </row>
    <row r="20" spans="1:9" x14ac:dyDescent="0.25">
      <c r="A20" s="329">
        <v>1.6</v>
      </c>
      <c r="B20" s="332" t="s">
        <v>182</v>
      </c>
      <c r="C20" s="344"/>
      <c r="D20" s="345"/>
      <c r="E20" s="340"/>
      <c r="F20" s="340"/>
      <c r="G20" s="217"/>
      <c r="H20" s="88">
        <v>46</v>
      </c>
    </row>
    <row r="21" spans="1:9" ht="189.75" customHeight="1" thickBot="1" x14ac:dyDescent="0.3">
      <c r="A21" s="329"/>
      <c r="B21" s="332"/>
      <c r="C21" s="226" t="s">
        <v>339</v>
      </c>
      <c r="D21" s="227" t="s">
        <v>338</v>
      </c>
      <c r="E21" s="341" t="s">
        <v>337</v>
      </c>
      <c r="F21" s="341"/>
      <c r="G21" s="225" t="s">
        <v>335</v>
      </c>
    </row>
    <row r="22" spans="1:9" ht="60.75" customHeight="1" thickBot="1" x14ac:dyDescent="0.3">
      <c r="A22" s="349" t="s">
        <v>316</v>
      </c>
      <c r="B22" s="349"/>
      <c r="C22" s="349"/>
      <c r="D22" s="349"/>
      <c r="E22" s="349"/>
      <c r="F22" s="349"/>
      <c r="G22" s="349"/>
      <c r="H22" s="349"/>
      <c r="I22" s="349"/>
    </row>
    <row r="23" spans="1:9" x14ac:dyDescent="0.25">
      <c r="A23" s="329">
        <v>1.7</v>
      </c>
      <c r="B23" s="332" t="s">
        <v>219</v>
      </c>
      <c r="C23" s="344"/>
      <c r="D23" s="345"/>
      <c r="E23" s="340"/>
      <c r="F23" s="340"/>
      <c r="G23" s="217"/>
      <c r="H23" s="88">
        <v>46</v>
      </c>
    </row>
    <row r="24" spans="1:9" ht="123.75" customHeight="1" thickBot="1" x14ac:dyDescent="0.3">
      <c r="A24" s="329"/>
      <c r="B24" s="332"/>
      <c r="C24" s="342" t="s">
        <v>342</v>
      </c>
      <c r="D24" s="343"/>
      <c r="E24" s="341" t="s">
        <v>341</v>
      </c>
      <c r="F24" s="341"/>
      <c r="G24" s="225" t="s">
        <v>340</v>
      </c>
    </row>
    <row r="25" spans="1:9" ht="15.75" thickBot="1" x14ac:dyDescent="0.3">
      <c r="A25" s="209"/>
      <c r="B25" s="6"/>
    </row>
    <row r="26" spans="1:9" x14ac:dyDescent="0.25">
      <c r="A26" s="329">
        <v>1.8</v>
      </c>
      <c r="B26" s="332" t="s">
        <v>183</v>
      </c>
      <c r="C26" s="344"/>
      <c r="D26" s="345"/>
      <c r="E26" s="340"/>
      <c r="F26" s="340"/>
      <c r="G26" s="217"/>
      <c r="H26" s="88">
        <v>46</v>
      </c>
    </row>
    <row r="27" spans="1:9" ht="165.75" customHeight="1" thickBot="1" x14ac:dyDescent="0.3">
      <c r="A27" s="329"/>
      <c r="B27" s="332"/>
      <c r="C27" s="342" t="s">
        <v>343</v>
      </c>
      <c r="D27" s="343"/>
      <c r="E27" s="341" t="s">
        <v>344</v>
      </c>
      <c r="F27" s="341"/>
      <c r="G27" s="225" t="s">
        <v>345</v>
      </c>
    </row>
    <row r="28" spans="1:9" ht="15.75" thickBot="1" x14ac:dyDescent="0.3">
      <c r="A28" s="209"/>
      <c r="B28" s="6"/>
    </row>
    <row r="29" spans="1:9" x14ac:dyDescent="0.25">
      <c r="A29" s="329">
        <v>1.9</v>
      </c>
      <c r="B29" s="332" t="s">
        <v>184</v>
      </c>
      <c r="C29" s="344"/>
      <c r="D29" s="345"/>
      <c r="E29" s="340"/>
      <c r="F29" s="340"/>
      <c r="G29" s="217"/>
      <c r="H29" s="88">
        <v>46</v>
      </c>
    </row>
    <row r="30" spans="1:9" ht="147.75" customHeight="1" thickBot="1" x14ac:dyDescent="0.3">
      <c r="A30" s="329"/>
      <c r="B30" s="332"/>
      <c r="C30" s="342" t="s">
        <v>348</v>
      </c>
      <c r="D30" s="343"/>
      <c r="E30" s="341" t="s">
        <v>347</v>
      </c>
      <c r="F30" s="341"/>
      <c r="G30" s="225" t="s">
        <v>346</v>
      </c>
    </row>
    <row r="31" spans="1:9" ht="65.25" customHeight="1" thickBot="1" x14ac:dyDescent="0.3">
      <c r="A31" s="349" t="s">
        <v>317</v>
      </c>
      <c r="B31" s="349"/>
      <c r="C31" s="349"/>
      <c r="D31" s="349"/>
      <c r="E31" s="349"/>
      <c r="F31" s="349"/>
      <c r="G31" s="349"/>
      <c r="H31" s="349"/>
      <c r="I31" s="349"/>
    </row>
    <row r="32" spans="1:9" x14ac:dyDescent="0.25">
      <c r="A32" s="333" t="s">
        <v>178</v>
      </c>
      <c r="B32" s="332" t="s">
        <v>353</v>
      </c>
      <c r="C32" s="222"/>
      <c r="D32" s="214"/>
      <c r="E32" s="340"/>
      <c r="F32" s="340"/>
      <c r="G32" s="217"/>
      <c r="H32" s="88">
        <v>46</v>
      </c>
    </row>
    <row r="33" spans="1:9" ht="169.5" customHeight="1" thickBot="1" x14ac:dyDescent="0.3">
      <c r="A33" s="333"/>
      <c r="B33" s="332"/>
      <c r="C33" s="226" t="s">
        <v>352</v>
      </c>
      <c r="D33" s="227" t="s">
        <v>351</v>
      </c>
      <c r="E33" s="341" t="s">
        <v>350</v>
      </c>
      <c r="F33" s="341"/>
      <c r="G33" s="225" t="s">
        <v>349</v>
      </c>
    </row>
    <row r="36" spans="1:9" x14ac:dyDescent="0.25">
      <c r="A36" s="338" t="s">
        <v>176</v>
      </c>
      <c r="B36" s="338"/>
      <c r="C36" s="338"/>
      <c r="D36" s="338"/>
      <c r="E36" s="338"/>
      <c r="F36" s="338"/>
      <c r="G36" s="338"/>
      <c r="H36" s="338"/>
      <c r="I36" s="338"/>
    </row>
    <row r="37" spans="1:9" ht="122.25" customHeight="1" thickBot="1" x14ac:dyDescent="0.3">
      <c r="A37" s="339" t="s">
        <v>354</v>
      </c>
      <c r="B37" s="339"/>
      <c r="C37" s="339"/>
      <c r="D37" s="339"/>
      <c r="E37" s="339"/>
      <c r="F37" s="339"/>
      <c r="G37" s="339"/>
      <c r="H37" s="339"/>
      <c r="I37" s="339"/>
    </row>
    <row r="38" spans="1:9" ht="43.5" customHeight="1" x14ac:dyDescent="0.25">
      <c r="A38" s="329">
        <v>2.1</v>
      </c>
      <c r="B38" s="304" t="s">
        <v>192</v>
      </c>
      <c r="C38" s="336"/>
      <c r="D38" s="337"/>
      <c r="E38" s="228"/>
      <c r="F38" s="229"/>
      <c r="G38" s="230"/>
      <c r="H38" s="88">
        <v>46</v>
      </c>
    </row>
    <row r="39" spans="1:9" ht="158.25" customHeight="1" thickBot="1" x14ac:dyDescent="0.3">
      <c r="A39" s="329"/>
      <c r="B39" s="304"/>
      <c r="C39" s="334" t="s">
        <v>355</v>
      </c>
      <c r="D39" s="335"/>
      <c r="E39" s="232" t="s">
        <v>356</v>
      </c>
      <c r="F39" s="233" t="s">
        <v>357</v>
      </c>
      <c r="G39" s="234" t="s">
        <v>358</v>
      </c>
    </row>
    <row r="40" spans="1:9" ht="15.75" thickBot="1" x14ac:dyDescent="0.3">
      <c r="A40" s="92"/>
      <c r="B40" s="6"/>
      <c r="C40" s="7"/>
    </row>
    <row r="41" spans="1:9" ht="31.5" customHeight="1" x14ac:dyDescent="0.25">
      <c r="A41" s="329">
        <v>2.2000000000000002</v>
      </c>
      <c r="B41" s="332" t="s">
        <v>193</v>
      </c>
      <c r="C41" s="231"/>
      <c r="D41" s="235"/>
      <c r="E41" s="228"/>
      <c r="F41" s="229"/>
      <c r="G41" s="230"/>
      <c r="H41" s="88">
        <v>55</v>
      </c>
    </row>
    <row r="42" spans="1:9" ht="326.25" customHeight="1" thickBot="1" x14ac:dyDescent="0.3">
      <c r="A42" s="329"/>
      <c r="B42" s="332"/>
      <c r="C42" s="236" t="s">
        <v>359</v>
      </c>
      <c r="D42" s="237" t="s">
        <v>360</v>
      </c>
      <c r="E42" s="232" t="s">
        <v>361</v>
      </c>
      <c r="F42" s="233" t="s">
        <v>362</v>
      </c>
      <c r="G42" s="234" t="s">
        <v>363</v>
      </c>
    </row>
    <row r="43" spans="1:9" ht="15.75" thickBot="1" x14ac:dyDescent="0.3">
      <c r="A43" s="92"/>
      <c r="B43" s="6"/>
      <c r="C43" s="7"/>
    </row>
    <row r="44" spans="1:9" ht="28.5" customHeight="1" x14ac:dyDescent="0.25">
      <c r="A44" s="329">
        <v>2.2999999999999998</v>
      </c>
      <c r="B44" s="332" t="s">
        <v>194</v>
      </c>
      <c r="C44" s="231"/>
      <c r="D44" s="235"/>
      <c r="E44" s="228"/>
      <c r="F44" s="229"/>
      <c r="G44" s="230"/>
      <c r="H44" s="88">
        <v>55</v>
      </c>
    </row>
    <row r="45" spans="1:9" ht="247.5" customHeight="1" thickBot="1" x14ac:dyDescent="0.3">
      <c r="A45" s="329"/>
      <c r="B45" s="332"/>
      <c r="C45" s="236" t="s">
        <v>364</v>
      </c>
      <c r="D45" s="237" t="s">
        <v>365</v>
      </c>
      <c r="E45" s="232" t="s">
        <v>366</v>
      </c>
      <c r="F45" s="233" t="s">
        <v>367</v>
      </c>
      <c r="G45" s="234" t="s">
        <v>368</v>
      </c>
    </row>
    <row r="46" spans="1:9" ht="15.75" customHeight="1" thickBot="1" x14ac:dyDescent="0.3">
      <c r="A46" s="92"/>
      <c r="B46" s="6"/>
      <c r="C46" s="7"/>
    </row>
    <row r="47" spans="1:9" ht="21" customHeight="1" x14ac:dyDescent="0.25">
      <c r="A47" s="329">
        <v>2.4</v>
      </c>
      <c r="B47" s="332" t="s">
        <v>195</v>
      </c>
      <c r="C47" s="231"/>
      <c r="D47" s="235"/>
      <c r="E47" s="228"/>
      <c r="F47" s="229"/>
      <c r="G47" s="230"/>
      <c r="H47" s="88">
        <v>52</v>
      </c>
    </row>
    <row r="48" spans="1:9" ht="141.75" customHeight="1" thickBot="1" x14ac:dyDescent="0.3">
      <c r="A48" s="329"/>
      <c r="B48" s="332"/>
      <c r="C48" s="334" t="s">
        <v>369</v>
      </c>
      <c r="D48" s="335"/>
      <c r="E48" s="232" t="s">
        <v>370</v>
      </c>
      <c r="F48" s="233" t="s">
        <v>371</v>
      </c>
      <c r="G48" s="234" t="s">
        <v>372</v>
      </c>
    </row>
    <row r="49" spans="1:14" ht="15.75" thickBot="1" x14ac:dyDescent="0.3">
      <c r="A49" s="92"/>
      <c r="B49" s="6"/>
      <c r="C49" s="7"/>
    </row>
    <row r="50" spans="1:14" ht="24.75" customHeight="1" x14ac:dyDescent="0.25">
      <c r="A50" s="329">
        <v>2.5</v>
      </c>
      <c r="B50" s="332" t="s">
        <v>196</v>
      </c>
      <c r="C50" s="231"/>
      <c r="D50" s="235"/>
      <c r="E50" s="228"/>
      <c r="F50" s="229"/>
      <c r="G50" s="230"/>
      <c r="H50" s="88">
        <v>97</v>
      </c>
    </row>
    <row r="51" spans="1:14" ht="230.25" customHeight="1" thickBot="1" x14ac:dyDescent="0.3">
      <c r="A51" s="329"/>
      <c r="B51" s="332"/>
      <c r="C51" s="334" t="s">
        <v>373</v>
      </c>
      <c r="D51" s="335"/>
      <c r="E51" s="232" t="s">
        <v>374</v>
      </c>
      <c r="F51" s="233" t="s">
        <v>375</v>
      </c>
      <c r="G51" s="234" t="s">
        <v>376</v>
      </c>
    </row>
    <row r="52" spans="1:14" ht="15.75" thickBot="1" x14ac:dyDescent="0.3">
      <c r="A52" s="92"/>
      <c r="B52" s="6"/>
      <c r="C52" s="7"/>
    </row>
    <row r="53" spans="1:14" x14ac:dyDescent="0.25">
      <c r="A53" s="329">
        <v>2.6</v>
      </c>
      <c r="B53" s="332" t="s">
        <v>197</v>
      </c>
      <c r="C53" s="231"/>
      <c r="D53" s="235"/>
      <c r="E53" s="228"/>
      <c r="F53" s="229"/>
      <c r="G53" s="230"/>
      <c r="H53" s="88">
        <v>3</v>
      </c>
    </row>
    <row r="54" spans="1:14" ht="114" customHeight="1" thickBot="1" x14ac:dyDescent="0.3">
      <c r="A54" s="329"/>
      <c r="B54" s="332"/>
      <c r="C54" s="334" t="s">
        <v>377</v>
      </c>
      <c r="D54" s="335"/>
      <c r="E54" s="232"/>
      <c r="F54" s="233" t="s">
        <v>378</v>
      </c>
      <c r="G54" s="234" t="s">
        <v>379</v>
      </c>
    </row>
    <row r="55" spans="1:14" ht="15.75" thickBot="1" x14ac:dyDescent="0.3">
      <c r="A55" s="92"/>
      <c r="B55" s="6"/>
      <c r="C55" s="7"/>
    </row>
    <row r="56" spans="1:14" x14ac:dyDescent="0.25">
      <c r="A56" s="329">
        <v>2.7</v>
      </c>
      <c r="B56" s="332" t="s">
        <v>198</v>
      </c>
      <c r="C56" s="231"/>
      <c r="D56" s="235"/>
      <c r="E56" s="228"/>
      <c r="F56" s="229"/>
      <c r="G56" s="230"/>
      <c r="H56" s="88">
        <v>34</v>
      </c>
    </row>
    <row r="57" spans="1:14" ht="270" customHeight="1" thickBot="1" x14ac:dyDescent="0.3">
      <c r="A57" s="329"/>
      <c r="B57" s="332"/>
      <c r="C57" s="334" t="s">
        <v>380</v>
      </c>
      <c r="D57" s="335"/>
      <c r="E57" s="232" t="s">
        <v>381</v>
      </c>
      <c r="F57" s="233" t="s">
        <v>382</v>
      </c>
      <c r="G57" s="234" t="s">
        <v>383</v>
      </c>
    </row>
    <row r="58" spans="1:14" ht="15.75" thickBot="1" x14ac:dyDescent="0.3">
      <c r="A58" s="92"/>
      <c r="B58" s="6"/>
      <c r="C58" s="7"/>
    </row>
    <row r="59" spans="1:14" ht="42" customHeight="1" x14ac:dyDescent="0.25">
      <c r="A59" s="329">
        <v>2.8</v>
      </c>
      <c r="B59" s="332" t="s">
        <v>199</v>
      </c>
      <c r="C59" s="336"/>
      <c r="D59" s="337"/>
      <c r="E59" s="228"/>
      <c r="F59" s="229"/>
      <c r="G59" s="230"/>
      <c r="H59" s="88">
        <v>34</v>
      </c>
    </row>
    <row r="60" spans="1:14" ht="257.25" customHeight="1" thickBot="1" x14ac:dyDescent="0.3">
      <c r="A60" s="329"/>
      <c r="B60" s="332"/>
      <c r="C60" s="334" t="s">
        <v>387</v>
      </c>
      <c r="D60" s="335"/>
      <c r="E60" s="232" t="s">
        <v>386</v>
      </c>
      <c r="F60" s="233" t="s">
        <v>385</v>
      </c>
      <c r="G60" s="234" t="s">
        <v>384</v>
      </c>
      <c r="L60" s="152"/>
      <c r="M60" s="152"/>
      <c r="N60" s="152"/>
    </row>
    <row r="61" spans="1:14" ht="15.75" thickBot="1" x14ac:dyDescent="0.3">
      <c r="A61" s="92"/>
      <c r="B61" s="6"/>
      <c r="C61" s="7"/>
    </row>
    <row r="62" spans="1:14" x14ac:dyDescent="0.25">
      <c r="A62" s="329">
        <v>2.9</v>
      </c>
      <c r="B62" s="332" t="s">
        <v>200</v>
      </c>
      <c r="C62" s="231"/>
      <c r="D62" s="235"/>
      <c r="E62" s="228"/>
      <c r="F62" s="229"/>
      <c r="G62" s="230"/>
      <c r="H62" s="88">
        <v>90</v>
      </c>
      <c r="K62" s="152"/>
      <c r="L62" s="152"/>
      <c r="M62" s="152"/>
    </row>
    <row r="63" spans="1:14" ht="242.25" customHeight="1" thickBot="1" x14ac:dyDescent="0.3">
      <c r="A63" s="329"/>
      <c r="B63" s="332"/>
      <c r="C63" s="334" t="s">
        <v>391</v>
      </c>
      <c r="D63" s="335"/>
      <c r="E63" s="232" t="s">
        <v>390</v>
      </c>
      <c r="F63" s="233" t="s">
        <v>389</v>
      </c>
      <c r="G63" s="234" t="s">
        <v>388</v>
      </c>
    </row>
    <row r="64" spans="1:14" ht="15.75" thickBot="1" x14ac:dyDescent="0.3">
      <c r="A64" s="92"/>
      <c r="B64" s="6"/>
      <c r="C64" s="7"/>
    </row>
    <row r="65" spans="1:13" x14ac:dyDescent="0.25">
      <c r="A65" s="333" t="s">
        <v>191</v>
      </c>
      <c r="B65" s="332" t="s">
        <v>201</v>
      </c>
      <c r="C65" s="231"/>
      <c r="D65" s="235"/>
      <c r="E65" s="228"/>
      <c r="F65" s="229"/>
      <c r="G65" s="230"/>
      <c r="H65" s="88">
        <v>34</v>
      </c>
    </row>
    <row r="66" spans="1:13" ht="162.75" customHeight="1" thickBot="1" x14ac:dyDescent="0.3">
      <c r="A66" s="333"/>
      <c r="B66" s="332"/>
      <c r="C66" s="334" t="s">
        <v>395</v>
      </c>
      <c r="D66" s="335"/>
      <c r="E66" s="232" t="s">
        <v>394</v>
      </c>
      <c r="F66" s="233"/>
      <c r="G66" s="234" t="s">
        <v>393</v>
      </c>
      <c r="K66" s="152"/>
      <c r="L66" s="152"/>
      <c r="M66" s="152"/>
    </row>
    <row r="67" spans="1:13" ht="15.75" thickBot="1" x14ac:dyDescent="0.3">
      <c r="A67" s="238"/>
      <c r="B67" s="239"/>
      <c r="C67" s="7"/>
    </row>
    <row r="68" spans="1:13" x14ac:dyDescent="0.25">
      <c r="A68" s="329">
        <v>2.11</v>
      </c>
      <c r="B68" s="332" t="s">
        <v>202</v>
      </c>
      <c r="C68" s="231"/>
      <c r="D68" s="235"/>
      <c r="E68" s="228"/>
      <c r="F68" s="229"/>
      <c r="G68" s="230"/>
      <c r="H68" s="88">
        <v>84</v>
      </c>
    </row>
    <row r="69" spans="1:13" ht="203.25" customHeight="1" thickBot="1" x14ac:dyDescent="0.3">
      <c r="A69" s="329"/>
      <c r="B69" s="332"/>
      <c r="C69" s="334" t="s">
        <v>398</v>
      </c>
      <c r="D69" s="335"/>
      <c r="E69" s="232"/>
      <c r="F69" s="233" t="s">
        <v>397</v>
      </c>
      <c r="G69" s="234" t="s">
        <v>396</v>
      </c>
      <c r="K69" s="152"/>
      <c r="L69" s="152"/>
      <c r="M69" s="152"/>
    </row>
    <row r="70" spans="1:13" ht="15.75" thickBot="1" x14ac:dyDescent="0.3">
      <c r="A70" s="238"/>
      <c r="B70" s="239"/>
      <c r="C70" s="7"/>
    </row>
    <row r="71" spans="1:13" x14ac:dyDescent="0.25">
      <c r="A71" s="329">
        <v>2.12</v>
      </c>
      <c r="B71" s="332" t="s">
        <v>392</v>
      </c>
      <c r="C71" s="231"/>
      <c r="D71" s="235"/>
      <c r="E71" s="228"/>
      <c r="F71" s="229"/>
      <c r="G71" s="230"/>
      <c r="H71" s="88">
        <v>80</v>
      </c>
    </row>
    <row r="72" spans="1:13" ht="216" customHeight="1" thickBot="1" x14ac:dyDescent="0.3">
      <c r="A72" s="329"/>
      <c r="B72" s="332"/>
      <c r="C72" s="334" t="s">
        <v>399</v>
      </c>
      <c r="D72" s="335"/>
      <c r="E72" s="232"/>
      <c r="F72" s="233" t="s">
        <v>400</v>
      </c>
      <c r="G72" s="234" t="s">
        <v>401</v>
      </c>
      <c r="K72" s="152"/>
      <c r="L72" s="152"/>
      <c r="M72" s="152"/>
    </row>
    <row r="73" spans="1:13" ht="15.75" thickBot="1" x14ac:dyDescent="0.3">
      <c r="A73" s="238"/>
      <c r="B73" s="239"/>
      <c r="C73" s="7"/>
    </row>
    <row r="74" spans="1:13" x14ac:dyDescent="0.25">
      <c r="A74" s="329">
        <v>2.13</v>
      </c>
      <c r="B74" s="332" t="s">
        <v>203</v>
      </c>
      <c r="C74" s="231"/>
      <c r="D74" s="235"/>
      <c r="E74" s="228"/>
      <c r="F74" s="229"/>
      <c r="G74" s="230"/>
      <c r="H74" s="88">
        <v>16</v>
      </c>
    </row>
    <row r="75" spans="1:13" ht="180" customHeight="1" thickBot="1" x14ac:dyDescent="0.3">
      <c r="A75" s="329"/>
      <c r="B75" s="332"/>
      <c r="C75" s="334" t="s">
        <v>405</v>
      </c>
      <c r="D75" s="335"/>
      <c r="E75" s="232" t="s">
        <v>404</v>
      </c>
      <c r="F75" s="233" t="s">
        <v>403</v>
      </c>
      <c r="G75" s="234" t="s">
        <v>402</v>
      </c>
      <c r="K75" s="152"/>
      <c r="L75" s="152"/>
      <c r="M75" s="152"/>
    </row>
    <row r="76" spans="1:13" ht="15.75" thickBot="1" x14ac:dyDescent="0.3">
      <c r="A76" s="238"/>
      <c r="B76" s="239"/>
      <c r="C76" s="7"/>
    </row>
    <row r="77" spans="1:13" x14ac:dyDescent="0.25">
      <c r="A77" s="329">
        <v>2.14</v>
      </c>
      <c r="B77" s="332" t="s">
        <v>204</v>
      </c>
      <c r="C77" s="231"/>
      <c r="D77" s="235"/>
      <c r="E77" s="228"/>
      <c r="F77" s="229"/>
      <c r="G77" s="230"/>
      <c r="H77" s="88">
        <v>34</v>
      </c>
    </row>
    <row r="78" spans="1:13" ht="113.25" customHeight="1" thickBot="1" x14ac:dyDescent="0.3">
      <c r="A78" s="329"/>
      <c r="B78" s="332"/>
      <c r="C78" s="334" t="s">
        <v>407</v>
      </c>
      <c r="D78" s="335"/>
      <c r="E78" s="232"/>
      <c r="F78" s="325" t="s">
        <v>406</v>
      </c>
      <c r="G78" s="326"/>
      <c r="K78" s="152"/>
      <c r="L78" s="152"/>
    </row>
    <row r="79" spans="1:13" ht="15.75" thickBot="1" x14ac:dyDescent="0.3">
      <c r="A79" s="238"/>
      <c r="B79" s="239"/>
      <c r="C79" s="7"/>
    </row>
    <row r="80" spans="1:13" x14ac:dyDescent="0.25">
      <c r="A80" s="329">
        <v>2.15</v>
      </c>
      <c r="B80" s="332" t="s">
        <v>205</v>
      </c>
      <c r="C80" s="231"/>
      <c r="D80" s="235"/>
      <c r="E80" s="228"/>
      <c r="F80" s="229"/>
      <c r="G80" s="230"/>
      <c r="H80" s="88">
        <v>68</v>
      </c>
    </row>
    <row r="81" spans="1:13" ht="303.75" customHeight="1" thickBot="1" x14ac:dyDescent="0.3">
      <c r="A81" s="329"/>
      <c r="B81" s="332"/>
      <c r="C81" s="334" t="s">
        <v>410</v>
      </c>
      <c r="D81" s="335"/>
      <c r="E81" s="325" t="s">
        <v>409</v>
      </c>
      <c r="F81" s="325"/>
      <c r="G81" s="234" t="s">
        <v>408</v>
      </c>
      <c r="K81" s="152"/>
      <c r="L81" s="152"/>
      <c r="M81" s="152"/>
    </row>
    <row r="82" spans="1:13" ht="15.75" thickBot="1" x14ac:dyDescent="0.3">
      <c r="A82" s="238"/>
      <c r="B82" s="239"/>
      <c r="C82" s="7"/>
    </row>
    <row r="83" spans="1:13" x14ac:dyDescent="0.25">
      <c r="A83" s="329">
        <v>2.16</v>
      </c>
      <c r="B83" s="332" t="s">
        <v>206</v>
      </c>
      <c r="C83" s="231"/>
      <c r="D83" s="235"/>
      <c r="E83" s="228"/>
      <c r="F83" s="229"/>
      <c r="G83" s="230"/>
      <c r="H83" s="88">
        <v>34</v>
      </c>
    </row>
    <row r="84" spans="1:13" ht="219.75" customHeight="1" thickBot="1" x14ac:dyDescent="0.3">
      <c r="A84" s="329"/>
      <c r="B84" s="332"/>
      <c r="C84" s="334" t="s">
        <v>413</v>
      </c>
      <c r="D84" s="335"/>
      <c r="E84" s="325" t="s">
        <v>412</v>
      </c>
      <c r="F84" s="325"/>
      <c r="G84" s="234" t="s">
        <v>411</v>
      </c>
      <c r="K84" s="152"/>
      <c r="L84" s="152"/>
      <c r="M84" s="152"/>
    </row>
    <row r="85" spans="1:13" ht="15.75" thickBot="1" x14ac:dyDescent="0.3">
      <c r="A85" s="238"/>
      <c r="B85" s="239"/>
      <c r="C85" s="7"/>
    </row>
    <row r="86" spans="1:13" x14ac:dyDescent="0.25">
      <c r="A86" s="329">
        <v>2.17</v>
      </c>
      <c r="B86" s="332" t="s">
        <v>207</v>
      </c>
      <c r="C86" s="231"/>
      <c r="D86" s="235"/>
      <c r="E86" s="228"/>
      <c r="F86" s="229"/>
      <c r="G86" s="230"/>
      <c r="H86" s="88">
        <v>34</v>
      </c>
    </row>
    <row r="87" spans="1:13" ht="133.5" customHeight="1" thickBot="1" x14ac:dyDescent="0.3">
      <c r="A87" s="329"/>
      <c r="B87" s="332"/>
      <c r="C87" s="334" t="s">
        <v>416</v>
      </c>
      <c r="D87" s="335"/>
      <c r="E87" s="325" t="s">
        <v>415</v>
      </c>
      <c r="F87" s="325"/>
      <c r="G87" s="234" t="s">
        <v>414</v>
      </c>
      <c r="K87" s="240"/>
      <c r="L87" s="152"/>
      <c r="M87" s="152"/>
    </row>
    <row r="89" spans="1:13" x14ac:dyDescent="0.25">
      <c r="A89" s="327" t="s">
        <v>177</v>
      </c>
      <c r="B89" s="327"/>
      <c r="C89" s="327"/>
      <c r="D89" s="327"/>
      <c r="E89" s="327"/>
      <c r="F89" s="327"/>
      <c r="G89" s="327"/>
      <c r="H89" s="327"/>
      <c r="I89" s="327"/>
    </row>
    <row r="90" spans="1:13" ht="58.5" customHeight="1" x14ac:dyDescent="0.25">
      <c r="A90" s="328" t="s">
        <v>417</v>
      </c>
      <c r="B90" s="328"/>
      <c r="C90" s="328"/>
      <c r="D90" s="328"/>
      <c r="E90" s="328"/>
      <c r="F90" s="328"/>
      <c r="G90" s="328"/>
      <c r="H90" s="328"/>
      <c r="I90" s="328"/>
    </row>
    <row r="91" spans="1:13" ht="15.75" thickBot="1" x14ac:dyDescent="0.3">
      <c r="A91" s="245"/>
      <c r="B91" s="245"/>
      <c r="C91" s="245"/>
      <c r="D91" s="245"/>
      <c r="E91" s="245"/>
      <c r="F91" s="245"/>
      <c r="G91" s="245"/>
      <c r="H91" s="253"/>
      <c r="I91" s="245"/>
    </row>
    <row r="92" spans="1:13" ht="39.75" customHeight="1" x14ac:dyDescent="0.25">
      <c r="A92" s="317">
        <v>3.1</v>
      </c>
      <c r="B92" s="323" t="s">
        <v>209</v>
      </c>
      <c r="C92" s="330"/>
      <c r="D92" s="331"/>
      <c r="E92" s="211"/>
      <c r="F92" s="243"/>
      <c r="G92" s="216"/>
      <c r="H92" s="88">
        <v>52</v>
      </c>
    </row>
    <row r="93" spans="1:13" ht="163.5" customHeight="1" thickBot="1" x14ac:dyDescent="0.3">
      <c r="A93" s="317"/>
      <c r="B93" s="323"/>
      <c r="C93" s="321" t="s">
        <v>425</v>
      </c>
      <c r="D93" s="322"/>
      <c r="E93" s="212" t="s">
        <v>424</v>
      </c>
      <c r="F93" s="244" t="s">
        <v>423</v>
      </c>
      <c r="G93" s="154" t="s">
        <v>422</v>
      </c>
      <c r="K93" s="152"/>
      <c r="L93" s="152"/>
      <c r="M93" s="152"/>
    </row>
    <row r="94" spans="1:13" x14ac:dyDescent="0.25">
      <c r="A94" s="92"/>
      <c r="B94" s="248"/>
      <c r="C94" s="220"/>
      <c r="D94" s="220"/>
      <c r="E94" s="220"/>
      <c r="F94" s="220"/>
      <c r="G94" s="220"/>
      <c r="H94" s="177"/>
      <c r="I94" s="247"/>
    </row>
    <row r="95" spans="1:13" ht="73.5" customHeight="1" x14ac:dyDescent="0.25">
      <c r="A95" s="324" t="s">
        <v>418</v>
      </c>
      <c r="B95" s="324"/>
      <c r="C95" s="324"/>
      <c r="D95" s="324"/>
      <c r="E95" s="324"/>
      <c r="F95" s="324"/>
      <c r="G95" s="324"/>
      <c r="H95" s="324"/>
      <c r="I95" s="324"/>
    </row>
    <row r="96" spans="1:13" s="247" customFormat="1" ht="15.75" thickBot="1" x14ac:dyDescent="0.3">
      <c r="A96" s="246"/>
      <c r="B96" s="246"/>
      <c r="C96" s="246"/>
      <c r="D96" s="246"/>
      <c r="E96" s="246"/>
      <c r="F96" s="246"/>
      <c r="G96" s="246"/>
      <c r="H96" s="254"/>
      <c r="I96" s="246"/>
    </row>
    <row r="97" spans="1:13" x14ac:dyDescent="0.25">
      <c r="A97" s="317">
        <v>3.2</v>
      </c>
      <c r="B97" s="323" t="s">
        <v>210</v>
      </c>
      <c r="C97" s="241"/>
      <c r="D97" s="211"/>
      <c r="E97" s="211"/>
      <c r="F97" s="243"/>
      <c r="G97" s="216"/>
      <c r="H97" s="88">
        <v>18</v>
      </c>
    </row>
    <row r="98" spans="1:13" ht="175.5" customHeight="1" thickBot="1" x14ac:dyDescent="0.3">
      <c r="A98" s="317"/>
      <c r="B98" s="323"/>
      <c r="C98" s="321" t="s">
        <v>428</v>
      </c>
      <c r="D98" s="322"/>
      <c r="E98" s="212" t="s">
        <v>427</v>
      </c>
      <c r="F98" s="244"/>
      <c r="G98" s="154" t="s">
        <v>426</v>
      </c>
      <c r="K98" s="152"/>
      <c r="L98" s="152"/>
      <c r="M98" s="152"/>
    </row>
    <row r="99" spans="1:13" ht="15.75" thickBot="1" x14ac:dyDescent="0.3">
      <c r="A99" s="92"/>
      <c r="B99" s="6"/>
    </row>
    <row r="100" spans="1:13" x14ac:dyDescent="0.25">
      <c r="A100" s="317">
        <v>3.3</v>
      </c>
      <c r="B100" s="323" t="s">
        <v>211</v>
      </c>
      <c r="C100" s="241"/>
      <c r="D100" s="211"/>
      <c r="E100" s="211"/>
      <c r="F100" s="243"/>
      <c r="G100" s="216"/>
      <c r="H100" s="88">
        <v>60</v>
      </c>
    </row>
    <row r="101" spans="1:13" ht="226.5" customHeight="1" thickBot="1" x14ac:dyDescent="0.3">
      <c r="A101" s="317"/>
      <c r="B101" s="323"/>
      <c r="C101" s="242" t="s">
        <v>431</v>
      </c>
      <c r="D101" s="212" t="s">
        <v>430</v>
      </c>
      <c r="E101" s="212"/>
      <c r="F101" s="244"/>
      <c r="G101" s="154" t="s">
        <v>429</v>
      </c>
      <c r="K101" s="152"/>
      <c r="L101" s="152"/>
      <c r="M101" s="152"/>
    </row>
    <row r="102" spans="1:13" ht="15.75" thickBot="1" x14ac:dyDescent="0.3">
      <c r="A102" s="92"/>
      <c r="B102" s="6"/>
    </row>
    <row r="103" spans="1:13" x14ac:dyDescent="0.25">
      <c r="A103" s="317">
        <v>3.4</v>
      </c>
      <c r="B103" s="323" t="s">
        <v>212</v>
      </c>
      <c r="C103" s="241"/>
      <c r="D103" s="211"/>
      <c r="E103" s="211"/>
      <c r="F103" s="243"/>
      <c r="G103" s="216"/>
      <c r="H103" s="88">
        <v>78</v>
      </c>
    </row>
    <row r="104" spans="1:13" ht="147" customHeight="1" thickBot="1" x14ac:dyDescent="0.3">
      <c r="A104" s="317"/>
      <c r="B104" s="323"/>
      <c r="C104" s="321" t="s">
        <v>433</v>
      </c>
      <c r="D104" s="322"/>
      <c r="E104" s="212" t="s">
        <v>432</v>
      </c>
      <c r="F104" s="318" t="s">
        <v>434</v>
      </c>
      <c r="G104" s="319"/>
      <c r="K104" s="152"/>
      <c r="L104" s="152"/>
      <c r="M104" s="152"/>
    </row>
    <row r="105" spans="1:13" s="247" customFormat="1" x14ac:dyDescent="0.25">
      <c r="A105" s="249"/>
      <c r="B105" s="248"/>
      <c r="C105" s="220"/>
      <c r="D105" s="220"/>
      <c r="E105" s="220"/>
      <c r="F105" s="220"/>
      <c r="G105" s="220"/>
      <c r="H105" s="177"/>
    </row>
    <row r="106" spans="1:13" ht="39.75" customHeight="1" x14ac:dyDescent="0.25">
      <c r="A106" s="324" t="s">
        <v>419</v>
      </c>
      <c r="B106" s="324"/>
      <c r="C106" s="324"/>
      <c r="D106" s="324"/>
      <c r="E106" s="324"/>
      <c r="F106" s="324"/>
      <c r="G106" s="324"/>
      <c r="H106" s="324"/>
      <c r="I106" s="324"/>
    </row>
    <row r="107" spans="1:13" ht="15.75" thickBot="1" x14ac:dyDescent="0.3">
      <c r="A107" s="92"/>
      <c r="B107" s="6"/>
    </row>
    <row r="108" spans="1:13" x14ac:dyDescent="0.25">
      <c r="A108" s="317">
        <v>3.5</v>
      </c>
      <c r="B108" s="323" t="s">
        <v>213</v>
      </c>
      <c r="C108" s="241"/>
      <c r="D108" s="211"/>
      <c r="E108" s="211"/>
      <c r="F108" s="243"/>
      <c r="G108" s="216"/>
      <c r="H108" s="88">
        <v>75</v>
      </c>
    </row>
    <row r="109" spans="1:13" ht="108.75" customHeight="1" thickBot="1" x14ac:dyDescent="0.3">
      <c r="A109" s="317"/>
      <c r="B109" s="323"/>
      <c r="C109" s="242" t="s">
        <v>438</v>
      </c>
      <c r="D109" s="212" t="s">
        <v>437</v>
      </c>
      <c r="E109" s="318" t="s">
        <v>436</v>
      </c>
      <c r="F109" s="318"/>
      <c r="G109" s="154" t="s">
        <v>435</v>
      </c>
      <c r="K109" s="152"/>
      <c r="L109" s="152"/>
      <c r="M109" s="152"/>
    </row>
    <row r="110" spans="1:13" ht="15.75" thickBot="1" x14ac:dyDescent="0.3">
      <c r="A110" s="92"/>
      <c r="B110" s="6"/>
    </row>
    <row r="111" spans="1:13" x14ac:dyDescent="0.25">
      <c r="A111" s="317">
        <v>3.6</v>
      </c>
      <c r="B111" s="323" t="s">
        <v>214</v>
      </c>
      <c r="C111" s="241"/>
      <c r="D111" s="211"/>
      <c r="E111" s="211"/>
      <c r="F111" s="243"/>
      <c r="G111" s="216"/>
      <c r="H111" s="88">
        <v>34</v>
      </c>
    </row>
    <row r="112" spans="1:13" ht="195.75" customHeight="1" thickBot="1" x14ac:dyDescent="0.3">
      <c r="A112" s="317"/>
      <c r="B112" s="323"/>
      <c r="C112" s="242" t="s">
        <v>441</v>
      </c>
      <c r="D112" s="320" t="s">
        <v>440</v>
      </c>
      <c r="E112" s="320"/>
      <c r="F112" s="244"/>
      <c r="G112" s="154" t="s">
        <v>439</v>
      </c>
      <c r="K112" s="152"/>
      <c r="L112" s="152"/>
      <c r="M112" s="152"/>
    </row>
    <row r="113" spans="1:14" x14ac:dyDescent="0.25">
      <c r="A113" s="92"/>
      <c r="B113" s="6"/>
    </row>
    <row r="114" spans="1:14" ht="56.25" customHeight="1" x14ac:dyDescent="0.25">
      <c r="A114" s="324" t="s">
        <v>420</v>
      </c>
      <c r="B114" s="324"/>
      <c r="C114" s="324"/>
      <c r="D114" s="324"/>
      <c r="E114" s="324"/>
      <c r="F114" s="324"/>
      <c r="G114" s="324"/>
      <c r="H114" s="324"/>
      <c r="I114" s="324"/>
    </row>
    <row r="115" spans="1:14" ht="15.75" thickBot="1" x14ac:dyDescent="0.3">
      <c r="A115" s="92"/>
      <c r="B115" s="6"/>
    </row>
    <row r="116" spans="1:14" x14ac:dyDescent="0.25">
      <c r="A116" s="317">
        <v>3.7</v>
      </c>
      <c r="B116" s="323" t="s">
        <v>215</v>
      </c>
      <c r="C116" s="241"/>
      <c r="D116" s="211"/>
      <c r="E116" s="211"/>
      <c r="F116" s="243"/>
      <c r="G116" s="216"/>
      <c r="H116" s="88">
        <v>13</v>
      </c>
    </row>
    <row r="117" spans="1:14" ht="225.75" customHeight="1" thickBot="1" x14ac:dyDescent="0.3">
      <c r="A117" s="317"/>
      <c r="B117" s="323"/>
      <c r="C117" s="242" t="s">
        <v>446</v>
      </c>
      <c r="D117" s="212" t="s">
        <v>445</v>
      </c>
      <c r="E117" s="212" t="s">
        <v>444</v>
      </c>
      <c r="F117" s="244" t="s">
        <v>443</v>
      </c>
      <c r="G117" s="154" t="s">
        <v>442</v>
      </c>
      <c r="K117" s="152"/>
      <c r="L117" s="152"/>
      <c r="M117" s="152"/>
      <c r="N117" s="152"/>
    </row>
    <row r="118" spans="1:14" x14ac:dyDescent="0.25">
      <c r="A118" s="92"/>
      <c r="B118" s="6"/>
    </row>
    <row r="119" spans="1:14" x14ac:dyDescent="0.25">
      <c r="A119" s="324" t="s">
        <v>421</v>
      </c>
      <c r="B119" s="324"/>
      <c r="C119" s="324"/>
      <c r="D119" s="324"/>
      <c r="E119" s="324"/>
      <c r="F119" s="324"/>
      <c r="G119" s="324"/>
      <c r="H119" s="324"/>
      <c r="I119" s="324"/>
    </row>
    <row r="120" spans="1:14" ht="15.75" thickBot="1" x14ac:dyDescent="0.3">
      <c r="A120" s="92"/>
      <c r="B120" s="6"/>
    </row>
    <row r="121" spans="1:14" x14ac:dyDescent="0.25">
      <c r="A121" s="317">
        <v>3.8</v>
      </c>
      <c r="B121" s="323" t="s">
        <v>220</v>
      </c>
      <c r="C121" s="241"/>
      <c r="D121" s="211"/>
      <c r="E121" s="211"/>
      <c r="F121" s="243"/>
      <c r="G121" s="216"/>
      <c r="H121" s="88">
        <v>99</v>
      </c>
    </row>
    <row r="122" spans="1:14" ht="172.5" customHeight="1" thickBot="1" x14ac:dyDescent="0.3">
      <c r="A122" s="317"/>
      <c r="B122" s="323"/>
      <c r="C122" s="242" t="s">
        <v>449</v>
      </c>
      <c r="D122" s="212"/>
      <c r="E122" s="318" t="s">
        <v>448</v>
      </c>
      <c r="F122" s="318"/>
      <c r="G122" s="154" t="s">
        <v>447</v>
      </c>
      <c r="L122" s="152"/>
      <c r="M122" s="152"/>
    </row>
  </sheetData>
  <mergeCells count="149">
    <mergeCell ref="A1:I1"/>
    <mergeCell ref="A2:I2"/>
    <mergeCell ref="A3:I3"/>
    <mergeCell ref="A4:I4"/>
    <mergeCell ref="A10:I10"/>
    <mergeCell ref="A22:I22"/>
    <mergeCell ref="A31:I31"/>
    <mergeCell ref="B5:B6"/>
    <mergeCell ref="A5:A6"/>
    <mergeCell ref="C5:D5"/>
    <mergeCell ref="C6:D6"/>
    <mergeCell ref="B8:B9"/>
    <mergeCell ref="C12:D12"/>
    <mergeCell ref="E12:F12"/>
    <mergeCell ref="B11:B12"/>
    <mergeCell ref="A11:A12"/>
    <mergeCell ref="C14:D14"/>
    <mergeCell ref="E14:F14"/>
    <mergeCell ref="A8:A9"/>
    <mergeCell ref="C9:D9"/>
    <mergeCell ref="C8:D8"/>
    <mergeCell ref="E9:F9"/>
    <mergeCell ref="E8:F8"/>
    <mergeCell ref="C11:D11"/>
    <mergeCell ref="E11:F11"/>
    <mergeCell ref="C18:D18"/>
    <mergeCell ref="E18:F18"/>
    <mergeCell ref="B17:B18"/>
    <mergeCell ref="A17:A18"/>
    <mergeCell ref="C20:D20"/>
    <mergeCell ref="E20:F20"/>
    <mergeCell ref="C15:D15"/>
    <mergeCell ref="E15:F15"/>
    <mergeCell ref="B14:B15"/>
    <mergeCell ref="A14:A15"/>
    <mergeCell ref="C17:D17"/>
    <mergeCell ref="E17:F17"/>
    <mergeCell ref="E24:F24"/>
    <mergeCell ref="C24:D24"/>
    <mergeCell ref="B23:B24"/>
    <mergeCell ref="A23:A24"/>
    <mergeCell ref="C26:D26"/>
    <mergeCell ref="E26:F26"/>
    <mergeCell ref="B26:B27"/>
    <mergeCell ref="A26:A27"/>
    <mergeCell ref="E21:F21"/>
    <mergeCell ref="B20:B21"/>
    <mergeCell ref="A20:A21"/>
    <mergeCell ref="C23:D23"/>
    <mergeCell ref="E23:F23"/>
    <mergeCell ref="B29:B30"/>
    <mergeCell ref="A29:A30"/>
    <mergeCell ref="E32:F32"/>
    <mergeCell ref="E33:F33"/>
    <mergeCell ref="B32:B33"/>
    <mergeCell ref="A32:A33"/>
    <mergeCell ref="C27:D27"/>
    <mergeCell ref="E27:F27"/>
    <mergeCell ref="C29:D29"/>
    <mergeCell ref="E29:F29"/>
    <mergeCell ref="C30:D30"/>
    <mergeCell ref="E30:F30"/>
    <mergeCell ref="B41:B42"/>
    <mergeCell ref="A41:A42"/>
    <mergeCell ref="B44:B45"/>
    <mergeCell ref="A44:A45"/>
    <mergeCell ref="A36:I36"/>
    <mergeCell ref="A37:I37"/>
    <mergeCell ref="B38:B39"/>
    <mergeCell ref="C39:D39"/>
    <mergeCell ref="C38:D38"/>
    <mergeCell ref="A38:A39"/>
    <mergeCell ref="A53:A54"/>
    <mergeCell ref="C57:D57"/>
    <mergeCell ref="B56:B57"/>
    <mergeCell ref="A56:A57"/>
    <mergeCell ref="C48:D48"/>
    <mergeCell ref="B47:B48"/>
    <mergeCell ref="A47:A48"/>
    <mergeCell ref="C51:D51"/>
    <mergeCell ref="B50:B51"/>
    <mergeCell ref="A50:A51"/>
    <mergeCell ref="C60:D60"/>
    <mergeCell ref="B59:B60"/>
    <mergeCell ref="C63:D63"/>
    <mergeCell ref="C66:D66"/>
    <mergeCell ref="C69:D69"/>
    <mergeCell ref="C72:D72"/>
    <mergeCell ref="C59:D59"/>
    <mergeCell ref="C54:D54"/>
    <mergeCell ref="B53:B54"/>
    <mergeCell ref="C93:D93"/>
    <mergeCell ref="C92:D92"/>
    <mergeCell ref="A108:A109"/>
    <mergeCell ref="A111:A112"/>
    <mergeCell ref="A74:A75"/>
    <mergeCell ref="A71:A72"/>
    <mergeCell ref="A59:A60"/>
    <mergeCell ref="B65:B66"/>
    <mergeCell ref="B68:B69"/>
    <mergeCell ref="B71:B72"/>
    <mergeCell ref="B74:B75"/>
    <mergeCell ref="B77:B78"/>
    <mergeCell ref="A68:A69"/>
    <mergeCell ref="A65:A66"/>
    <mergeCell ref="A62:A63"/>
    <mergeCell ref="C75:D75"/>
    <mergeCell ref="C78:D78"/>
    <mergeCell ref="C81:D81"/>
    <mergeCell ref="C84:D84"/>
    <mergeCell ref="C87:D87"/>
    <mergeCell ref="B62:B63"/>
    <mergeCell ref="B80:B81"/>
    <mergeCell ref="B83:B84"/>
    <mergeCell ref="B86:B87"/>
    <mergeCell ref="F78:G78"/>
    <mergeCell ref="E81:F81"/>
    <mergeCell ref="E87:F87"/>
    <mergeCell ref="E84:F84"/>
    <mergeCell ref="A89:I89"/>
    <mergeCell ref="A90:I90"/>
    <mergeCell ref="A86:A87"/>
    <mergeCell ref="A83:A84"/>
    <mergeCell ref="A80:A81"/>
    <mergeCell ref="A77:A78"/>
    <mergeCell ref="A116:A117"/>
    <mergeCell ref="A121:A122"/>
    <mergeCell ref="F104:G104"/>
    <mergeCell ref="E122:F122"/>
    <mergeCell ref="D112:E112"/>
    <mergeCell ref="E109:F109"/>
    <mergeCell ref="C104:D104"/>
    <mergeCell ref="B103:B104"/>
    <mergeCell ref="B92:B93"/>
    <mergeCell ref="A92:A93"/>
    <mergeCell ref="A97:A98"/>
    <mergeCell ref="A100:A101"/>
    <mergeCell ref="A103:A104"/>
    <mergeCell ref="A95:I95"/>
    <mergeCell ref="A106:I106"/>
    <mergeCell ref="A114:I114"/>
    <mergeCell ref="A119:I119"/>
    <mergeCell ref="B121:B122"/>
    <mergeCell ref="B116:B117"/>
    <mergeCell ref="B111:B112"/>
    <mergeCell ref="B108:B109"/>
    <mergeCell ref="B97:B98"/>
    <mergeCell ref="B100:B101"/>
    <mergeCell ref="C98:D9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3" r:id="rId3" name="Scroll Bar 1">
              <controlPr defaultSize="0" autoPict="0">
                <anchor moveWithCells="1">
                  <from>
                    <xdr:col>2</xdr:col>
                    <xdr:colOff>9525</xdr:colOff>
                    <xdr:row>4</xdr:row>
                    <xdr:rowOff>180975</xdr:rowOff>
                  </from>
                  <to>
                    <xdr:col>6</xdr:col>
                    <xdr:colOff>590550</xdr:colOff>
                    <xdr:row>4</xdr:row>
                    <xdr:rowOff>400050</xdr:rowOff>
                  </to>
                </anchor>
              </controlPr>
            </control>
          </mc:Choice>
        </mc:AlternateContent>
        <mc:AlternateContent xmlns:mc="http://schemas.openxmlformats.org/markup-compatibility/2006">
          <mc:Choice Requires="x14">
            <control shapeId="13314" r:id="rId4" name="Scroll Bar 2">
              <controlPr defaultSize="0" autoPict="0">
                <anchor moveWithCells="1">
                  <from>
                    <xdr:col>2</xdr:col>
                    <xdr:colOff>19050</xdr:colOff>
                    <xdr:row>7</xdr:row>
                    <xdr:rowOff>190500</xdr:rowOff>
                  </from>
                  <to>
                    <xdr:col>6</xdr:col>
                    <xdr:colOff>600075</xdr:colOff>
                    <xdr:row>7</xdr:row>
                    <xdr:rowOff>409575</xdr:rowOff>
                  </to>
                </anchor>
              </controlPr>
            </control>
          </mc:Choice>
        </mc:AlternateContent>
        <mc:AlternateContent xmlns:mc="http://schemas.openxmlformats.org/markup-compatibility/2006">
          <mc:Choice Requires="x14">
            <control shapeId="13315" r:id="rId5" name="Scroll Bar 3">
              <controlPr defaultSize="0" autoPict="0">
                <anchor moveWithCells="1">
                  <from>
                    <xdr:col>2</xdr:col>
                    <xdr:colOff>19050</xdr:colOff>
                    <xdr:row>10</xdr:row>
                    <xdr:rowOff>190500</xdr:rowOff>
                  </from>
                  <to>
                    <xdr:col>6</xdr:col>
                    <xdr:colOff>600075</xdr:colOff>
                    <xdr:row>11</xdr:row>
                    <xdr:rowOff>142875</xdr:rowOff>
                  </to>
                </anchor>
              </controlPr>
            </control>
          </mc:Choice>
        </mc:AlternateContent>
        <mc:AlternateContent xmlns:mc="http://schemas.openxmlformats.org/markup-compatibility/2006">
          <mc:Choice Requires="x14">
            <control shapeId="13316" r:id="rId6" name="Scroll Bar 4">
              <controlPr defaultSize="0" autoPict="0">
                <anchor moveWithCells="1">
                  <from>
                    <xdr:col>2</xdr:col>
                    <xdr:colOff>19050</xdr:colOff>
                    <xdr:row>13</xdr:row>
                    <xdr:rowOff>190500</xdr:rowOff>
                  </from>
                  <to>
                    <xdr:col>6</xdr:col>
                    <xdr:colOff>600075</xdr:colOff>
                    <xdr:row>14</xdr:row>
                    <xdr:rowOff>219075</xdr:rowOff>
                  </to>
                </anchor>
              </controlPr>
            </control>
          </mc:Choice>
        </mc:AlternateContent>
        <mc:AlternateContent xmlns:mc="http://schemas.openxmlformats.org/markup-compatibility/2006">
          <mc:Choice Requires="x14">
            <control shapeId="13317" r:id="rId7" name="Scroll Bar 5">
              <controlPr defaultSize="0" autoPict="0">
                <anchor moveWithCells="1">
                  <from>
                    <xdr:col>2</xdr:col>
                    <xdr:colOff>19050</xdr:colOff>
                    <xdr:row>16</xdr:row>
                    <xdr:rowOff>190500</xdr:rowOff>
                  </from>
                  <to>
                    <xdr:col>6</xdr:col>
                    <xdr:colOff>600075</xdr:colOff>
                    <xdr:row>17</xdr:row>
                    <xdr:rowOff>219075</xdr:rowOff>
                  </to>
                </anchor>
              </controlPr>
            </control>
          </mc:Choice>
        </mc:AlternateContent>
        <mc:AlternateContent xmlns:mc="http://schemas.openxmlformats.org/markup-compatibility/2006">
          <mc:Choice Requires="x14">
            <control shapeId="13318" r:id="rId8" name="Scroll Bar 6">
              <controlPr defaultSize="0" autoPict="0">
                <anchor moveWithCells="1">
                  <from>
                    <xdr:col>2</xdr:col>
                    <xdr:colOff>19050</xdr:colOff>
                    <xdr:row>19</xdr:row>
                    <xdr:rowOff>190500</xdr:rowOff>
                  </from>
                  <to>
                    <xdr:col>6</xdr:col>
                    <xdr:colOff>600075</xdr:colOff>
                    <xdr:row>20</xdr:row>
                    <xdr:rowOff>219075</xdr:rowOff>
                  </to>
                </anchor>
              </controlPr>
            </control>
          </mc:Choice>
        </mc:AlternateContent>
        <mc:AlternateContent xmlns:mc="http://schemas.openxmlformats.org/markup-compatibility/2006">
          <mc:Choice Requires="x14">
            <control shapeId="13319" r:id="rId9" name="Scroll Bar 7">
              <controlPr defaultSize="0" autoPict="0">
                <anchor moveWithCells="1">
                  <from>
                    <xdr:col>2</xdr:col>
                    <xdr:colOff>19050</xdr:colOff>
                    <xdr:row>22</xdr:row>
                    <xdr:rowOff>190500</xdr:rowOff>
                  </from>
                  <to>
                    <xdr:col>6</xdr:col>
                    <xdr:colOff>600075</xdr:colOff>
                    <xdr:row>23</xdr:row>
                    <xdr:rowOff>219075</xdr:rowOff>
                  </to>
                </anchor>
              </controlPr>
            </control>
          </mc:Choice>
        </mc:AlternateContent>
        <mc:AlternateContent xmlns:mc="http://schemas.openxmlformats.org/markup-compatibility/2006">
          <mc:Choice Requires="x14">
            <control shapeId="13320" r:id="rId10" name="Scroll Bar 8">
              <controlPr defaultSize="0" autoPict="0">
                <anchor moveWithCells="1">
                  <from>
                    <xdr:col>2</xdr:col>
                    <xdr:colOff>19050</xdr:colOff>
                    <xdr:row>25</xdr:row>
                    <xdr:rowOff>190500</xdr:rowOff>
                  </from>
                  <to>
                    <xdr:col>6</xdr:col>
                    <xdr:colOff>600075</xdr:colOff>
                    <xdr:row>26</xdr:row>
                    <xdr:rowOff>219075</xdr:rowOff>
                  </to>
                </anchor>
              </controlPr>
            </control>
          </mc:Choice>
        </mc:AlternateContent>
        <mc:AlternateContent xmlns:mc="http://schemas.openxmlformats.org/markup-compatibility/2006">
          <mc:Choice Requires="x14">
            <control shapeId="13321" r:id="rId11" name="Scroll Bar 9">
              <controlPr defaultSize="0" autoPict="0">
                <anchor moveWithCells="1">
                  <from>
                    <xdr:col>2</xdr:col>
                    <xdr:colOff>19050</xdr:colOff>
                    <xdr:row>28</xdr:row>
                    <xdr:rowOff>190500</xdr:rowOff>
                  </from>
                  <to>
                    <xdr:col>6</xdr:col>
                    <xdr:colOff>600075</xdr:colOff>
                    <xdr:row>29</xdr:row>
                    <xdr:rowOff>219075</xdr:rowOff>
                  </to>
                </anchor>
              </controlPr>
            </control>
          </mc:Choice>
        </mc:AlternateContent>
        <mc:AlternateContent xmlns:mc="http://schemas.openxmlformats.org/markup-compatibility/2006">
          <mc:Choice Requires="x14">
            <control shapeId="13322" r:id="rId12" name="Scroll Bar 10">
              <controlPr defaultSize="0" autoPict="0">
                <anchor moveWithCells="1">
                  <from>
                    <xdr:col>2</xdr:col>
                    <xdr:colOff>19050</xdr:colOff>
                    <xdr:row>31</xdr:row>
                    <xdr:rowOff>142875</xdr:rowOff>
                  </from>
                  <to>
                    <xdr:col>6</xdr:col>
                    <xdr:colOff>600075</xdr:colOff>
                    <xdr:row>32</xdr:row>
                    <xdr:rowOff>171450</xdr:rowOff>
                  </to>
                </anchor>
              </controlPr>
            </control>
          </mc:Choice>
        </mc:AlternateContent>
        <mc:AlternateContent xmlns:mc="http://schemas.openxmlformats.org/markup-compatibility/2006">
          <mc:Choice Requires="x14">
            <control shapeId="13323" r:id="rId13" name="Scroll Bar 11">
              <controlPr defaultSize="0" autoPict="0">
                <anchor moveWithCells="1">
                  <from>
                    <xdr:col>2</xdr:col>
                    <xdr:colOff>19050</xdr:colOff>
                    <xdr:row>37</xdr:row>
                    <xdr:rowOff>295275</xdr:rowOff>
                  </from>
                  <to>
                    <xdr:col>6</xdr:col>
                    <xdr:colOff>600075</xdr:colOff>
                    <xdr:row>37</xdr:row>
                    <xdr:rowOff>514350</xdr:rowOff>
                  </to>
                </anchor>
              </controlPr>
            </control>
          </mc:Choice>
        </mc:AlternateContent>
        <mc:AlternateContent xmlns:mc="http://schemas.openxmlformats.org/markup-compatibility/2006">
          <mc:Choice Requires="x14">
            <control shapeId="13324" r:id="rId14" name="Scroll Bar 12">
              <controlPr defaultSize="0" autoPict="0">
                <anchor moveWithCells="1">
                  <from>
                    <xdr:col>2</xdr:col>
                    <xdr:colOff>19050</xdr:colOff>
                    <xdr:row>40</xdr:row>
                    <xdr:rowOff>142875</xdr:rowOff>
                  </from>
                  <to>
                    <xdr:col>6</xdr:col>
                    <xdr:colOff>600075</xdr:colOff>
                    <xdr:row>40</xdr:row>
                    <xdr:rowOff>361950</xdr:rowOff>
                  </to>
                </anchor>
              </controlPr>
            </control>
          </mc:Choice>
        </mc:AlternateContent>
        <mc:AlternateContent xmlns:mc="http://schemas.openxmlformats.org/markup-compatibility/2006">
          <mc:Choice Requires="x14">
            <control shapeId="13325" r:id="rId15" name="Scroll Bar 13">
              <controlPr defaultSize="0" autoPict="0">
                <anchor moveWithCells="1">
                  <from>
                    <xdr:col>2</xdr:col>
                    <xdr:colOff>19050</xdr:colOff>
                    <xdr:row>43</xdr:row>
                    <xdr:rowOff>142875</xdr:rowOff>
                  </from>
                  <to>
                    <xdr:col>6</xdr:col>
                    <xdr:colOff>600075</xdr:colOff>
                    <xdr:row>44</xdr:row>
                    <xdr:rowOff>0</xdr:rowOff>
                  </to>
                </anchor>
              </controlPr>
            </control>
          </mc:Choice>
        </mc:AlternateContent>
        <mc:AlternateContent xmlns:mc="http://schemas.openxmlformats.org/markup-compatibility/2006">
          <mc:Choice Requires="x14">
            <control shapeId="13326" r:id="rId16" name="Scroll Bar 14">
              <controlPr defaultSize="0" autoPict="0">
                <anchor moveWithCells="1">
                  <from>
                    <xdr:col>2</xdr:col>
                    <xdr:colOff>19050</xdr:colOff>
                    <xdr:row>46</xdr:row>
                    <xdr:rowOff>142875</xdr:rowOff>
                  </from>
                  <to>
                    <xdr:col>6</xdr:col>
                    <xdr:colOff>600075</xdr:colOff>
                    <xdr:row>47</xdr:row>
                    <xdr:rowOff>95250</xdr:rowOff>
                  </to>
                </anchor>
              </controlPr>
            </control>
          </mc:Choice>
        </mc:AlternateContent>
        <mc:AlternateContent xmlns:mc="http://schemas.openxmlformats.org/markup-compatibility/2006">
          <mc:Choice Requires="x14">
            <control shapeId="13327" r:id="rId17" name="Scroll Bar 15">
              <controlPr defaultSize="0" autoPict="0">
                <anchor moveWithCells="1">
                  <from>
                    <xdr:col>2</xdr:col>
                    <xdr:colOff>19050</xdr:colOff>
                    <xdr:row>49</xdr:row>
                    <xdr:rowOff>142875</xdr:rowOff>
                  </from>
                  <to>
                    <xdr:col>6</xdr:col>
                    <xdr:colOff>600075</xdr:colOff>
                    <xdr:row>50</xdr:row>
                    <xdr:rowOff>47625</xdr:rowOff>
                  </to>
                </anchor>
              </controlPr>
            </control>
          </mc:Choice>
        </mc:AlternateContent>
        <mc:AlternateContent xmlns:mc="http://schemas.openxmlformats.org/markup-compatibility/2006">
          <mc:Choice Requires="x14">
            <control shapeId="13328" r:id="rId18" name="Scroll Bar 16">
              <controlPr defaultSize="0" autoPict="0">
                <anchor moveWithCells="1">
                  <from>
                    <xdr:col>2</xdr:col>
                    <xdr:colOff>19050</xdr:colOff>
                    <xdr:row>52</xdr:row>
                    <xdr:rowOff>142875</xdr:rowOff>
                  </from>
                  <to>
                    <xdr:col>6</xdr:col>
                    <xdr:colOff>600075</xdr:colOff>
                    <xdr:row>53</xdr:row>
                    <xdr:rowOff>171450</xdr:rowOff>
                  </to>
                </anchor>
              </controlPr>
            </control>
          </mc:Choice>
        </mc:AlternateContent>
        <mc:AlternateContent xmlns:mc="http://schemas.openxmlformats.org/markup-compatibility/2006">
          <mc:Choice Requires="x14">
            <control shapeId="13329" r:id="rId19" name="Scroll Bar 17">
              <controlPr defaultSize="0" autoPict="0">
                <anchor moveWithCells="1">
                  <from>
                    <xdr:col>2</xdr:col>
                    <xdr:colOff>19050</xdr:colOff>
                    <xdr:row>55</xdr:row>
                    <xdr:rowOff>142875</xdr:rowOff>
                  </from>
                  <to>
                    <xdr:col>6</xdr:col>
                    <xdr:colOff>600075</xdr:colOff>
                    <xdr:row>56</xdr:row>
                    <xdr:rowOff>171450</xdr:rowOff>
                  </to>
                </anchor>
              </controlPr>
            </control>
          </mc:Choice>
        </mc:AlternateContent>
        <mc:AlternateContent xmlns:mc="http://schemas.openxmlformats.org/markup-compatibility/2006">
          <mc:Choice Requires="x14">
            <control shapeId="13330" r:id="rId20" name="Scroll Bar 18">
              <controlPr defaultSize="0" autoPict="0">
                <anchor moveWithCells="1">
                  <from>
                    <xdr:col>2</xdr:col>
                    <xdr:colOff>19050</xdr:colOff>
                    <xdr:row>58</xdr:row>
                    <xdr:rowOff>142875</xdr:rowOff>
                  </from>
                  <to>
                    <xdr:col>6</xdr:col>
                    <xdr:colOff>600075</xdr:colOff>
                    <xdr:row>58</xdr:row>
                    <xdr:rowOff>361950</xdr:rowOff>
                  </to>
                </anchor>
              </controlPr>
            </control>
          </mc:Choice>
        </mc:AlternateContent>
        <mc:AlternateContent xmlns:mc="http://schemas.openxmlformats.org/markup-compatibility/2006">
          <mc:Choice Requires="x14">
            <control shapeId="13331" r:id="rId21" name="Scroll Bar 19">
              <controlPr defaultSize="0" autoPict="0">
                <anchor moveWithCells="1">
                  <from>
                    <xdr:col>2</xdr:col>
                    <xdr:colOff>19050</xdr:colOff>
                    <xdr:row>61</xdr:row>
                    <xdr:rowOff>142875</xdr:rowOff>
                  </from>
                  <to>
                    <xdr:col>6</xdr:col>
                    <xdr:colOff>600075</xdr:colOff>
                    <xdr:row>62</xdr:row>
                    <xdr:rowOff>171450</xdr:rowOff>
                  </to>
                </anchor>
              </controlPr>
            </control>
          </mc:Choice>
        </mc:AlternateContent>
        <mc:AlternateContent xmlns:mc="http://schemas.openxmlformats.org/markup-compatibility/2006">
          <mc:Choice Requires="x14">
            <control shapeId="13332" r:id="rId22" name="Scroll Bar 20">
              <controlPr defaultSize="0" autoPict="0">
                <anchor moveWithCells="1">
                  <from>
                    <xdr:col>2</xdr:col>
                    <xdr:colOff>19050</xdr:colOff>
                    <xdr:row>64</xdr:row>
                    <xdr:rowOff>142875</xdr:rowOff>
                  </from>
                  <to>
                    <xdr:col>6</xdr:col>
                    <xdr:colOff>600075</xdr:colOff>
                    <xdr:row>65</xdr:row>
                    <xdr:rowOff>171450</xdr:rowOff>
                  </to>
                </anchor>
              </controlPr>
            </control>
          </mc:Choice>
        </mc:AlternateContent>
        <mc:AlternateContent xmlns:mc="http://schemas.openxmlformats.org/markup-compatibility/2006">
          <mc:Choice Requires="x14">
            <control shapeId="13333" r:id="rId23" name="Scroll Bar 21">
              <controlPr defaultSize="0" autoPict="0">
                <anchor moveWithCells="1">
                  <from>
                    <xdr:col>2</xdr:col>
                    <xdr:colOff>19050</xdr:colOff>
                    <xdr:row>67</xdr:row>
                    <xdr:rowOff>142875</xdr:rowOff>
                  </from>
                  <to>
                    <xdr:col>6</xdr:col>
                    <xdr:colOff>600075</xdr:colOff>
                    <xdr:row>68</xdr:row>
                    <xdr:rowOff>171450</xdr:rowOff>
                  </to>
                </anchor>
              </controlPr>
            </control>
          </mc:Choice>
        </mc:AlternateContent>
        <mc:AlternateContent xmlns:mc="http://schemas.openxmlformats.org/markup-compatibility/2006">
          <mc:Choice Requires="x14">
            <control shapeId="13334" r:id="rId24" name="Scroll Bar 22">
              <controlPr defaultSize="0" autoPict="0">
                <anchor moveWithCells="1">
                  <from>
                    <xdr:col>2</xdr:col>
                    <xdr:colOff>19050</xdr:colOff>
                    <xdr:row>70</xdr:row>
                    <xdr:rowOff>142875</xdr:rowOff>
                  </from>
                  <to>
                    <xdr:col>6</xdr:col>
                    <xdr:colOff>600075</xdr:colOff>
                    <xdr:row>71</xdr:row>
                    <xdr:rowOff>171450</xdr:rowOff>
                  </to>
                </anchor>
              </controlPr>
            </control>
          </mc:Choice>
        </mc:AlternateContent>
        <mc:AlternateContent xmlns:mc="http://schemas.openxmlformats.org/markup-compatibility/2006">
          <mc:Choice Requires="x14">
            <control shapeId="13335" r:id="rId25" name="Scroll Bar 23">
              <controlPr defaultSize="0" autoPict="0">
                <anchor moveWithCells="1">
                  <from>
                    <xdr:col>2</xdr:col>
                    <xdr:colOff>19050</xdr:colOff>
                    <xdr:row>73</xdr:row>
                    <xdr:rowOff>142875</xdr:rowOff>
                  </from>
                  <to>
                    <xdr:col>6</xdr:col>
                    <xdr:colOff>600075</xdr:colOff>
                    <xdr:row>74</xdr:row>
                    <xdr:rowOff>171450</xdr:rowOff>
                  </to>
                </anchor>
              </controlPr>
            </control>
          </mc:Choice>
        </mc:AlternateContent>
        <mc:AlternateContent xmlns:mc="http://schemas.openxmlformats.org/markup-compatibility/2006">
          <mc:Choice Requires="x14">
            <control shapeId="13336" r:id="rId26" name="Scroll Bar 24">
              <controlPr defaultSize="0" autoPict="0">
                <anchor moveWithCells="1">
                  <from>
                    <xdr:col>2</xdr:col>
                    <xdr:colOff>19050</xdr:colOff>
                    <xdr:row>76</xdr:row>
                    <xdr:rowOff>142875</xdr:rowOff>
                  </from>
                  <to>
                    <xdr:col>6</xdr:col>
                    <xdr:colOff>600075</xdr:colOff>
                    <xdr:row>77</xdr:row>
                    <xdr:rowOff>171450</xdr:rowOff>
                  </to>
                </anchor>
              </controlPr>
            </control>
          </mc:Choice>
        </mc:AlternateContent>
        <mc:AlternateContent xmlns:mc="http://schemas.openxmlformats.org/markup-compatibility/2006">
          <mc:Choice Requires="x14">
            <control shapeId="13337" r:id="rId27" name="Scroll Bar 25">
              <controlPr defaultSize="0" autoPict="0">
                <anchor moveWithCells="1">
                  <from>
                    <xdr:col>2</xdr:col>
                    <xdr:colOff>19050</xdr:colOff>
                    <xdr:row>79</xdr:row>
                    <xdr:rowOff>142875</xdr:rowOff>
                  </from>
                  <to>
                    <xdr:col>6</xdr:col>
                    <xdr:colOff>600075</xdr:colOff>
                    <xdr:row>80</xdr:row>
                    <xdr:rowOff>171450</xdr:rowOff>
                  </to>
                </anchor>
              </controlPr>
            </control>
          </mc:Choice>
        </mc:AlternateContent>
        <mc:AlternateContent xmlns:mc="http://schemas.openxmlformats.org/markup-compatibility/2006">
          <mc:Choice Requires="x14">
            <control shapeId="13338" r:id="rId28" name="Scroll Bar 26">
              <controlPr defaultSize="0" autoPict="0">
                <anchor moveWithCells="1">
                  <from>
                    <xdr:col>2</xdr:col>
                    <xdr:colOff>19050</xdr:colOff>
                    <xdr:row>82</xdr:row>
                    <xdr:rowOff>142875</xdr:rowOff>
                  </from>
                  <to>
                    <xdr:col>6</xdr:col>
                    <xdr:colOff>600075</xdr:colOff>
                    <xdr:row>83</xdr:row>
                    <xdr:rowOff>171450</xdr:rowOff>
                  </to>
                </anchor>
              </controlPr>
            </control>
          </mc:Choice>
        </mc:AlternateContent>
        <mc:AlternateContent xmlns:mc="http://schemas.openxmlformats.org/markup-compatibility/2006">
          <mc:Choice Requires="x14">
            <control shapeId="13339" r:id="rId29" name="Scroll Bar 27">
              <controlPr defaultSize="0" autoPict="0">
                <anchor moveWithCells="1">
                  <from>
                    <xdr:col>2</xdr:col>
                    <xdr:colOff>19050</xdr:colOff>
                    <xdr:row>85</xdr:row>
                    <xdr:rowOff>142875</xdr:rowOff>
                  </from>
                  <to>
                    <xdr:col>6</xdr:col>
                    <xdr:colOff>600075</xdr:colOff>
                    <xdr:row>86</xdr:row>
                    <xdr:rowOff>171450</xdr:rowOff>
                  </to>
                </anchor>
              </controlPr>
            </control>
          </mc:Choice>
        </mc:AlternateContent>
        <mc:AlternateContent xmlns:mc="http://schemas.openxmlformats.org/markup-compatibility/2006">
          <mc:Choice Requires="x14">
            <control shapeId="13340" r:id="rId30" name="Scroll Bar 28">
              <controlPr defaultSize="0" autoPict="0">
                <anchor moveWithCells="1">
                  <from>
                    <xdr:col>2</xdr:col>
                    <xdr:colOff>9525</xdr:colOff>
                    <xdr:row>91</xdr:row>
                    <xdr:rowOff>142875</xdr:rowOff>
                  </from>
                  <to>
                    <xdr:col>6</xdr:col>
                    <xdr:colOff>590550</xdr:colOff>
                    <xdr:row>91</xdr:row>
                    <xdr:rowOff>361950</xdr:rowOff>
                  </to>
                </anchor>
              </controlPr>
            </control>
          </mc:Choice>
        </mc:AlternateContent>
        <mc:AlternateContent xmlns:mc="http://schemas.openxmlformats.org/markup-compatibility/2006">
          <mc:Choice Requires="x14">
            <control shapeId="13341" r:id="rId31" name="Scroll Bar 29">
              <controlPr defaultSize="0" autoPict="0">
                <anchor moveWithCells="1">
                  <from>
                    <xdr:col>2</xdr:col>
                    <xdr:colOff>9525</xdr:colOff>
                    <xdr:row>96</xdr:row>
                    <xdr:rowOff>142875</xdr:rowOff>
                  </from>
                  <to>
                    <xdr:col>6</xdr:col>
                    <xdr:colOff>590550</xdr:colOff>
                    <xdr:row>97</xdr:row>
                    <xdr:rowOff>171450</xdr:rowOff>
                  </to>
                </anchor>
              </controlPr>
            </control>
          </mc:Choice>
        </mc:AlternateContent>
        <mc:AlternateContent xmlns:mc="http://schemas.openxmlformats.org/markup-compatibility/2006">
          <mc:Choice Requires="x14">
            <control shapeId="13342" r:id="rId32" name="Scroll Bar 30">
              <controlPr defaultSize="0" autoPict="0">
                <anchor moveWithCells="1">
                  <from>
                    <xdr:col>2</xdr:col>
                    <xdr:colOff>9525</xdr:colOff>
                    <xdr:row>99</xdr:row>
                    <xdr:rowOff>142875</xdr:rowOff>
                  </from>
                  <to>
                    <xdr:col>6</xdr:col>
                    <xdr:colOff>590550</xdr:colOff>
                    <xdr:row>100</xdr:row>
                    <xdr:rowOff>171450</xdr:rowOff>
                  </to>
                </anchor>
              </controlPr>
            </control>
          </mc:Choice>
        </mc:AlternateContent>
        <mc:AlternateContent xmlns:mc="http://schemas.openxmlformats.org/markup-compatibility/2006">
          <mc:Choice Requires="x14">
            <control shapeId="13343" r:id="rId33" name="Scroll Bar 31">
              <controlPr defaultSize="0" autoPict="0">
                <anchor moveWithCells="1">
                  <from>
                    <xdr:col>2</xdr:col>
                    <xdr:colOff>9525</xdr:colOff>
                    <xdr:row>102</xdr:row>
                    <xdr:rowOff>142875</xdr:rowOff>
                  </from>
                  <to>
                    <xdr:col>6</xdr:col>
                    <xdr:colOff>590550</xdr:colOff>
                    <xdr:row>103</xdr:row>
                    <xdr:rowOff>171450</xdr:rowOff>
                  </to>
                </anchor>
              </controlPr>
            </control>
          </mc:Choice>
        </mc:AlternateContent>
        <mc:AlternateContent xmlns:mc="http://schemas.openxmlformats.org/markup-compatibility/2006">
          <mc:Choice Requires="x14">
            <control shapeId="13344" r:id="rId34" name="Scroll Bar 32">
              <controlPr defaultSize="0" autoPict="0">
                <anchor moveWithCells="1">
                  <from>
                    <xdr:col>2</xdr:col>
                    <xdr:colOff>9525</xdr:colOff>
                    <xdr:row>107</xdr:row>
                    <xdr:rowOff>142875</xdr:rowOff>
                  </from>
                  <to>
                    <xdr:col>6</xdr:col>
                    <xdr:colOff>590550</xdr:colOff>
                    <xdr:row>108</xdr:row>
                    <xdr:rowOff>171450</xdr:rowOff>
                  </to>
                </anchor>
              </controlPr>
            </control>
          </mc:Choice>
        </mc:AlternateContent>
        <mc:AlternateContent xmlns:mc="http://schemas.openxmlformats.org/markup-compatibility/2006">
          <mc:Choice Requires="x14">
            <control shapeId="13345" r:id="rId35" name="Scroll Bar 33">
              <controlPr defaultSize="0" autoPict="0">
                <anchor moveWithCells="1">
                  <from>
                    <xdr:col>2</xdr:col>
                    <xdr:colOff>9525</xdr:colOff>
                    <xdr:row>110</xdr:row>
                    <xdr:rowOff>142875</xdr:rowOff>
                  </from>
                  <to>
                    <xdr:col>6</xdr:col>
                    <xdr:colOff>590550</xdr:colOff>
                    <xdr:row>111</xdr:row>
                    <xdr:rowOff>171450</xdr:rowOff>
                  </to>
                </anchor>
              </controlPr>
            </control>
          </mc:Choice>
        </mc:AlternateContent>
        <mc:AlternateContent xmlns:mc="http://schemas.openxmlformats.org/markup-compatibility/2006">
          <mc:Choice Requires="x14">
            <control shapeId="13346" r:id="rId36" name="Scroll Bar 34">
              <controlPr defaultSize="0" autoPict="0">
                <anchor moveWithCells="1">
                  <from>
                    <xdr:col>2</xdr:col>
                    <xdr:colOff>9525</xdr:colOff>
                    <xdr:row>115</xdr:row>
                    <xdr:rowOff>142875</xdr:rowOff>
                  </from>
                  <to>
                    <xdr:col>6</xdr:col>
                    <xdr:colOff>590550</xdr:colOff>
                    <xdr:row>116</xdr:row>
                    <xdr:rowOff>171450</xdr:rowOff>
                  </to>
                </anchor>
              </controlPr>
            </control>
          </mc:Choice>
        </mc:AlternateContent>
        <mc:AlternateContent xmlns:mc="http://schemas.openxmlformats.org/markup-compatibility/2006">
          <mc:Choice Requires="x14">
            <control shapeId="13347" r:id="rId37" name="Scroll Bar 35">
              <controlPr defaultSize="0" autoPict="0">
                <anchor moveWithCells="1">
                  <from>
                    <xdr:col>2</xdr:col>
                    <xdr:colOff>9525</xdr:colOff>
                    <xdr:row>120</xdr:row>
                    <xdr:rowOff>142875</xdr:rowOff>
                  </from>
                  <to>
                    <xdr:col>6</xdr:col>
                    <xdr:colOff>590550</xdr:colOff>
                    <xdr:row>121</xdr:row>
                    <xdr:rowOff>171450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
  <sheetViews>
    <sheetView tabSelected="1" workbookViewId="0">
      <selection activeCell="K23" sqref="K23"/>
    </sheetView>
  </sheetViews>
  <sheetFormatPr defaultRowHeight="15" x14ac:dyDescent="0.25"/>
  <sheetData>
    <row r="1" spans="1:5" ht="26.25" x14ac:dyDescent="0.25">
      <c r="B1" s="83" t="s">
        <v>16</v>
      </c>
      <c r="C1" s="84" t="s">
        <v>19</v>
      </c>
      <c r="D1" s="85" t="s">
        <v>17</v>
      </c>
      <c r="E1" s="86" t="s">
        <v>18</v>
      </c>
    </row>
    <row r="2" spans="1:5" s="43" customFormat="1" x14ac:dyDescent="0.25">
      <c r="A2" s="142" t="s">
        <v>156</v>
      </c>
      <c r="B2" s="142">
        <f>IF('Agents Calculations'!B12,'Agents Calculations'!O11,0)</f>
        <v>0.82791092516043052</v>
      </c>
      <c r="C2" s="142">
        <f>IF('Agents Calculations'!B12,'Agents Calculations'!P11,0)</f>
        <v>8.9232841487873735E-2</v>
      </c>
      <c r="D2" s="142">
        <f>IF('Agents Calculations'!B12,'Agents Calculations'!Q11,0)</f>
        <v>7.1386273190298985E-2</v>
      </c>
      <c r="E2" s="142">
        <f>IF('Agents Calculations'!B12,'Agents Calculations'!R11,0)</f>
        <v>5.8356662001865733E-2</v>
      </c>
    </row>
    <row r="3" spans="1:5" s="43" customFormat="1" x14ac:dyDescent="0.25">
      <c r="A3" s="142" t="s">
        <v>157</v>
      </c>
      <c r="B3" s="142">
        <f>IF('Agents Calculations'!$B13,'Agents Calculations'!O11,0)</f>
        <v>0.82791092516043052</v>
      </c>
      <c r="C3" s="142">
        <f>IF('Agents Calculations'!$B13,'Agents Calculations'!P11,0)</f>
        <v>8.9232841487873735E-2</v>
      </c>
      <c r="D3" s="142">
        <f>IF('Agents Calculations'!$B13,'Agents Calculations'!Q11,0)</f>
        <v>7.1386273190298985E-2</v>
      </c>
      <c r="E3" s="142">
        <f>IF('Agents Calculations'!$B13,'Agents Calculations'!R11,0)</f>
        <v>5.8356662001865733E-2</v>
      </c>
    </row>
    <row r="5" spans="1:5" s="43" customFormat="1" x14ac:dyDescent="0.25">
      <c r="B5" s="143" t="s">
        <v>149</v>
      </c>
      <c r="C5" s="144" t="s">
        <v>150</v>
      </c>
      <c r="D5" s="145" t="s">
        <v>151</v>
      </c>
    </row>
    <row r="6" spans="1:5" ht="26.25" x14ac:dyDescent="0.25">
      <c r="A6" s="73" t="s">
        <v>148</v>
      </c>
      <c r="B6" s="7">
        <f>IF('Agents Calculations'!B12,'Agents Calculations'!L55,0)</f>
        <v>0.99482500000000007</v>
      </c>
      <c r="C6" s="7">
        <f>IF('Agents Calculations'!B12,'Agents Calculations'!M55,0)</f>
        <v>0.96206860000000005</v>
      </c>
      <c r="D6" s="7">
        <f>IF('Agents Calculations'!B13,'Agents Calculations'!N55,0)</f>
        <v>0.83542260000000013</v>
      </c>
    </row>
    <row r="8" spans="1:5" ht="26.25" x14ac:dyDescent="0.25">
      <c r="B8" s="83" t="s">
        <v>16</v>
      </c>
      <c r="C8" s="84" t="s">
        <v>19</v>
      </c>
      <c r="D8" s="85" t="s">
        <v>17</v>
      </c>
      <c r="E8" s="86" t="s">
        <v>18</v>
      </c>
    </row>
    <row r="9" spans="1:5" x14ac:dyDescent="0.25">
      <c r="A9" s="142" t="s">
        <v>245</v>
      </c>
      <c r="B9" s="7">
        <f>'Potential for Exposure Calc'!W18/100</f>
        <v>0.48100000000000004</v>
      </c>
      <c r="C9" s="7">
        <f>'Potential for Exposure Calc'!X18/100</f>
        <v>0.77200000000000002</v>
      </c>
      <c r="D9" s="7">
        <f>'Potential for Exposure Calc'!Y18/100</f>
        <v>0.7669999999999999</v>
      </c>
      <c r="E9" s="7">
        <f>'Potential for Exposure Calc'!Z18/100</f>
        <v>0.7669999999999999</v>
      </c>
    </row>
    <row r="10" spans="1:5" x14ac:dyDescent="0.25">
      <c r="A10" s="142" t="s">
        <v>246</v>
      </c>
      <c r="B10" s="7">
        <f>'Potential for Exposure Calc'!AA18/100</f>
        <v>0.39700000000000002</v>
      </c>
      <c r="C10" s="7">
        <f>'Potential for Exposure Calc'!AB18/100</f>
        <v>0.77969999999999995</v>
      </c>
      <c r="D10" s="7">
        <f>'Potential for Exposure Calc'!AC18/100</f>
        <v>0.7669999999999999</v>
      </c>
      <c r="E10" s="7">
        <f>'Potential for Exposure Calc'!AD18/100</f>
        <v>0.7669999999999999</v>
      </c>
    </row>
    <row r="12" spans="1:5" x14ac:dyDescent="0.25">
      <c r="A12" s="7" t="s">
        <v>247</v>
      </c>
      <c r="B12" s="7">
        <f>'Biosafety Effectiveness Calc'!W48/100</f>
        <v>0.38228400000000001</v>
      </c>
      <c r="C12" s="7">
        <f>'Biosafety Effectiveness Calc'!X48/100</f>
        <v>0.44175000000000003</v>
      </c>
      <c r="D12" s="7">
        <f>'Biosafety Effectiveness Calc'!Y48/100</f>
        <v>0.44175000000000003</v>
      </c>
      <c r="E12" s="7">
        <f>'Biosafety Effectiveness Calc'!Z48/100</f>
        <v>0.44175000000000003</v>
      </c>
    </row>
    <row r="13" spans="1:5" x14ac:dyDescent="0.25">
      <c r="A13" s="7" t="s">
        <v>248</v>
      </c>
      <c r="B13" s="7">
        <f>'Biosafety Effectiveness Calc'!AA48/100</f>
        <v>0.55015000000000003</v>
      </c>
      <c r="C13" s="7">
        <f>'Biosafety Effectiveness Calc'!AB48/100</f>
        <v>0.49865000000000004</v>
      </c>
      <c r="D13" s="7">
        <f>'Biosafety Effectiveness Calc'!AC48/100</f>
        <v>0.60150000000000015</v>
      </c>
      <c r="E13" s="7">
        <f>'Biosafety Effectiveness Calc'!AD48/100</f>
        <v>0.59175000000000011</v>
      </c>
    </row>
    <row r="15" spans="1:5" x14ac:dyDescent="0.25">
      <c r="A15" s="7" t="s">
        <v>249</v>
      </c>
      <c r="B15" s="7">
        <f>B9*(B12*0.8)</f>
        <v>0.14710288320000003</v>
      </c>
      <c r="C15" s="7">
        <f t="shared" ref="C15:E15" si="0">C9*(C12*0.8)</f>
        <v>0.27282480000000003</v>
      </c>
      <c r="D15" s="7">
        <f t="shared" si="0"/>
        <v>0.27105780000000002</v>
      </c>
      <c r="E15" s="7">
        <f t="shared" si="0"/>
        <v>0.27105780000000002</v>
      </c>
    </row>
    <row r="16" spans="1:5" x14ac:dyDescent="0.25">
      <c r="A16" s="7" t="s">
        <v>250</v>
      </c>
      <c r="B16" s="7">
        <f>B10*(B13*0.8)</f>
        <v>0.17472764000000005</v>
      </c>
      <c r="C16" s="7">
        <f t="shared" ref="C16:E16" si="1">C10*(C13*0.8)</f>
        <v>0.31103792400000002</v>
      </c>
      <c r="D16" s="7">
        <f t="shared" si="1"/>
        <v>0.36908040000000003</v>
      </c>
      <c r="E16" s="7">
        <f t="shared" si="1"/>
        <v>0.36309780000000003</v>
      </c>
    </row>
  </sheetData>
  <sheetProtection selectLockedCell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5"/>
  <sheetViews>
    <sheetView topLeftCell="A13" zoomScale="90" zoomScaleNormal="90" workbookViewId="0">
      <selection activeCell="H43" sqref="H43:H46"/>
    </sheetView>
  </sheetViews>
  <sheetFormatPr defaultRowHeight="15" x14ac:dyDescent="0.25"/>
  <cols>
    <col min="5" max="5" width="9.7109375" bestFit="1" customWidth="1"/>
    <col min="10" max="10" width="12.28515625" customWidth="1"/>
    <col min="13" max="13" width="10.140625" customWidth="1"/>
    <col min="14" max="14" width="11.140625" customWidth="1"/>
  </cols>
  <sheetData>
    <row r="1" spans="1:18" ht="51.75" x14ac:dyDescent="0.25">
      <c r="I1" s="10" t="s">
        <v>16</v>
      </c>
      <c r="J1" s="14" t="s">
        <v>19</v>
      </c>
      <c r="K1" s="17" t="s">
        <v>17</v>
      </c>
      <c r="L1" s="11" t="s">
        <v>18</v>
      </c>
      <c r="N1" s="19" t="s">
        <v>20</v>
      </c>
      <c r="O1" s="10" t="s">
        <v>21</v>
      </c>
      <c r="P1" s="14" t="s">
        <v>22</v>
      </c>
      <c r="Q1" s="17" t="s">
        <v>23</v>
      </c>
      <c r="R1" s="11" t="s">
        <v>24</v>
      </c>
    </row>
    <row r="2" spans="1:18" ht="18.75" x14ac:dyDescent="0.3">
      <c r="A2" s="352" t="s">
        <v>15</v>
      </c>
      <c r="B2" s="352"/>
      <c r="C2" s="352"/>
      <c r="D2" s="352"/>
      <c r="E2" s="352"/>
      <c r="F2" s="352"/>
      <c r="G2" s="352"/>
      <c r="H2" s="352"/>
      <c r="I2" s="352"/>
      <c r="J2" s="352"/>
      <c r="K2" s="352"/>
      <c r="N2" s="16"/>
      <c r="O2" s="7"/>
      <c r="P2" s="7"/>
      <c r="Q2" s="7"/>
      <c r="R2" s="7"/>
    </row>
    <row r="3" spans="1:18" x14ac:dyDescent="0.25">
      <c r="A3" s="6" t="s">
        <v>10</v>
      </c>
      <c r="I3" s="9">
        <v>1</v>
      </c>
      <c r="J3" s="15"/>
      <c r="K3" s="18"/>
      <c r="L3" s="12"/>
      <c r="N3" s="16">
        <f>1-('Agent Properties'!G4/400)</f>
        <v>0.6925</v>
      </c>
      <c r="O3" s="7">
        <f>N3*I3</f>
        <v>0.6925</v>
      </c>
      <c r="P3" s="7"/>
      <c r="Q3" s="7"/>
      <c r="R3" s="7"/>
    </row>
    <row r="4" spans="1:18" x14ac:dyDescent="0.25">
      <c r="A4" s="6" t="s">
        <v>11</v>
      </c>
      <c r="I4" s="9">
        <v>0.98</v>
      </c>
      <c r="J4" s="15"/>
      <c r="K4" s="18"/>
      <c r="L4" s="12"/>
      <c r="N4" s="16">
        <f>'Agent Properties'!G7+0.01</f>
        <v>1.01</v>
      </c>
      <c r="O4" s="7">
        <f>N4*I4</f>
        <v>0.98980000000000001</v>
      </c>
      <c r="P4" s="7"/>
      <c r="Q4" s="7"/>
      <c r="R4" s="7"/>
    </row>
    <row r="5" spans="1:18" x14ac:dyDescent="0.25">
      <c r="A5" s="6" t="s">
        <v>12</v>
      </c>
      <c r="I5" s="9"/>
      <c r="J5" s="15">
        <v>1</v>
      </c>
      <c r="K5" s="18"/>
      <c r="L5" s="12"/>
      <c r="N5" s="16">
        <f>1-('Agent Properties'!G11/400)</f>
        <v>0.8125</v>
      </c>
      <c r="O5" s="7"/>
      <c r="P5" s="7">
        <f>N5*J5</f>
        <v>0.8125</v>
      </c>
      <c r="Q5" s="7"/>
      <c r="R5" s="7"/>
    </row>
    <row r="6" spans="1:18" x14ac:dyDescent="0.25">
      <c r="A6" s="6" t="s">
        <v>11</v>
      </c>
      <c r="I6" s="9"/>
      <c r="J6" s="15">
        <v>0.98</v>
      </c>
      <c r="K6" s="18"/>
      <c r="L6" s="12"/>
      <c r="N6" s="16">
        <f>'Agent Properties'!G14+0.01</f>
        <v>0.01</v>
      </c>
      <c r="O6" s="7"/>
      <c r="P6" s="7">
        <f>N6*J6</f>
        <v>9.7999999999999997E-3</v>
      </c>
      <c r="Q6" s="7"/>
      <c r="R6" s="7"/>
    </row>
    <row r="7" spans="1:18" x14ac:dyDescent="0.25">
      <c r="A7" s="6" t="s">
        <v>13</v>
      </c>
      <c r="I7" s="9"/>
      <c r="J7" s="15"/>
      <c r="K7" s="18">
        <v>1</v>
      </c>
      <c r="L7" s="12"/>
      <c r="N7" s="16">
        <f>1-('Agent Properties'!G18/400)</f>
        <v>0.52</v>
      </c>
      <c r="O7" s="7"/>
      <c r="P7" s="7"/>
      <c r="Q7" s="7">
        <f>N7*K7</f>
        <v>0.52</v>
      </c>
      <c r="R7" s="7"/>
    </row>
    <row r="8" spans="1:18" x14ac:dyDescent="0.25">
      <c r="A8" s="6" t="s">
        <v>11</v>
      </c>
      <c r="I8" s="9"/>
      <c r="J8" s="15"/>
      <c r="K8" s="18">
        <v>0.98</v>
      </c>
      <c r="L8" s="12"/>
      <c r="N8" s="16">
        <f>'Agent Properties'!G21+0.01</f>
        <v>0.01</v>
      </c>
      <c r="O8" s="7"/>
      <c r="P8" s="7"/>
      <c r="Q8" s="7">
        <f>N8*K8</f>
        <v>9.7999999999999997E-3</v>
      </c>
      <c r="R8" s="7"/>
    </row>
    <row r="9" spans="1:18" x14ac:dyDescent="0.25">
      <c r="A9" s="6" t="s">
        <v>14</v>
      </c>
      <c r="I9" s="9"/>
      <c r="J9" s="15"/>
      <c r="K9" s="18"/>
      <c r="L9" s="12">
        <v>1</v>
      </c>
      <c r="N9" s="16">
        <f>1-('Agent Properties'!G25/400)</f>
        <v>0.34750000000000003</v>
      </c>
      <c r="O9" s="7"/>
      <c r="P9" s="7"/>
      <c r="Q9" s="7"/>
      <c r="R9" s="7">
        <f>N9*L9</f>
        <v>0.34750000000000003</v>
      </c>
    </row>
    <row r="10" spans="1:18" x14ac:dyDescent="0.25">
      <c r="A10" s="6" t="s">
        <v>11</v>
      </c>
      <c r="I10" s="9"/>
      <c r="J10" s="15"/>
      <c r="K10" s="18"/>
      <c r="L10" s="12">
        <v>0.98</v>
      </c>
      <c r="N10" s="16">
        <f>'Agent Properties'!G28+0.01</f>
        <v>0.01</v>
      </c>
      <c r="O10" s="7"/>
      <c r="P10" s="7"/>
      <c r="Q10" s="7"/>
      <c r="R10" s="7">
        <f>N10*L10</f>
        <v>9.7999999999999997E-3</v>
      </c>
    </row>
    <row r="11" spans="1:18" x14ac:dyDescent="0.25">
      <c r="A11" s="23" t="s">
        <v>100</v>
      </c>
      <c r="B11" s="22"/>
      <c r="C11" s="22"/>
      <c r="D11" s="22"/>
      <c r="E11" s="22"/>
      <c r="F11" s="22"/>
      <c r="G11" s="22"/>
      <c r="H11" s="22"/>
      <c r="I11" s="22"/>
      <c r="J11" s="22"/>
      <c r="K11" s="22"/>
      <c r="L11" s="22"/>
      <c r="M11" s="22"/>
      <c r="N11" s="82"/>
      <c r="O11" s="82">
        <f>GEOMEAN(O2:O10)</f>
        <v>0.82791092516043052</v>
      </c>
      <c r="P11" s="82">
        <f t="shared" ref="P11:R11" si="0">GEOMEAN(P2:P10)</f>
        <v>8.9232841487873735E-2</v>
      </c>
      <c r="Q11" s="82">
        <f t="shared" si="0"/>
        <v>7.1386273190298985E-2</v>
      </c>
      <c r="R11" s="82">
        <f t="shared" si="0"/>
        <v>5.8356662001865733E-2</v>
      </c>
    </row>
    <row r="12" spans="1:18" x14ac:dyDescent="0.25">
      <c r="A12" s="6" t="s">
        <v>155</v>
      </c>
      <c r="B12" s="7" t="b">
        <f>'Agent Properties'!B3</f>
        <v>1</v>
      </c>
    </row>
    <row r="13" spans="1:18" x14ac:dyDescent="0.25">
      <c r="A13" s="6" t="s">
        <v>154</v>
      </c>
      <c r="B13" s="7" t="b">
        <f>'Agent Properties'!F3</f>
        <v>1</v>
      </c>
    </row>
    <row r="15" spans="1:18" ht="64.5" x14ac:dyDescent="0.25">
      <c r="A15" s="353" t="s">
        <v>144</v>
      </c>
      <c r="B15" s="353"/>
      <c r="C15" s="353"/>
      <c r="D15" s="353"/>
      <c r="E15" s="353"/>
      <c r="F15" s="353"/>
      <c r="G15" s="353"/>
      <c r="H15" s="353"/>
      <c r="I15" s="353"/>
      <c r="J15" s="353"/>
      <c r="K15" s="40" t="s">
        <v>20</v>
      </c>
      <c r="L15" s="74" t="s">
        <v>145</v>
      </c>
      <c r="M15" s="76" t="s">
        <v>146</v>
      </c>
      <c r="N15" s="77" t="s">
        <v>147</v>
      </c>
    </row>
    <row r="16" spans="1:18" x14ac:dyDescent="0.25">
      <c r="A16" s="355" t="s">
        <v>104</v>
      </c>
      <c r="B16" s="355"/>
      <c r="C16" s="71">
        <v>1</v>
      </c>
      <c r="D16" s="41">
        <v>0.45</v>
      </c>
      <c r="E16" s="42" t="s">
        <v>451</v>
      </c>
      <c r="F16" s="42" t="s">
        <v>450</v>
      </c>
      <c r="G16" s="41">
        <v>0</v>
      </c>
      <c r="H16" s="42">
        <f>SUM(H18:H54)</f>
        <v>1.0034000000000003</v>
      </c>
      <c r="I16" s="43"/>
      <c r="J16" s="43"/>
      <c r="K16" s="44"/>
      <c r="L16" s="75"/>
      <c r="M16" s="21"/>
      <c r="N16" s="20"/>
    </row>
    <row r="17" spans="1:14" x14ac:dyDescent="0.25">
      <c r="A17" s="356" t="s">
        <v>105</v>
      </c>
      <c r="B17" s="356"/>
      <c r="C17" s="72">
        <v>0.25</v>
      </c>
      <c r="D17" s="45">
        <v>0.25</v>
      </c>
      <c r="E17" s="46"/>
      <c r="F17" s="46"/>
      <c r="G17" s="45"/>
      <c r="H17" s="46"/>
      <c r="I17" s="43"/>
      <c r="J17" s="43"/>
      <c r="K17" s="44"/>
      <c r="L17" s="15"/>
      <c r="M17" s="13"/>
      <c r="N17" s="12"/>
    </row>
    <row r="18" spans="1:14" x14ac:dyDescent="0.25">
      <c r="A18" s="6" t="s">
        <v>106</v>
      </c>
      <c r="C18" s="47">
        <v>0.23</v>
      </c>
      <c r="D18" s="47">
        <v>0.23</v>
      </c>
      <c r="E18" s="251">
        <f>D18*$D$17*$D$16</f>
        <v>2.5875000000000002E-2</v>
      </c>
      <c r="F18" s="251">
        <f>C18*C17</f>
        <v>5.7500000000000002E-2</v>
      </c>
      <c r="G18" s="47"/>
      <c r="H18" s="48">
        <f>G18*$G$17*$G$16</f>
        <v>0</v>
      </c>
      <c r="I18" s="43"/>
      <c r="J18" s="43"/>
      <c r="K18" s="44">
        <f>'Agent Properties'!G36</f>
        <v>364</v>
      </c>
      <c r="L18" s="15">
        <f>K18*F18</f>
        <v>20.93</v>
      </c>
      <c r="M18" s="13">
        <f>K18*E18</f>
        <v>9.4185000000000016</v>
      </c>
      <c r="N18" s="12">
        <f>K18*H18</f>
        <v>0</v>
      </c>
    </row>
    <row r="19" spans="1:14" x14ac:dyDescent="0.25">
      <c r="A19" s="6" t="s">
        <v>107</v>
      </c>
      <c r="C19" s="47">
        <v>0.43</v>
      </c>
      <c r="D19" s="47">
        <v>0.43</v>
      </c>
      <c r="E19" s="251">
        <f t="shared" ref="E19:E21" si="1">D19*$D$17*$D$16</f>
        <v>4.8375000000000001E-2</v>
      </c>
      <c r="F19" s="251">
        <f>C19*C17</f>
        <v>0.1075</v>
      </c>
      <c r="G19" s="47"/>
      <c r="H19" s="48">
        <f t="shared" ref="H19:H21" si="2">G19*$G$17*$G$16</f>
        <v>0</v>
      </c>
      <c r="I19" s="43"/>
      <c r="J19" s="43"/>
      <c r="K19" s="44">
        <f>'Agent Properties'!G40</f>
        <v>400</v>
      </c>
      <c r="L19" s="15">
        <f>K19*F19</f>
        <v>43</v>
      </c>
      <c r="M19" s="13">
        <f>K19*E19</f>
        <v>19.350000000000001</v>
      </c>
      <c r="N19" s="12">
        <f t="shared" ref="N19:N54" si="3">K19*H19</f>
        <v>0</v>
      </c>
    </row>
    <row r="20" spans="1:14" x14ac:dyDescent="0.25">
      <c r="A20" s="6" t="s">
        <v>108</v>
      </c>
      <c r="C20" s="47">
        <v>0.1</v>
      </c>
      <c r="D20" s="47">
        <v>0.1</v>
      </c>
      <c r="E20" s="251">
        <f t="shared" si="1"/>
        <v>1.1250000000000001E-2</v>
      </c>
      <c r="F20" s="251">
        <f>C20*C17</f>
        <v>2.5000000000000001E-2</v>
      </c>
      <c r="G20" s="47"/>
      <c r="H20" s="48">
        <f t="shared" si="2"/>
        <v>0</v>
      </c>
      <c r="I20" s="43"/>
      <c r="J20" s="43"/>
      <c r="K20" s="44">
        <f>'Agent Properties'!G44</f>
        <v>400</v>
      </c>
      <c r="L20" s="15">
        <f>K20*F20</f>
        <v>10</v>
      </c>
      <c r="M20" s="13">
        <f>K20*E20</f>
        <v>4.5000000000000009</v>
      </c>
      <c r="N20" s="12">
        <f t="shared" si="3"/>
        <v>0</v>
      </c>
    </row>
    <row r="21" spans="1:14" x14ac:dyDescent="0.25">
      <c r="A21" s="6" t="s">
        <v>109</v>
      </c>
      <c r="C21" s="47">
        <v>0.24</v>
      </c>
      <c r="D21" s="47">
        <v>0.24</v>
      </c>
      <c r="E21" s="251">
        <f t="shared" si="1"/>
        <v>2.7E-2</v>
      </c>
      <c r="F21" s="251">
        <f>C21*C17</f>
        <v>0.06</v>
      </c>
      <c r="G21" s="47"/>
      <c r="H21" s="48">
        <f t="shared" si="2"/>
        <v>0</v>
      </c>
      <c r="I21" s="43"/>
      <c r="J21" s="43"/>
      <c r="K21" s="44">
        <f>'Agent Properties'!G48</f>
        <v>400</v>
      </c>
      <c r="L21" s="15">
        <f>K21*F21</f>
        <v>24</v>
      </c>
      <c r="M21" s="13">
        <f>K21*E21</f>
        <v>10.8</v>
      </c>
      <c r="N21" s="12">
        <f t="shared" si="3"/>
        <v>0</v>
      </c>
    </row>
    <row r="22" spans="1:14" x14ac:dyDescent="0.25">
      <c r="A22" s="357" t="s">
        <v>110</v>
      </c>
      <c r="B22" s="357"/>
      <c r="C22" s="45">
        <v>0.75</v>
      </c>
      <c r="D22" s="45">
        <v>0.75</v>
      </c>
      <c r="E22" s="46"/>
      <c r="F22" s="46"/>
      <c r="G22" s="45"/>
      <c r="H22" s="46"/>
      <c r="I22" s="43"/>
      <c r="J22" s="43"/>
      <c r="K22" s="44"/>
      <c r="L22" s="15"/>
      <c r="M22" s="13"/>
      <c r="N22" s="12"/>
    </row>
    <row r="23" spans="1:14" x14ac:dyDescent="0.25">
      <c r="A23" s="6" t="s">
        <v>111</v>
      </c>
      <c r="C23" s="47">
        <v>1</v>
      </c>
      <c r="D23" s="47">
        <v>1</v>
      </c>
      <c r="E23" s="79">
        <f>D23*D22*D16</f>
        <v>0.33750000000000002</v>
      </c>
      <c r="F23" s="51">
        <f>C23*C22</f>
        <v>0.75</v>
      </c>
      <c r="G23" s="47"/>
      <c r="H23" s="48">
        <f>G23*G22*G16</f>
        <v>0</v>
      </c>
      <c r="I23" s="43"/>
      <c r="J23" s="43"/>
      <c r="K23" s="44">
        <f>'Agent Properties'!G51</f>
        <v>400</v>
      </c>
      <c r="L23" s="15">
        <f t="shared" ref="L23" si="4">K23*F23</f>
        <v>300</v>
      </c>
      <c r="M23" s="13">
        <f t="shared" ref="M23:M54" si="5">K23*E23</f>
        <v>135</v>
      </c>
      <c r="N23" s="12">
        <f t="shared" si="3"/>
        <v>0</v>
      </c>
    </row>
    <row r="24" spans="1:14" x14ac:dyDescent="0.25">
      <c r="A24" s="358" t="s">
        <v>112</v>
      </c>
      <c r="B24" s="358"/>
      <c r="C24" s="49"/>
      <c r="D24" s="41"/>
      <c r="E24" s="42"/>
      <c r="F24" s="42"/>
      <c r="G24" s="41">
        <v>0.45</v>
      </c>
      <c r="H24" s="42"/>
      <c r="I24" s="43"/>
      <c r="J24" s="43"/>
      <c r="K24" s="44"/>
      <c r="L24" s="15"/>
      <c r="M24" s="13"/>
      <c r="N24" s="12"/>
    </row>
    <row r="25" spans="1:14" x14ac:dyDescent="0.25">
      <c r="A25" s="50" t="s">
        <v>113</v>
      </c>
      <c r="C25" s="47">
        <v>0</v>
      </c>
      <c r="D25" s="47"/>
      <c r="E25" s="48"/>
      <c r="F25" s="48"/>
      <c r="G25" s="47">
        <v>0.25</v>
      </c>
      <c r="H25" s="51">
        <f>G25*$G$24</f>
        <v>0.1125</v>
      </c>
      <c r="I25" s="43"/>
      <c r="J25" s="43"/>
      <c r="K25" s="44">
        <f>'Agent Properties'!G56</f>
        <v>325</v>
      </c>
      <c r="L25" s="15"/>
      <c r="M25" s="13">
        <f t="shared" si="5"/>
        <v>0</v>
      </c>
      <c r="N25" s="12">
        <f t="shared" si="3"/>
        <v>36.5625</v>
      </c>
    </row>
    <row r="26" spans="1:14" x14ac:dyDescent="0.25">
      <c r="A26" s="50" t="s">
        <v>114</v>
      </c>
      <c r="C26" s="47">
        <v>0</v>
      </c>
      <c r="D26" s="47"/>
      <c r="E26" s="48"/>
      <c r="F26" s="48"/>
      <c r="G26" s="47">
        <v>0.54</v>
      </c>
      <c r="H26" s="51">
        <f t="shared" ref="H26:H27" si="6">G26*$G$24</f>
        <v>0.24300000000000002</v>
      </c>
      <c r="I26" s="43"/>
      <c r="J26" s="43"/>
      <c r="K26" s="44">
        <f>'Agent Properties'!G61</f>
        <v>332</v>
      </c>
      <c r="L26" s="15"/>
      <c r="M26" s="13">
        <f t="shared" si="5"/>
        <v>0</v>
      </c>
      <c r="N26" s="12">
        <f t="shared" si="3"/>
        <v>80.676000000000002</v>
      </c>
    </row>
    <row r="27" spans="1:14" x14ac:dyDescent="0.25">
      <c r="A27" s="50" t="s">
        <v>115</v>
      </c>
      <c r="C27" s="47">
        <v>0</v>
      </c>
      <c r="D27" s="47"/>
      <c r="E27" s="48"/>
      <c r="F27" s="48"/>
      <c r="G27" s="47">
        <v>0.25</v>
      </c>
      <c r="H27" s="51">
        <f t="shared" si="6"/>
        <v>0.1125</v>
      </c>
      <c r="I27" s="43"/>
      <c r="J27" s="43"/>
      <c r="K27" s="44">
        <f>'Agent Properties'!G65</f>
        <v>325</v>
      </c>
      <c r="L27" s="15"/>
      <c r="M27" s="13">
        <f t="shared" si="5"/>
        <v>0</v>
      </c>
      <c r="N27" s="12">
        <f t="shared" si="3"/>
        <v>36.5625</v>
      </c>
    </row>
    <row r="28" spans="1:14" x14ac:dyDescent="0.25">
      <c r="A28" s="359" t="s">
        <v>116</v>
      </c>
      <c r="B28" s="359"/>
      <c r="C28" s="52"/>
      <c r="D28" s="45">
        <v>0.2</v>
      </c>
      <c r="E28" s="46"/>
      <c r="F28" s="46"/>
      <c r="G28" s="45">
        <v>0.2</v>
      </c>
      <c r="H28" s="46"/>
      <c r="I28" s="43"/>
      <c r="J28" s="43"/>
      <c r="K28" s="44"/>
      <c r="L28" s="15"/>
      <c r="M28" s="13"/>
      <c r="N28" s="12"/>
    </row>
    <row r="29" spans="1:14" x14ac:dyDescent="0.25">
      <c r="A29" s="6" t="s">
        <v>117</v>
      </c>
      <c r="C29" s="47">
        <v>0</v>
      </c>
      <c r="D29" s="47">
        <v>0.4</v>
      </c>
      <c r="E29" s="51">
        <f>D29*$D$28</f>
        <v>8.0000000000000016E-2</v>
      </c>
      <c r="F29" s="48"/>
      <c r="G29" s="47">
        <v>0.32</v>
      </c>
      <c r="H29" s="51">
        <f>G29*$G$28</f>
        <v>6.4000000000000001E-2</v>
      </c>
      <c r="I29" s="43"/>
      <c r="J29" s="43"/>
      <c r="K29" s="44">
        <f>'Agent Properties'!G69</f>
        <v>400</v>
      </c>
      <c r="L29" s="15"/>
      <c r="M29" s="13">
        <f t="shared" si="5"/>
        <v>32.000000000000007</v>
      </c>
      <c r="N29" s="12">
        <f t="shared" si="3"/>
        <v>25.6</v>
      </c>
    </row>
    <row r="30" spans="1:14" x14ac:dyDescent="0.25">
      <c r="A30" s="6" t="s">
        <v>118</v>
      </c>
      <c r="C30" s="47">
        <v>0</v>
      </c>
      <c r="D30" s="47">
        <v>0.2</v>
      </c>
      <c r="E30" s="51">
        <f t="shared" ref="E30:E32" si="7">D30*$D$28</f>
        <v>4.0000000000000008E-2</v>
      </c>
      <c r="F30" s="48"/>
      <c r="G30" s="47">
        <v>0.2</v>
      </c>
      <c r="H30" s="51">
        <f t="shared" ref="H30:H32" si="8">G30*$G$28</f>
        <v>4.0000000000000008E-2</v>
      </c>
      <c r="I30" s="43"/>
      <c r="J30" s="43"/>
      <c r="K30" s="44">
        <f>'Agent Properties'!G73</f>
        <v>400</v>
      </c>
      <c r="L30" s="15"/>
      <c r="M30" s="13">
        <f t="shared" si="5"/>
        <v>16.000000000000004</v>
      </c>
      <c r="N30" s="12">
        <f t="shared" si="3"/>
        <v>16.000000000000004</v>
      </c>
    </row>
    <row r="31" spans="1:14" x14ac:dyDescent="0.25">
      <c r="A31" s="6" t="s">
        <v>119</v>
      </c>
      <c r="C31" s="47">
        <v>0</v>
      </c>
      <c r="D31" s="47">
        <v>0.1</v>
      </c>
      <c r="E31" s="51">
        <f t="shared" si="7"/>
        <v>2.0000000000000004E-2</v>
      </c>
      <c r="F31" s="48"/>
      <c r="G31" s="47">
        <v>0.1</v>
      </c>
      <c r="H31" s="51">
        <f t="shared" si="8"/>
        <v>2.0000000000000004E-2</v>
      </c>
      <c r="I31" s="43"/>
      <c r="J31" s="43"/>
      <c r="K31" s="44">
        <f>'Agent Properties'!G77</f>
        <v>400</v>
      </c>
      <c r="L31" s="15"/>
      <c r="M31" s="13">
        <f t="shared" si="5"/>
        <v>8.0000000000000018</v>
      </c>
      <c r="N31" s="12">
        <f t="shared" si="3"/>
        <v>8.0000000000000018</v>
      </c>
    </row>
    <row r="32" spans="1:14" x14ac:dyDescent="0.25">
      <c r="A32" s="6" t="s">
        <v>120</v>
      </c>
      <c r="C32" s="47">
        <v>0</v>
      </c>
      <c r="D32" s="47">
        <v>0.3</v>
      </c>
      <c r="E32" s="51">
        <f t="shared" si="7"/>
        <v>0.06</v>
      </c>
      <c r="F32" s="48"/>
      <c r="G32" s="47">
        <v>0.307</v>
      </c>
      <c r="H32" s="51">
        <f t="shared" si="8"/>
        <v>6.1400000000000003E-2</v>
      </c>
      <c r="I32" s="43"/>
      <c r="J32" s="43"/>
      <c r="K32" s="44">
        <f>'Agent Properties'!G81</f>
        <v>400</v>
      </c>
      <c r="L32" s="15"/>
      <c r="M32" s="13">
        <f t="shared" si="5"/>
        <v>24</v>
      </c>
      <c r="N32" s="12">
        <f t="shared" si="3"/>
        <v>24.560000000000002</v>
      </c>
    </row>
    <row r="33" spans="1:14" x14ac:dyDescent="0.25">
      <c r="A33" s="360" t="s">
        <v>121</v>
      </c>
      <c r="B33" s="360"/>
      <c r="C33" s="53"/>
      <c r="D33" s="54">
        <v>0.2</v>
      </c>
      <c r="E33" s="55"/>
      <c r="F33" s="55"/>
      <c r="G33" s="54">
        <v>0.2</v>
      </c>
      <c r="H33" s="55"/>
      <c r="I33" s="43"/>
      <c r="J33" s="43"/>
      <c r="K33" s="44"/>
      <c r="L33" s="15"/>
      <c r="M33" s="13"/>
      <c r="N33" s="12"/>
    </row>
    <row r="34" spans="1:14" x14ac:dyDescent="0.25">
      <c r="A34" s="56" t="s">
        <v>122</v>
      </c>
      <c r="C34" s="47">
        <v>0</v>
      </c>
      <c r="D34" s="57">
        <v>0.27</v>
      </c>
      <c r="E34" s="80">
        <f>D34*$D$33</f>
        <v>5.4000000000000006E-2</v>
      </c>
      <c r="F34" s="58"/>
      <c r="G34" s="57"/>
      <c r="H34" s="58">
        <f>G34*$G$33</f>
        <v>0</v>
      </c>
      <c r="I34" s="43"/>
      <c r="J34" s="43"/>
      <c r="K34" s="44">
        <f>'Agent Properties'!G85</f>
        <v>400</v>
      </c>
      <c r="L34" s="15"/>
      <c r="M34" s="13">
        <f t="shared" si="5"/>
        <v>21.6</v>
      </c>
      <c r="N34" s="12">
        <f t="shared" si="3"/>
        <v>0</v>
      </c>
    </row>
    <row r="35" spans="1:14" x14ac:dyDescent="0.25">
      <c r="A35" s="56" t="s">
        <v>123</v>
      </c>
      <c r="C35" s="47">
        <v>0</v>
      </c>
      <c r="D35" s="57">
        <v>0.46</v>
      </c>
      <c r="E35" s="80">
        <f t="shared" ref="E35:E40" si="9">D35*$D$33</f>
        <v>9.2000000000000012E-2</v>
      </c>
      <c r="F35" s="58"/>
      <c r="G35" s="57"/>
      <c r="H35" s="58">
        <f t="shared" ref="H35:H40" si="10">G35*$G$33</f>
        <v>0</v>
      </c>
      <c r="I35" s="43"/>
      <c r="J35" s="43"/>
      <c r="K35" s="44">
        <f>'Agent Properties'!G89</f>
        <v>400</v>
      </c>
      <c r="L35" s="15"/>
      <c r="M35" s="13">
        <f t="shared" si="5"/>
        <v>36.800000000000004</v>
      </c>
      <c r="N35" s="12">
        <f t="shared" si="3"/>
        <v>0</v>
      </c>
    </row>
    <row r="36" spans="1:14" x14ac:dyDescent="0.25">
      <c r="A36" s="56" t="s">
        <v>124</v>
      </c>
      <c r="C36" s="47">
        <v>0</v>
      </c>
      <c r="D36" s="57">
        <v>0.27</v>
      </c>
      <c r="E36" s="80">
        <f t="shared" si="9"/>
        <v>5.4000000000000006E-2</v>
      </c>
      <c r="F36" s="58"/>
      <c r="G36" s="57"/>
      <c r="H36" s="58">
        <f t="shared" si="10"/>
        <v>0</v>
      </c>
      <c r="I36" s="43"/>
      <c r="J36" s="43"/>
      <c r="K36" s="44">
        <f>'Agent Properties'!G93</f>
        <v>187</v>
      </c>
      <c r="L36" s="15"/>
      <c r="M36" s="13">
        <f t="shared" si="5"/>
        <v>10.098000000000001</v>
      </c>
      <c r="N36" s="12">
        <f t="shared" si="3"/>
        <v>0</v>
      </c>
    </row>
    <row r="37" spans="1:14" x14ac:dyDescent="0.25">
      <c r="A37" s="59" t="s">
        <v>125</v>
      </c>
      <c r="C37" s="47">
        <v>0</v>
      </c>
      <c r="D37" s="57"/>
      <c r="E37" s="80">
        <f t="shared" si="9"/>
        <v>0</v>
      </c>
      <c r="F37" s="58"/>
      <c r="G37" s="57">
        <v>0.26</v>
      </c>
      <c r="H37" s="58">
        <f t="shared" si="10"/>
        <v>5.2000000000000005E-2</v>
      </c>
      <c r="I37" s="43"/>
      <c r="J37" s="43"/>
      <c r="K37" s="44">
        <f>'Agent Properties'!G97</f>
        <v>187</v>
      </c>
      <c r="L37" s="15"/>
      <c r="M37" s="13">
        <f t="shared" si="5"/>
        <v>0</v>
      </c>
      <c r="N37" s="12">
        <f t="shared" si="3"/>
        <v>9.7240000000000002</v>
      </c>
    </row>
    <row r="38" spans="1:14" x14ac:dyDescent="0.25">
      <c r="A38" s="59" t="s">
        <v>126</v>
      </c>
      <c r="C38" s="47">
        <v>0</v>
      </c>
      <c r="D38" s="57"/>
      <c r="E38" s="80">
        <f t="shared" si="9"/>
        <v>0</v>
      </c>
      <c r="F38" s="58"/>
      <c r="G38" s="57">
        <v>0.45</v>
      </c>
      <c r="H38" s="58">
        <f t="shared" si="10"/>
        <v>9.0000000000000011E-2</v>
      </c>
      <c r="I38" s="43"/>
      <c r="J38" s="43"/>
      <c r="K38" s="44">
        <f>'Agent Properties'!G101</f>
        <v>187</v>
      </c>
      <c r="L38" s="15"/>
      <c r="M38" s="13">
        <f t="shared" si="5"/>
        <v>0</v>
      </c>
      <c r="N38" s="12">
        <f t="shared" si="3"/>
        <v>16.830000000000002</v>
      </c>
    </row>
    <row r="39" spans="1:14" x14ac:dyDescent="0.25">
      <c r="A39" s="59" t="s">
        <v>127</v>
      </c>
      <c r="C39" s="47">
        <v>0</v>
      </c>
      <c r="D39" s="57"/>
      <c r="E39" s="80">
        <f t="shared" si="9"/>
        <v>0</v>
      </c>
      <c r="F39" s="58"/>
      <c r="G39" s="57">
        <v>0.26</v>
      </c>
      <c r="H39" s="58">
        <f t="shared" si="10"/>
        <v>5.2000000000000005E-2</v>
      </c>
      <c r="I39" s="43"/>
      <c r="J39" s="43"/>
      <c r="K39" s="44">
        <f>'Agent Properties'!G105</f>
        <v>398</v>
      </c>
      <c r="L39" s="15"/>
      <c r="M39" s="13">
        <f t="shared" si="5"/>
        <v>0</v>
      </c>
      <c r="N39" s="12">
        <f t="shared" si="3"/>
        <v>20.696000000000002</v>
      </c>
    </row>
    <row r="40" spans="1:14" x14ac:dyDescent="0.25">
      <c r="A40" s="59" t="s">
        <v>128</v>
      </c>
      <c r="C40" s="47">
        <v>0</v>
      </c>
      <c r="D40" s="57"/>
      <c r="E40" s="80">
        <f t="shared" si="9"/>
        <v>0</v>
      </c>
      <c r="F40" s="58"/>
      <c r="G40" s="57">
        <v>0.03</v>
      </c>
      <c r="H40" s="58">
        <f t="shared" si="10"/>
        <v>6.0000000000000001E-3</v>
      </c>
      <c r="I40" s="43"/>
      <c r="J40" s="43"/>
      <c r="K40" s="44">
        <f>'Agent Properties'!G109</f>
        <v>360</v>
      </c>
      <c r="L40" s="15"/>
      <c r="M40" s="13">
        <f t="shared" si="5"/>
        <v>0</v>
      </c>
      <c r="N40" s="12">
        <f t="shared" si="3"/>
        <v>2.16</v>
      </c>
    </row>
    <row r="41" spans="1:14" x14ac:dyDescent="0.25">
      <c r="A41" s="361" t="s">
        <v>129</v>
      </c>
      <c r="B41" s="361"/>
      <c r="C41" s="60"/>
      <c r="D41" s="61">
        <v>0.15</v>
      </c>
      <c r="E41" s="62"/>
      <c r="F41" s="62"/>
      <c r="G41" s="61">
        <v>0.15</v>
      </c>
      <c r="H41" s="62"/>
      <c r="I41" s="43"/>
      <c r="J41" s="43"/>
      <c r="K41" s="44"/>
      <c r="L41" s="15"/>
      <c r="M41" s="13"/>
      <c r="N41" s="12"/>
    </row>
    <row r="42" spans="1:14" x14ac:dyDescent="0.25">
      <c r="A42" s="351" t="s">
        <v>130</v>
      </c>
      <c r="B42" s="351"/>
      <c r="C42" s="63"/>
      <c r="D42" s="64">
        <v>0.8</v>
      </c>
      <c r="E42" s="65"/>
      <c r="F42" s="65"/>
      <c r="G42" s="64">
        <v>0.8</v>
      </c>
      <c r="H42" s="65"/>
      <c r="I42" s="43"/>
      <c r="J42" s="43"/>
      <c r="K42" s="44"/>
      <c r="L42" s="15"/>
      <c r="M42" s="13"/>
      <c r="N42" s="12"/>
    </row>
    <row r="43" spans="1:14" x14ac:dyDescent="0.25">
      <c r="A43" s="66" t="s">
        <v>131</v>
      </c>
      <c r="C43" s="47">
        <v>0</v>
      </c>
      <c r="D43" s="67">
        <v>0.57399999999999995</v>
      </c>
      <c r="E43" s="68">
        <f>D43*$D$42*$D$41</f>
        <v>6.8879999999999997E-2</v>
      </c>
      <c r="F43" s="68"/>
      <c r="G43" s="67">
        <v>0.57399999999999995</v>
      </c>
      <c r="H43" s="68">
        <f>G43*$G$42*$G$41</f>
        <v>6.8879999999999997E-2</v>
      </c>
      <c r="I43" s="43"/>
      <c r="J43" s="43"/>
      <c r="K43" s="44">
        <f>'Agent Properties'!G114</f>
        <v>383</v>
      </c>
      <c r="L43" s="15"/>
      <c r="M43" s="13">
        <f t="shared" si="5"/>
        <v>26.381039999999999</v>
      </c>
      <c r="N43" s="12">
        <f t="shared" si="3"/>
        <v>26.381039999999999</v>
      </c>
    </row>
    <row r="44" spans="1:14" x14ac:dyDescent="0.25">
      <c r="A44" s="66" t="s">
        <v>132</v>
      </c>
      <c r="C44" s="47">
        <v>0</v>
      </c>
      <c r="D44" s="67">
        <v>0.23799999999999999</v>
      </c>
      <c r="E44" s="68">
        <f t="shared" ref="E44:E46" si="11">D44*$D$42*$D$41</f>
        <v>2.8560000000000002E-2</v>
      </c>
      <c r="F44" s="68"/>
      <c r="G44" s="67">
        <v>0.23799999999999999</v>
      </c>
      <c r="H44" s="68">
        <f t="shared" ref="H44:H46" si="12">G44*$G$42*$G$41</f>
        <v>2.8560000000000002E-2</v>
      </c>
      <c r="I44" s="43"/>
      <c r="J44" s="43"/>
      <c r="K44" s="44">
        <f>'Agent Properties'!G118</f>
        <v>373</v>
      </c>
      <c r="L44" s="15"/>
      <c r="M44" s="13">
        <f t="shared" si="5"/>
        <v>10.652880000000001</v>
      </c>
      <c r="N44" s="12">
        <f t="shared" si="3"/>
        <v>10.652880000000001</v>
      </c>
    </row>
    <row r="45" spans="1:14" x14ac:dyDescent="0.25">
      <c r="A45" s="66" t="s">
        <v>133</v>
      </c>
      <c r="C45" s="47">
        <v>0</v>
      </c>
      <c r="D45" s="67">
        <v>5.8999999999999997E-2</v>
      </c>
      <c r="E45" s="68">
        <f t="shared" si="11"/>
        <v>7.0799999999999995E-3</v>
      </c>
      <c r="F45" s="68"/>
      <c r="G45" s="67">
        <v>5.8999999999999997E-2</v>
      </c>
      <c r="H45" s="68">
        <f t="shared" si="12"/>
        <v>7.0799999999999995E-3</v>
      </c>
      <c r="I45" s="43"/>
      <c r="J45" s="43"/>
      <c r="K45" s="44">
        <f>'Agent Properties'!G122</f>
        <v>400</v>
      </c>
      <c r="L45" s="15"/>
      <c r="M45" s="13">
        <f t="shared" si="5"/>
        <v>2.8319999999999999</v>
      </c>
      <c r="N45" s="12">
        <f t="shared" si="3"/>
        <v>2.8319999999999999</v>
      </c>
    </row>
    <row r="46" spans="1:14" x14ac:dyDescent="0.25">
      <c r="A46" s="69" t="s">
        <v>134</v>
      </c>
      <c r="C46" s="47">
        <v>0</v>
      </c>
      <c r="D46" s="67">
        <v>0.129</v>
      </c>
      <c r="E46" s="68">
        <f t="shared" si="11"/>
        <v>1.5480000000000001E-2</v>
      </c>
      <c r="F46" s="68"/>
      <c r="G46" s="67">
        <v>0.129</v>
      </c>
      <c r="H46" s="68">
        <f t="shared" si="12"/>
        <v>1.5480000000000001E-2</v>
      </c>
      <c r="I46" s="43"/>
      <c r="J46" s="43"/>
      <c r="K46" s="44">
        <f>'Agent Properties'!G126</f>
        <v>369</v>
      </c>
      <c r="L46" s="15"/>
      <c r="M46" s="13">
        <f t="shared" si="5"/>
        <v>5.7121200000000005</v>
      </c>
      <c r="N46" s="12">
        <f t="shared" si="3"/>
        <v>5.7121200000000005</v>
      </c>
    </row>
    <row r="47" spans="1:14" x14ac:dyDescent="0.25">
      <c r="A47" s="351" t="s">
        <v>135</v>
      </c>
      <c r="B47" s="351"/>
      <c r="C47" s="63"/>
      <c r="D47" s="64">
        <v>0.2</v>
      </c>
      <c r="E47" s="65"/>
      <c r="F47" s="65"/>
      <c r="G47" s="64">
        <v>0.2</v>
      </c>
      <c r="H47" s="65"/>
      <c r="I47" s="43"/>
      <c r="J47" s="43"/>
      <c r="K47" s="44"/>
      <c r="L47" s="15"/>
      <c r="M47" s="13"/>
      <c r="N47" s="12"/>
    </row>
    <row r="48" spans="1:14" x14ac:dyDescent="0.25">
      <c r="A48" s="66" t="s">
        <v>136</v>
      </c>
      <c r="C48" s="47">
        <v>0</v>
      </c>
      <c r="D48" s="67">
        <v>0.4</v>
      </c>
      <c r="E48" s="70">
        <f>D48*$D$41*$D$47</f>
        <v>1.2E-2</v>
      </c>
      <c r="F48" s="70"/>
      <c r="G48" s="67">
        <v>0.39</v>
      </c>
      <c r="H48" s="70">
        <f>G48*$G$41*$G$47</f>
        <v>1.17E-2</v>
      </c>
      <c r="I48" s="43"/>
      <c r="J48" s="43"/>
      <c r="K48" s="44">
        <f>'Agent Properties'!G130</f>
        <v>394</v>
      </c>
      <c r="L48" s="15"/>
      <c r="M48" s="13">
        <f t="shared" si="5"/>
        <v>4.7279999999999998</v>
      </c>
      <c r="N48" s="12">
        <f t="shared" si="3"/>
        <v>4.6097999999999999</v>
      </c>
    </row>
    <row r="49" spans="1:14" x14ac:dyDescent="0.25">
      <c r="A49" s="66" t="s">
        <v>137</v>
      </c>
      <c r="C49" s="47">
        <v>0</v>
      </c>
      <c r="D49" s="67">
        <v>0.05</v>
      </c>
      <c r="E49" s="70">
        <f t="shared" ref="E49:E54" si="13">D49*$D$41*$D$47</f>
        <v>1.5E-3</v>
      </c>
      <c r="F49" s="70"/>
      <c r="G49" s="67">
        <v>0.05</v>
      </c>
      <c r="H49" s="70">
        <f t="shared" ref="H49:H54" si="14">G49*$G$41*$G$47</f>
        <v>1.5E-3</v>
      </c>
      <c r="I49" s="43"/>
      <c r="J49" s="43"/>
      <c r="K49" s="44">
        <f>'Agent Properties'!G134</f>
        <v>386</v>
      </c>
      <c r="L49" s="15"/>
      <c r="M49" s="13">
        <f t="shared" si="5"/>
        <v>0.57899999999999996</v>
      </c>
      <c r="N49" s="12">
        <f t="shared" si="3"/>
        <v>0.57899999999999996</v>
      </c>
    </row>
    <row r="50" spans="1:14" x14ac:dyDescent="0.25">
      <c r="A50" s="66" t="s">
        <v>138</v>
      </c>
      <c r="C50" s="47">
        <v>0</v>
      </c>
      <c r="D50" s="67">
        <v>0.25</v>
      </c>
      <c r="E50" s="70">
        <f t="shared" si="13"/>
        <v>7.4999999999999997E-3</v>
      </c>
      <c r="F50" s="70"/>
      <c r="G50" s="67">
        <v>0.22</v>
      </c>
      <c r="H50" s="70">
        <f t="shared" si="14"/>
        <v>6.6000000000000008E-3</v>
      </c>
      <c r="I50" s="43"/>
      <c r="J50" s="43"/>
      <c r="K50" s="44">
        <f>'Agent Properties'!G138</f>
        <v>383</v>
      </c>
      <c r="L50" s="15"/>
      <c r="M50" s="13">
        <f t="shared" si="5"/>
        <v>2.8725000000000001</v>
      </c>
      <c r="N50" s="12">
        <f t="shared" si="3"/>
        <v>2.5278000000000005</v>
      </c>
    </row>
    <row r="51" spans="1:14" x14ac:dyDescent="0.25">
      <c r="A51" s="66" t="s">
        <v>139</v>
      </c>
      <c r="C51" s="47">
        <v>0</v>
      </c>
      <c r="D51" s="67">
        <v>0.17</v>
      </c>
      <c r="E51" s="70">
        <f t="shared" si="13"/>
        <v>5.1000000000000004E-3</v>
      </c>
      <c r="F51" s="70"/>
      <c r="G51" s="67">
        <v>0.17</v>
      </c>
      <c r="H51" s="70">
        <f t="shared" si="14"/>
        <v>5.1000000000000004E-3</v>
      </c>
      <c r="I51" s="43"/>
      <c r="J51" s="43"/>
      <c r="K51" s="44">
        <f>'Agent Properties'!G142</f>
        <v>391</v>
      </c>
      <c r="L51" s="15"/>
      <c r="M51" s="13">
        <f t="shared" si="5"/>
        <v>1.9941000000000002</v>
      </c>
      <c r="N51" s="12">
        <f t="shared" si="3"/>
        <v>1.9941000000000002</v>
      </c>
    </row>
    <row r="52" spans="1:14" x14ac:dyDescent="0.25">
      <c r="A52" s="66" t="s">
        <v>140</v>
      </c>
      <c r="C52" s="47">
        <v>0</v>
      </c>
      <c r="D52" s="67">
        <v>0.08</v>
      </c>
      <c r="E52" s="70">
        <f t="shared" si="13"/>
        <v>2.4000000000000002E-3</v>
      </c>
      <c r="F52" s="70"/>
      <c r="G52" s="67">
        <v>0.08</v>
      </c>
      <c r="H52" s="70">
        <f t="shared" si="14"/>
        <v>2.4000000000000002E-3</v>
      </c>
      <c r="I52" s="43"/>
      <c r="J52" s="43"/>
      <c r="K52" s="44">
        <f>'Agent Properties'!G146</f>
        <v>390</v>
      </c>
      <c r="L52" s="15"/>
      <c r="M52" s="13">
        <f t="shared" si="5"/>
        <v>0.93600000000000005</v>
      </c>
      <c r="N52" s="12">
        <f t="shared" si="3"/>
        <v>0.93600000000000005</v>
      </c>
    </row>
    <row r="53" spans="1:14" x14ac:dyDescent="0.25">
      <c r="A53" s="66" t="s">
        <v>141</v>
      </c>
      <c r="C53" s="47">
        <v>0</v>
      </c>
      <c r="D53" s="67">
        <v>0.03</v>
      </c>
      <c r="E53" s="70">
        <f t="shared" si="13"/>
        <v>8.9999999999999998E-4</v>
      </c>
      <c r="F53" s="70"/>
      <c r="G53" s="67">
        <v>0.03</v>
      </c>
      <c r="H53" s="70">
        <f t="shared" si="14"/>
        <v>8.9999999999999998E-4</v>
      </c>
      <c r="I53" s="43"/>
      <c r="J53" s="43"/>
      <c r="K53" s="44">
        <f>'Agent Properties'!G150</f>
        <v>287</v>
      </c>
      <c r="L53" s="15"/>
      <c r="M53" s="13">
        <f t="shared" si="5"/>
        <v>0.25829999999999997</v>
      </c>
      <c r="N53" s="12">
        <f t="shared" si="3"/>
        <v>0.25829999999999997</v>
      </c>
    </row>
    <row r="54" spans="1:14" x14ac:dyDescent="0.25">
      <c r="A54" s="66" t="s">
        <v>142</v>
      </c>
      <c r="C54" s="47">
        <v>0</v>
      </c>
      <c r="D54" s="67">
        <v>0.06</v>
      </c>
      <c r="E54" s="70">
        <f t="shared" si="13"/>
        <v>1.8E-3</v>
      </c>
      <c r="F54" s="70"/>
      <c r="G54" s="67">
        <v>0.06</v>
      </c>
      <c r="H54" s="70">
        <f t="shared" si="14"/>
        <v>1.8E-3</v>
      </c>
      <c r="I54" s="43"/>
      <c r="J54" s="43"/>
      <c r="K54" s="44">
        <f>'Agent Properties'!G154</f>
        <v>175</v>
      </c>
      <c r="L54" s="15"/>
      <c r="M54" s="13">
        <f t="shared" si="5"/>
        <v>0.315</v>
      </c>
      <c r="N54" s="12">
        <f t="shared" si="3"/>
        <v>0.315</v>
      </c>
    </row>
    <row r="55" spans="1:14" x14ac:dyDescent="0.25">
      <c r="A55" s="354" t="s">
        <v>143</v>
      </c>
      <c r="B55" s="354"/>
      <c r="C55" s="354"/>
      <c r="D55" s="354"/>
      <c r="E55" s="354"/>
      <c r="F55" s="354"/>
      <c r="G55" s="354"/>
      <c r="H55" s="354"/>
      <c r="I55" s="354"/>
      <c r="J55" s="354"/>
      <c r="K55" s="78"/>
      <c r="L55" s="81">
        <f>SUM(L16:L54)/400</f>
        <v>0.99482500000000007</v>
      </c>
      <c r="M55" s="81">
        <f t="shared" ref="M55:N55" si="15">SUM(M16:M54)/400</f>
        <v>0.96206860000000005</v>
      </c>
      <c r="N55" s="81">
        <f t="shared" si="15"/>
        <v>0.83542260000000013</v>
      </c>
    </row>
  </sheetData>
  <mergeCells count="12">
    <mergeCell ref="A42:B42"/>
    <mergeCell ref="A47:B47"/>
    <mergeCell ref="A2:K2"/>
    <mergeCell ref="A15:J15"/>
    <mergeCell ref="A55:J55"/>
    <mergeCell ref="A16:B16"/>
    <mergeCell ref="A17:B17"/>
    <mergeCell ref="A22:B22"/>
    <mergeCell ref="A24:B24"/>
    <mergeCell ref="A28:B28"/>
    <mergeCell ref="A33:B33"/>
    <mergeCell ref="A41:B4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zoomScale="80" zoomScaleNormal="80" workbookViewId="0">
      <selection activeCell="I3" sqref="I3:L17"/>
    </sheetView>
  </sheetViews>
  <sheetFormatPr defaultRowHeight="15" x14ac:dyDescent="0.25"/>
  <cols>
    <col min="1" max="1" width="9.140625" style="7"/>
    <col min="5" max="12" width="9.140625" style="7"/>
  </cols>
  <sheetData>
    <row r="1" spans="1:30" x14ac:dyDescent="0.25">
      <c r="A1" s="128" t="s">
        <v>239</v>
      </c>
      <c r="E1" s="362" t="s">
        <v>221</v>
      </c>
      <c r="F1" s="363"/>
      <c r="G1" s="363"/>
      <c r="H1" s="364"/>
      <c r="I1" s="362" t="s">
        <v>222</v>
      </c>
      <c r="J1" s="363"/>
      <c r="K1" s="363"/>
      <c r="L1" s="364"/>
      <c r="M1" s="362" t="s">
        <v>223</v>
      </c>
      <c r="N1" s="363"/>
      <c r="O1" s="363"/>
      <c r="P1" s="364"/>
      <c r="Q1" s="362" t="s">
        <v>224</v>
      </c>
      <c r="R1" s="363"/>
      <c r="S1" s="363"/>
      <c r="T1" s="364"/>
      <c r="U1" s="39"/>
      <c r="V1" s="157"/>
      <c r="W1" s="362" t="s">
        <v>241</v>
      </c>
      <c r="X1" s="363"/>
      <c r="Y1" s="363"/>
      <c r="Z1" s="364"/>
      <c r="AA1" s="362" t="s">
        <v>242</v>
      </c>
      <c r="AB1" s="363"/>
      <c r="AC1" s="363"/>
      <c r="AD1" s="364"/>
    </row>
    <row r="2" spans="1:30" ht="26.25" x14ac:dyDescent="0.25">
      <c r="E2" s="95" t="s">
        <v>16</v>
      </c>
      <c r="F2" s="96" t="s">
        <v>19</v>
      </c>
      <c r="G2" s="97" t="s">
        <v>17</v>
      </c>
      <c r="H2" s="98" t="s">
        <v>18</v>
      </c>
      <c r="I2" s="95" t="s">
        <v>16</v>
      </c>
      <c r="J2" s="96" t="s">
        <v>19</v>
      </c>
      <c r="K2" s="97" t="s">
        <v>17</v>
      </c>
      <c r="L2" s="98" t="s">
        <v>18</v>
      </c>
      <c r="M2" s="95" t="s">
        <v>16</v>
      </c>
      <c r="N2" s="96" t="s">
        <v>19</v>
      </c>
      <c r="O2" s="97" t="s">
        <v>17</v>
      </c>
      <c r="P2" s="98" t="s">
        <v>18</v>
      </c>
      <c r="Q2" s="95" t="s">
        <v>16</v>
      </c>
      <c r="R2" s="96" t="s">
        <v>19</v>
      </c>
      <c r="S2" s="97" t="s">
        <v>17</v>
      </c>
      <c r="T2" s="98" t="s">
        <v>18</v>
      </c>
      <c r="U2" s="39"/>
      <c r="V2" s="158" t="s">
        <v>20</v>
      </c>
      <c r="W2" s="95" t="s">
        <v>16</v>
      </c>
      <c r="X2" s="96" t="s">
        <v>19</v>
      </c>
      <c r="Y2" s="97" t="s">
        <v>17</v>
      </c>
      <c r="Z2" s="98" t="s">
        <v>18</v>
      </c>
      <c r="AA2" s="95" t="s">
        <v>16</v>
      </c>
      <c r="AB2" s="96" t="s">
        <v>19</v>
      </c>
      <c r="AC2" s="97" t="s">
        <v>17</v>
      </c>
      <c r="AD2" s="98" t="s">
        <v>18</v>
      </c>
    </row>
    <row r="3" spans="1:30" x14ac:dyDescent="0.25">
      <c r="A3" s="105" t="s">
        <v>225</v>
      </c>
      <c r="B3" s="129"/>
      <c r="C3" s="129"/>
      <c r="D3" s="129"/>
      <c r="E3" s="109">
        <f>1-E11</f>
        <v>0.82000000000000006</v>
      </c>
      <c r="F3" s="110">
        <f t="shared" ref="F3:J3" si="0">1-F11</f>
        <v>0.37</v>
      </c>
      <c r="G3" s="110">
        <f t="shared" si="0"/>
        <v>0.66999999999999993</v>
      </c>
      <c r="H3" s="111">
        <v>0.68</v>
      </c>
      <c r="I3" s="109">
        <f t="shared" si="0"/>
        <v>0.9</v>
      </c>
      <c r="J3" s="110">
        <f t="shared" si="0"/>
        <v>0.9</v>
      </c>
      <c r="K3" s="110">
        <v>0.76</v>
      </c>
      <c r="L3" s="111">
        <v>0.76</v>
      </c>
      <c r="M3" s="109"/>
      <c r="N3" s="110"/>
      <c r="O3" s="110"/>
      <c r="P3" s="111"/>
      <c r="Q3" s="109"/>
      <c r="R3" s="110"/>
      <c r="S3" s="110"/>
      <c r="T3" s="111"/>
      <c r="U3" s="39"/>
      <c r="V3" s="107"/>
      <c r="W3" s="106"/>
      <c r="X3" s="107"/>
      <c r="Y3" s="107"/>
      <c r="Z3" s="108"/>
      <c r="AA3" s="106"/>
      <c r="AB3" s="107"/>
      <c r="AC3" s="107"/>
      <c r="AD3" s="108"/>
    </row>
    <row r="4" spans="1:30" x14ac:dyDescent="0.25">
      <c r="A4" s="6" t="s">
        <v>227</v>
      </c>
      <c r="E4" s="112">
        <v>0.1</v>
      </c>
      <c r="F4" s="113">
        <v>0.1</v>
      </c>
      <c r="G4" s="113">
        <v>0.1</v>
      </c>
      <c r="H4" s="114">
        <v>0.1</v>
      </c>
      <c r="I4" s="112">
        <v>0.1</v>
      </c>
      <c r="J4" s="113">
        <v>0.1</v>
      </c>
      <c r="K4" s="113">
        <v>0.1</v>
      </c>
      <c r="L4" s="114">
        <v>0.1</v>
      </c>
      <c r="M4" s="112">
        <f>IF('Laboratory Procedures'!$B$4,'Potential for Exposure Calc'!E4*'Potential for Exposure Calc'!E$3,'Potential for Exposure Calc'!E4)</f>
        <v>0.1</v>
      </c>
      <c r="N4" s="113">
        <f>IF('Laboratory Procedures'!$B$4,'Potential for Exposure Calc'!F4*'Potential for Exposure Calc'!F$3,'Potential for Exposure Calc'!F4)</f>
        <v>0.1</v>
      </c>
      <c r="O4" s="113">
        <f>IF('Laboratory Procedures'!$B$4,'Potential for Exposure Calc'!G4*'Potential for Exposure Calc'!G$3,'Potential for Exposure Calc'!G4)</f>
        <v>0.1</v>
      </c>
      <c r="P4" s="114">
        <f>IF('Laboratory Procedures'!$B$4,'Potential for Exposure Calc'!H4*'Potential for Exposure Calc'!H$3,'Potential for Exposure Calc'!H4)</f>
        <v>0.1</v>
      </c>
      <c r="Q4" s="112">
        <f>IF('Laboratory Procedures'!$B$4,'Potential for Exposure Calc'!I4*'Potential for Exposure Calc'!I$3,'Potential for Exposure Calc'!I4)</f>
        <v>0.1</v>
      </c>
      <c r="R4" s="113">
        <f>IF('Laboratory Procedures'!$B$4,'Potential for Exposure Calc'!J4*'Potential for Exposure Calc'!J$3,'Potential for Exposure Calc'!J4)</f>
        <v>0.1</v>
      </c>
      <c r="S4" s="113">
        <f>IF('Laboratory Procedures'!$B$4,'Potential for Exposure Calc'!K4*'Potential for Exposure Calc'!K$3,'Potential for Exposure Calc'!K4)</f>
        <v>0.1</v>
      </c>
      <c r="T4" s="114">
        <f>IF('Laboratory Procedures'!$B$4,'Potential for Exposure Calc'!L4*'Potential for Exposure Calc'!L$3,'Potential for Exposure Calc'!L4)</f>
        <v>0.1</v>
      </c>
      <c r="U4" s="39"/>
      <c r="V4" s="157">
        <f>'Laboratory Procedures'!H8</f>
        <v>53</v>
      </c>
      <c r="W4" s="99">
        <f>$V4*M4</f>
        <v>5.3000000000000007</v>
      </c>
      <c r="X4" s="39">
        <f t="shared" ref="X4:Z10" si="1">$V4*N4</f>
        <v>5.3000000000000007</v>
      </c>
      <c r="Y4" s="39">
        <f t="shared" si="1"/>
        <v>5.3000000000000007</v>
      </c>
      <c r="Z4" s="100">
        <f t="shared" si="1"/>
        <v>5.3000000000000007</v>
      </c>
      <c r="AA4" s="99">
        <f t="shared" ref="AA4:AA10" si="2">$V4*Q4</f>
        <v>5.3000000000000007</v>
      </c>
      <c r="AB4" s="39">
        <f t="shared" ref="AB4:AB10" si="3">$V4*R4</f>
        <v>5.3000000000000007</v>
      </c>
      <c r="AC4" s="39">
        <f t="shared" ref="AC4:AC10" si="4">$V4*S4</f>
        <v>5.3000000000000007</v>
      </c>
      <c r="AD4" s="100">
        <f t="shared" ref="AD4:AD10" si="5">$V4*T4</f>
        <v>5.3000000000000007</v>
      </c>
    </row>
    <row r="5" spans="1:30" x14ac:dyDescent="0.25">
      <c r="A5" s="6" t="s">
        <v>228</v>
      </c>
      <c r="E5" s="112">
        <v>0.05</v>
      </c>
      <c r="F5" s="113">
        <v>0.05</v>
      </c>
      <c r="G5" s="113">
        <v>0.05</v>
      </c>
      <c r="H5" s="114">
        <v>0.04</v>
      </c>
      <c r="I5" s="112">
        <v>0.04</v>
      </c>
      <c r="J5" s="113">
        <v>0.04</v>
      </c>
      <c r="K5" s="113">
        <v>0.04</v>
      </c>
      <c r="L5" s="114">
        <v>0.04</v>
      </c>
      <c r="M5" s="112">
        <f>IF('Laboratory Procedures'!$B$4,'Potential for Exposure Calc'!E5*'Potential for Exposure Calc'!E$3,'Potential for Exposure Calc'!E5)</f>
        <v>0.05</v>
      </c>
      <c r="N5" s="113">
        <f>IF('Laboratory Procedures'!$B$4,'Potential for Exposure Calc'!F5*'Potential for Exposure Calc'!F$3,'Potential for Exposure Calc'!F5)</f>
        <v>0.05</v>
      </c>
      <c r="O5" s="113">
        <f>IF('Laboratory Procedures'!$B$4,'Potential for Exposure Calc'!G5*'Potential for Exposure Calc'!G$3,'Potential for Exposure Calc'!G5)</f>
        <v>0.05</v>
      </c>
      <c r="P5" s="114">
        <f>IF('Laboratory Procedures'!$B$4,'Potential for Exposure Calc'!H5*'Potential for Exposure Calc'!H$3,'Potential for Exposure Calc'!H5)</f>
        <v>0.04</v>
      </c>
      <c r="Q5" s="112">
        <f>IF('Laboratory Procedures'!$B$4,'Potential for Exposure Calc'!I5*'Potential for Exposure Calc'!I$3,'Potential for Exposure Calc'!I5)</f>
        <v>0.04</v>
      </c>
      <c r="R5" s="113">
        <f>IF('Laboratory Procedures'!$B$4,'Potential for Exposure Calc'!J5*'Potential for Exposure Calc'!J$3,'Potential for Exposure Calc'!J5)</f>
        <v>0.04</v>
      </c>
      <c r="S5" s="113">
        <f>IF('Laboratory Procedures'!$B$4,'Potential for Exposure Calc'!K5*'Potential for Exposure Calc'!K$3,'Potential for Exposure Calc'!K5)</f>
        <v>0.04</v>
      </c>
      <c r="T5" s="114">
        <f>IF('Laboratory Procedures'!$B$4,'Potential for Exposure Calc'!L5*'Potential for Exposure Calc'!L$3,'Potential for Exposure Calc'!L5)</f>
        <v>0.04</v>
      </c>
      <c r="U5" s="39"/>
      <c r="V5" s="157">
        <f>'Laboratory Procedures'!H130</f>
        <v>0</v>
      </c>
      <c r="W5" s="99">
        <f t="shared" ref="W5:W16" si="6">$V5*M5</f>
        <v>0</v>
      </c>
      <c r="X5" s="39">
        <f t="shared" si="1"/>
        <v>0</v>
      </c>
      <c r="Y5" s="39">
        <f t="shared" si="1"/>
        <v>0</v>
      </c>
      <c r="Z5" s="100">
        <f t="shared" si="1"/>
        <v>0</v>
      </c>
      <c r="AA5" s="99">
        <f t="shared" si="2"/>
        <v>0</v>
      </c>
      <c r="AB5" s="39">
        <f t="shared" si="3"/>
        <v>0</v>
      </c>
      <c r="AC5" s="39">
        <f t="shared" si="4"/>
        <v>0</v>
      </c>
      <c r="AD5" s="100">
        <f t="shared" si="5"/>
        <v>0</v>
      </c>
    </row>
    <row r="6" spans="1:30" x14ac:dyDescent="0.25">
      <c r="A6" s="6" t="s">
        <v>229</v>
      </c>
      <c r="E6" s="112">
        <v>0.35</v>
      </c>
      <c r="F6" s="113"/>
      <c r="G6" s="113"/>
      <c r="H6" s="114"/>
      <c r="I6" s="112">
        <v>0.5</v>
      </c>
      <c r="J6" s="113"/>
      <c r="K6" s="113"/>
      <c r="L6" s="114"/>
      <c r="M6" s="112">
        <f>IF('Laboratory Procedures'!$B$4,'Potential for Exposure Calc'!E6*'Potential for Exposure Calc'!E$3,'Potential for Exposure Calc'!E6)</f>
        <v>0.35</v>
      </c>
      <c r="N6" s="113">
        <f>IF('Laboratory Procedures'!$B$4,'Potential for Exposure Calc'!F6*'Potential for Exposure Calc'!F$3,'Potential for Exposure Calc'!F6)</f>
        <v>0</v>
      </c>
      <c r="O6" s="113">
        <f>IF('Laboratory Procedures'!$B$4,'Potential for Exposure Calc'!G6*'Potential for Exposure Calc'!G$3,'Potential for Exposure Calc'!G6)</f>
        <v>0</v>
      </c>
      <c r="P6" s="114">
        <f>IF('Laboratory Procedures'!$B$4,'Potential for Exposure Calc'!H6*'Potential for Exposure Calc'!H$3,'Potential for Exposure Calc'!H6)</f>
        <v>0</v>
      </c>
      <c r="Q6" s="112">
        <f>IF('Laboratory Procedures'!$B$4,'Potential for Exposure Calc'!I6*'Potential for Exposure Calc'!I$3,'Potential for Exposure Calc'!I6)</f>
        <v>0.5</v>
      </c>
      <c r="R6" s="113">
        <f>IF('Laboratory Procedures'!$B$4,'Potential for Exposure Calc'!J6*'Potential for Exposure Calc'!J$3,'Potential for Exposure Calc'!J6)</f>
        <v>0</v>
      </c>
      <c r="S6" s="113">
        <f>IF('Laboratory Procedures'!$B$4,'Potential for Exposure Calc'!K6*'Potential for Exposure Calc'!K$3,'Potential for Exposure Calc'!K6)</f>
        <v>0</v>
      </c>
      <c r="T6" s="114">
        <f>IF('Laboratory Procedures'!$B$4,'Potential for Exposure Calc'!L6*'Potential for Exposure Calc'!L$3,'Potential for Exposure Calc'!L6)</f>
        <v>0</v>
      </c>
      <c r="U6" s="39"/>
      <c r="V6" s="157">
        <f>'Laboratory Procedures'!H14</f>
        <v>40</v>
      </c>
      <c r="W6" s="99">
        <f t="shared" si="6"/>
        <v>14</v>
      </c>
      <c r="X6" s="39">
        <f t="shared" si="1"/>
        <v>0</v>
      </c>
      <c r="Y6" s="39">
        <f t="shared" si="1"/>
        <v>0</v>
      </c>
      <c r="Z6" s="100">
        <f t="shared" si="1"/>
        <v>0</v>
      </c>
      <c r="AA6" s="99">
        <f t="shared" si="2"/>
        <v>20</v>
      </c>
      <c r="AB6" s="39">
        <f t="shared" si="3"/>
        <v>0</v>
      </c>
      <c r="AC6" s="39">
        <f t="shared" si="4"/>
        <v>0</v>
      </c>
      <c r="AD6" s="100">
        <f t="shared" si="5"/>
        <v>0</v>
      </c>
    </row>
    <row r="7" spans="1:30" x14ac:dyDescent="0.25">
      <c r="A7" s="6" t="s">
        <v>230</v>
      </c>
      <c r="E7" s="112">
        <v>0.3</v>
      </c>
      <c r="F7" s="113"/>
      <c r="G7" s="113"/>
      <c r="H7" s="114"/>
      <c r="I7" s="112">
        <v>0.36</v>
      </c>
      <c r="J7" s="113"/>
      <c r="K7" s="113"/>
      <c r="L7" s="114"/>
      <c r="M7" s="112">
        <f>IF('Laboratory Procedures'!$B$4,'Potential for Exposure Calc'!E7*'Potential for Exposure Calc'!E$3,'Potential for Exposure Calc'!E7)</f>
        <v>0.3</v>
      </c>
      <c r="N7" s="113">
        <f>IF('Laboratory Procedures'!$B$4,'Potential for Exposure Calc'!F7*'Potential for Exposure Calc'!F$3,'Potential for Exposure Calc'!F7)</f>
        <v>0</v>
      </c>
      <c r="O7" s="113">
        <f>IF('Laboratory Procedures'!$B$4,'Potential for Exposure Calc'!G7*'Potential for Exposure Calc'!G$3,'Potential for Exposure Calc'!G7)</f>
        <v>0</v>
      </c>
      <c r="P7" s="114">
        <f>IF('Laboratory Procedures'!$B$4,'Potential for Exposure Calc'!H7*'Potential for Exposure Calc'!H$3,'Potential for Exposure Calc'!H7)</f>
        <v>0</v>
      </c>
      <c r="Q7" s="112">
        <f>IF('Laboratory Procedures'!$B$4,'Potential for Exposure Calc'!I7*'Potential for Exposure Calc'!I$3,'Potential for Exposure Calc'!I7)</f>
        <v>0.36</v>
      </c>
      <c r="R7" s="113">
        <f>IF('Laboratory Procedures'!$B$4,'Potential for Exposure Calc'!J7*'Potential for Exposure Calc'!J$3,'Potential for Exposure Calc'!J7)</f>
        <v>0</v>
      </c>
      <c r="S7" s="113">
        <f>IF('Laboratory Procedures'!$B$4,'Potential for Exposure Calc'!K7*'Potential for Exposure Calc'!K$3,'Potential for Exposure Calc'!K7)</f>
        <v>0</v>
      </c>
      <c r="T7" s="114">
        <f>IF('Laboratory Procedures'!$B$4,'Potential for Exposure Calc'!L7*'Potential for Exposure Calc'!L$3,'Potential for Exposure Calc'!L7)</f>
        <v>0</v>
      </c>
      <c r="U7" s="39"/>
      <c r="V7" s="157">
        <f>'Laboratory Procedures'!H17</f>
        <v>40</v>
      </c>
      <c r="W7" s="99">
        <f t="shared" si="6"/>
        <v>12</v>
      </c>
      <c r="X7" s="39">
        <f t="shared" si="1"/>
        <v>0</v>
      </c>
      <c r="Y7" s="39">
        <f t="shared" si="1"/>
        <v>0</v>
      </c>
      <c r="Z7" s="100">
        <f t="shared" si="1"/>
        <v>0</v>
      </c>
      <c r="AA7" s="99">
        <f t="shared" si="2"/>
        <v>14.399999999999999</v>
      </c>
      <c r="AB7" s="39">
        <f t="shared" si="3"/>
        <v>0</v>
      </c>
      <c r="AC7" s="39">
        <f t="shared" si="4"/>
        <v>0</v>
      </c>
      <c r="AD7" s="100">
        <f t="shared" si="5"/>
        <v>0</v>
      </c>
    </row>
    <row r="8" spans="1:30" x14ac:dyDescent="0.25">
      <c r="A8" s="6" t="s">
        <v>231</v>
      </c>
      <c r="E8" s="112"/>
      <c r="F8" s="113">
        <v>0.5</v>
      </c>
      <c r="G8" s="113"/>
      <c r="H8" s="114"/>
      <c r="I8" s="112"/>
      <c r="J8" s="113">
        <v>0.43</v>
      </c>
      <c r="K8" s="113"/>
      <c r="L8" s="114"/>
      <c r="M8" s="112">
        <f>IF('Laboratory Procedures'!$B$4,'Potential for Exposure Calc'!E8*'Potential for Exposure Calc'!E$3,'Potential for Exposure Calc'!E8)</f>
        <v>0</v>
      </c>
      <c r="N8" s="113">
        <f>IF('Laboratory Procedures'!$B$4,'Potential for Exposure Calc'!F8*'Potential for Exposure Calc'!F$3,'Potential for Exposure Calc'!F8)</f>
        <v>0.5</v>
      </c>
      <c r="O8" s="113">
        <f>IF('Laboratory Procedures'!$B$4,'Potential for Exposure Calc'!G8*'Potential for Exposure Calc'!G$3,'Potential for Exposure Calc'!G8)</f>
        <v>0</v>
      </c>
      <c r="P8" s="114">
        <f>IF('Laboratory Procedures'!$B$4,'Potential for Exposure Calc'!H8*'Potential for Exposure Calc'!H$3,'Potential for Exposure Calc'!H8)</f>
        <v>0</v>
      </c>
      <c r="Q8" s="112">
        <f>IF('Laboratory Procedures'!$B$4,'Potential for Exposure Calc'!I8*'Potential for Exposure Calc'!I$3,'Potential for Exposure Calc'!I8)</f>
        <v>0</v>
      </c>
      <c r="R8" s="113">
        <f>IF('Laboratory Procedures'!$B$4,'Potential for Exposure Calc'!J8*'Potential for Exposure Calc'!J$3,'Potential for Exposure Calc'!J8)</f>
        <v>0.43</v>
      </c>
      <c r="S8" s="113">
        <f>IF('Laboratory Procedures'!$B$4,'Potential for Exposure Calc'!K8*'Potential for Exposure Calc'!K$3,'Potential for Exposure Calc'!K8)</f>
        <v>0</v>
      </c>
      <c r="T8" s="114">
        <f>IF('Laboratory Procedures'!$B$4,'Potential for Exposure Calc'!L8*'Potential for Exposure Calc'!L$3,'Potential for Exposure Calc'!L8)</f>
        <v>0</v>
      </c>
      <c r="U8" s="39"/>
      <c r="V8" s="157">
        <f>'Laboratory Procedures'!H20</f>
        <v>85</v>
      </c>
      <c r="W8" s="99">
        <f t="shared" si="6"/>
        <v>0</v>
      </c>
      <c r="X8" s="39">
        <f t="shared" si="1"/>
        <v>42.5</v>
      </c>
      <c r="Y8" s="39">
        <f t="shared" si="1"/>
        <v>0</v>
      </c>
      <c r="Z8" s="100">
        <f t="shared" si="1"/>
        <v>0</v>
      </c>
      <c r="AA8" s="99">
        <f t="shared" si="2"/>
        <v>0</v>
      </c>
      <c r="AB8" s="39">
        <f t="shared" si="3"/>
        <v>36.549999999999997</v>
      </c>
      <c r="AC8" s="39">
        <f t="shared" si="4"/>
        <v>0</v>
      </c>
      <c r="AD8" s="100">
        <f t="shared" si="5"/>
        <v>0</v>
      </c>
    </row>
    <row r="9" spans="1:30" x14ac:dyDescent="0.25">
      <c r="A9" s="6" t="s">
        <v>232</v>
      </c>
      <c r="E9" s="112"/>
      <c r="F9" s="113">
        <v>0.15</v>
      </c>
      <c r="G9" s="113"/>
      <c r="H9" s="114"/>
      <c r="I9" s="112"/>
      <c r="J9" s="113">
        <v>0.43</v>
      </c>
      <c r="K9" s="113"/>
      <c r="L9" s="114"/>
      <c r="M9" s="112">
        <f>IF('Laboratory Procedures'!$B$4,'Potential for Exposure Calc'!E9*'Potential for Exposure Calc'!E$3,'Potential for Exposure Calc'!E9)</f>
        <v>0</v>
      </c>
      <c r="N9" s="113">
        <f>IF('Laboratory Procedures'!$B$4,'Potential for Exposure Calc'!F9*'Potential for Exposure Calc'!F$3,'Potential for Exposure Calc'!F9)</f>
        <v>0.15</v>
      </c>
      <c r="O9" s="113">
        <f>IF('Laboratory Procedures'!$B$4,'Potential for Exposure Calc'!G9*'Potential for Exposure Calc'!G$3,'Potential for Exposure Calc'!G9)</f>
        <v>0</v>
      </c>
      <c r="P9" s="114">
        <f>IF('Laboratory Procedures'!$B$4,'Potential for Exposure Calc'!H9*'Potential for Exposure Calc'!H$3,'Potential for Exposure Calc'!H9)</f>
        <v>0</v>
      </c>
      <c r="Q9" s="112">
        <f>IF('Laboratory Procedures'!$B$4,'Potential for Exposure Calc'!I9*'Potential for Exposure Calc'!I$3,'Potential for Exposure Calc'!I9)</f>
        <v>0</v>
      </c>
      <c r="R9" s="113">
        <f>IF('Laboratory Procedures'!$B$4,'Potential for Exposure Calc'!J9*'Potential for Exposure Calc'!J$3,'Potential for Exposure Calc'!J9)</f>
        <v>0.43</v>
      </c>
      <c r="S9" s="113">
        <f>IF('Laboratory Procedures'!$B$4,'Potential for Exposure Calc'!K9*'Potential for Exposure Calc'!K$3,'Potential for Exposure Calc'!K9)</f>
        <v>0</v>
      </c>
      <c r="T9" s="114">
        <f>IF('Laboratory Procedures'!$B$4,'Potential for Exposure Calc'!L9*'Potential for Exposure Calc'!L$3,'Potential for Exposure Calc'!L9)</f>
        <v>0</v>
      </c>
      <c r="U9" s="39"/>
      <c r="V9" s="157">
        <f>'Laboratory Procedures'!H23</f>
        <v>84</v>
      </c>
      <c r="W9" s="99">
        <f t="shared" si="6"/>
        <v>0</v>
      </c>
      <c r="X9" s="39">
        <f t="shared" si="1"/>
        <v>12.6</v>
      </c>
      <c r="Y9" s="39">
        <f t="shared" si="1"/>
        <v>0</v>
      </c>
      <c r="Z9" s="100">
        <f t="shared" si="1"/>
        <v>0</v>
      </c>
      <c r="AA9" s="99">
        <f t="shared" si="2"/>
        <v>0</v>
      </c>
      <c r="AB9" s="39">
        <f t="shared" si="3"/>
        <v>36.119999999999997</v>
      </c>
      <c r="AC9" s="39">
        <f t="shared" si="4"/>
        <v>0</v>
      </c>
      <c r="AD9" s="100">
        <f t="shared" si="5"/>
        <v>0</v>
      </c>
    </row>
    <row r="10" spans="1:30" x14ac:dyDescent="0.25">
      <c r="A10" s="6" t="s">
        <v>233</v>
      </c>
      <c r="E10" s="112">
        <v>0.2</v>
      </c>
      <c r="F10" s="113">
        <v>0.2</v>
      </c>
      <c r="G10" s="113">
        <v>0.85</v>
      </c>
      <c r="H10" s="114">
        <v>0.85</v>
      </c>
      <c r="I10" s="112"/>
      <c r="J10" s="113"/>
      <c r="K10" s="113">
        <v>0.85</v>
      </c>
      <c r="L10" s="114">
        <v>0.85</v>
      </c>
      <c r="M10" s="112">
        <f>IF('Laboratory Procedures'!$B$4,'Potential for Exposure Calc'!E10*'Potential for Exposure Calc'!E$3,'Potential for Exposure Calc'!E10)</f>
        <v>0.2</v>
      </c>
      <c r="N10" s="113">
        <f>IF('Laboratory Procedures'!$B$4,'Potential for Exposure Calc'!F10*'Potential for Exposure Calc'!F$3,'Potential for Exposure Calc'!F10)</f>
        <v>0.2</v>
      </c>
      <c r="O10" s="113">
        <f>IF('Laboratory Procedures'!$B$4,'Potential for Exposure Calc'!G10*'Potential for Exposure Calc'!G$3,'Potential for Exposure Calc'!G10)</f>
        <v>0.85</v>
      </c>
      <c r="P10" s="114">
        <f>IF('Laboratory Procedures'!$B$4,'Potential for Exposure Calc'!H10*'Potential for Exposure Calc'!H$3,'Potential for Exposure Calc'!H10)</f>
        <v>0.85</v>
      </c>
      <c r="Q10" s="112">
        <f>IF('Laboratory Procedures'!$B$4,'Potential for Exposure Calc'!I10*'Potential for Exposure Calc'!I$3,'Potential for Exposure Calc'!I10)</f>
        <v>0</v>
      </c>
      <c r="R10" s="113">
        <f>IF('Laboratory Procedures'!$B$4,'Potential for Exposure Calc'!J10*'Potential for Exposure Calc'!J$3,'Potential for Exposure Calc'!J10)</f>
        <v>0</v>
      </c>
      <c r="S10" s="113">
        <f>IF('Laboratory Procedures'!$B$4,'Potential for Exposure Calc'!K10*'Potential for Exposure Calc'!K$3,'Potential for Exposure Calc'!K10)</f>
        <v>0.85</v>
      </c>
      <c r="T10" s="114">
        <f>IF('Laboratory Procedures'!$B$4,'Potential for Exposure Calc'!L10*'Potential for Exposure Calc'!L$3,'Potential for Exposure Calc'!L10)</f>
        <v>0.85</v>
      </c>
      <c r="U10" s="39"/>
      <c r="V10" s="157">
        <f>'Laboratory Procedures'!H26</f>
        <v>84</v>
      </c>
      <c r="W10" s="99">
        <f t="shared" si="6"/>
        <v>16.8</v>
      </c>
      <c r="X10" s="39">
        <f t="shared" si="1"/>
        <v>16.8</v>
      </c>
      <c r="Y10" s="39">
        <f t="shared" si="1"/>
        <v>71.399999999999991</v>
      </c>
      <c r="Z10" s="100">
        <f t="shared" si="1"/>
        <v>71.399999999999991</v>
      </c>
      <c r="AA10" s="99">
        <f t="shared" si="2"/>
        <v>0</v>
      </c>
      <c r="AB10" s="39">
        <f t="shared" si="3"/>
        <v>0</v>
      </c>
      <c r="AC10" s="39">
        <f t="shared" si="4"/>
        <v>71.399999999999991</v>
      </c>
      <c r="AD10" s="100">
        <f t="shared" si="5"/>
        <v>71.399999999999991</v>
      </c>
    </row>
    <row r="11" spans="1:30" x14ac:dyDescent="0.25">
      <c r="A11" s="105" t="s">
        <v>226</v>
      </c>
      <c r="B11" s="129"/>
      <c r="C11" s="129"/>
      <c r="D11" s="129"/>
      <c r="E11" s="109">
        <v>0.18</v>
      </c>
      <c r="F11" s="110">
        <v>0.63</v>
      </c>
      <c r="G11" s="110">
        <v>0.33</v>
      </c>
      <c r="H11" s="111">
        <v>0.33</v>
      </c>
      <c r="I11" s="109">
        <v>0.1</v>
      </c>
      <c r="J11" s="110">
        <v>0.1</v>
      </c>
      <c r="K11" s="110">
        <v>0.25</v>
      </c>
      <c r="L11" s="111">
        <v>0.25</v>
      </c>
      <c r="M11" s="109"/>
      <c r="N11" s="110"/>
      <c r="O11" s="110"/>
      <c r="P11" s="111"/>
      <c r="Q11" s="109"/>
      <c r="R11" s="110"/>
      <c r="S11" s="110"/>
      <c r="T11" s="111"/>
      <c r="U11" s="39"/>
      <c r="V11" s="107"/>
      <c r="W11" s="106"/>
      <c r="X11" s="107"/>
      <c r="Y11" s="107"/>
      <c r="Z11" s="108"/>
      <c r="AA11" s="106"/>
      <c r="AB11" s="107"/>
      <c r="AC11" s="107"/>
      <c r="AD11" s="108"/>
    </row>
    <row r="12" spans="1:30" x14ac:dyDescent="0.25">
      <c r="A12" s="130" t="s">
        <v>234</v>
      </c>
      <c r="B12" s="131"/>
      <c r="C12" s="131"/>
      <c r="D12" s="131"/>
      <c r="E12" s="119">
        <v>0.2</v>
      </c>
      <c r="F12" s="120">
        <v>0.2</v>
      </c>
      <c r="G12" s="120">
        <v>0.2</v>
      </c>
      <c r="H12" s="121">
        <v>0.2</v>
      </c>
      <c r="I12" s="119">
        <v>0.2</v>
      </c>
      <c r="J12" s="120">
        <v>0.2</v>
      </c>
      <c r="K12" s="120">
        <v>0.2</v>
      </c>
      <c r="L12" s="121">
        <v>0.2</v>
      </c>
      <c r="M12" s="112">
        <f>IF('Laboratory Procedures'!$B$4,'Potential for Exposure Calc'!E12*'Potential for Exposure Calc'!E$11,0)</f>
        <v>0</v>
      </c>
      <c r="N12" s="113">
        <f>IF('Laboratory Procedures'!$B$4,'Potential for Exposure Calc'!F12*'Potential for Exposure Calc'!F$11,0)</f>
        <v>0</v>
      </c>
      <c r="O12" s="113">
        <f>IF('Laboratory Procedures'!$B$4,'Potential for Exposure Calc'!G12*'Potential for Exposure Calc'!G$11,0)</f>
        <v>0</v>
      </c>
      <c r="P12" s="114">
        <f>IF('Laboratory Procedures'!$B$4,'Potential for Exposure Calc'!H12*'Potential for Exposure Calc'!H$11,0)</f>
        <v>0</v>
      </c>
      <c r="Q12" s="112">
        <f>IF('Laboratory Procedures'!$B$4,'Potential for Exposure Calc'!I12*'Potential for Exposure Calc'!I$11,0)</f>
        <v>0</v>
      </c>
      <c r="R12" s="113">
        <f>IF('Laboratory Procedures'!$B$4,'Potential for Exposure Calc'!J12*'Potential for Exposure Calc'!J$11,0)</f>
        <v>0</v>
      </c>
      <c r="S12" s="113">
        <f>IF('Laboratory Procedures'!$B$4,'Potential for Exposure Calc'!K12*'Potential for Exposure Calc'!K$11,0)</f>
        <v>0</v>
      </c>
      <c r="T12" s="114">
        <f>IF('Laboratory Procedures'!$B$4,'Potential for Exposure Calc'!L12*'Potential for Exposure Calc'!L$11,0)</f>
        <v>0</v>
      </c>
      <c r="U12" s="39"/>
      <c r="V12" s="157">
        <f>'Laboratory Procedures'!H31</f>
        <v>84</v>
      </c>
      <c r="W12" s="99">
        <f>$V12*M12</f>
        <v>0</v>
      </c>
      <c r="X12" s="39">
        <f t="shared" ref="X12:AD16" si="7">$V12*N12</f>
        <v>0</v>
      </c>
      <c r="Y12" s="39">
        <f t="shared" si="7"/>
        <v>0</v>
      </c>
      <c r="Z12" s="100">
        <f t="shared" si="7"/>
        <v>0</v>
      </c>
      <c r="AA12" s="99">
        <f t="shared" si="7"/>
        <v>0</v>
      </c>
      <c r="AB12" s="39">
        <f t="shared" si="7"/>
        <v>0</v>
      </c>
      <c r="AC12" s="39">
        <f t="shared" si="7"/>
        <v>0</v>
      </c>
      <c r="AD12" s="100">
        <f t="shared" si="7"/>
        <v>0</v>
      </c>
    </row>
    <row r="13" spans="1:30" x14ac:dyDescent="0.25">
      <c r="A13" s="130" t="s">
        <v>235</v>
      </c>
      <c r="B13" s="131"/>
      <c r="C13" s="131"/>
      <c r="D13" s="131"/>
      <c r="E13" s="119">
        <v>0.1</v>
      </c>
      <c r="F13" s="120">
        <v>0.1</v>
      </c>
      <c r="G13" s="120">
        <v>0.1</v>
      </c>
      <c r="H13" s="121">
        <v>0.1</v>
      </c>
      <c r="I13" s="119">
        <v>0.1</v>
      </c>
      <c r="J13" s="120">
        <v>0.1</v>
      </c>
      <c r="K13" s="120">
        <v>0.1</v>
      </c>
      <c r="L13" s="121">
        <v>0.1</v>
      </c>
      <c r="M13" s="112">
        <f>IF('Laboratory Procedures'!$B$4,'Potential for Exposure Calc'!E13*'Potential for Exposure Calc'!E$11,0)</f>
        <v>0</v>
      </c>
      <c r="N13" s="113">
        <f>IF('Laboratory Procedures'!$B$4,'Potential for Exposure Calc'!F13*'Potential for Exposure Calc'!F$11,0)</f>
        <v>0</v>
      </c>
      <c r="O13" s="113">
        <f>IF('Laboratory Procedures'!$B$4,'Potential for Exposure Calc'!G13*'Potential for Exposure Calc'!G$11,0)</f>
        <v>0</v>
      </c>
      <c r="P13" s="114">
        <f>IF('Laboratory Procedures'!$B$4,'Potential for Exposure Calc'!H13*'Potential for Exposure Calc'!H$11,0)</f>
        <v>0</v>
      </c>
      <c r="Q13" s="112">
        <f>IF('Laboratory Procedures'!$B$4,'Potential for Exposure Calc'!I13*'Potential for Exposure Calc'!I$11,0)</f>
        <v>0</v>
      </c>
      <c r="R13" s="113">
        <f>IF('Laboratory Procedures'!$B$4,'Potential for Exposure Calc'!J13*'Potential for Exposure Calc'!J$11,0)</f>
        <v>0</v>
      </c>
      <c r="S13" s="113">
        <f>IF('Laboratory Procedures'!$B$4,'Potential for Exposure Calc'!K13*'Potential for Exposure Calc'!K$11,0)</f>
        <v>0</v>
      </c>
      <c r="T13" s="114">
        <f>IF('Laboratory Procedures'!$B$4,'Potential for Exposure Calc'!L13*'Potential for Exposure Calc'!L$11,0)</f>
        <v>0</v>
      </c>
      <c r="U13" s="39"/>
      <c r="V13" s="157">
        <f>'Laboratory Procedures'!H34</f>
        <v>20</v>
      </c>
      <c r="W13" s="99">
        <f t="shared" si="6"/>
        <v>0</v>
      </c>
      <c r="X13" s="39">
        <f t="shared" si="7"/>
        <v>0</v>
      </c>
      <c r="Y13" s="39">
        <f t="shared" si="7"/>
        <v>0</v>
      </c>
      <c r="Z13" s="100">
        <f t="shared" si="7"/>
        <v>0</v>
      </c>
      <c r="AA13" s="99">
        <f t="shared" si="7"/>
        <v>0</v>
      </c>
      <c r="AB13" s="39">
        <f t="shared" si="7"/>
        <v>0</v>
      </c>
      <c r="AC13" s="39">
        <f t="shared" si="7"/>
        <v>0</v>
      </c>
      <c r="AD13" s="100">
        <f t="shared" si="7"/>
        <v>0</v>
      </c>
    </row>
    <row r="14" spans="1:30" x14ac:dyDescent="0.25">
      <c r="A14" s="130" t="s">
        <v>236</v>
      </c>
      <c r="B14" s="131"/>
      <c r="C14" s="131"/>
      <c r="D14" s="131"/>
      <c r="E14" s="119">
        <v>0.2</v>
      </c>
      <c r="F14" s="120">
        <v>0.1</v>
      </c>
      <c r="G14" s="120">
        <v>0.2</v>
      </c>
      <c r="H14" s="121">
        <v>0.2</v>
      </c>
      <c r="I14" s="119">
        <v>0.2</v>
      </c>
      <c r="J14" s="120">
        <v>0.2</v>
      </c>
      <c r="K14" s="120">
        <v>0.2</v>
      </c>
      <c r="L14" s="121">
        <v>0.2</v>
      </c>
      <c r="M14" s="112">
        <f>IF('Laboratory Procedures'!$B$4,'Potential for Exposure Calc'!E14*'Potential for Exposure Calc'!E$11,0)</f>
        <v>0</v>
      </c>
      <c r="N14" s="113">
        <f>IF('Laboratory Procedures'!$B$4,'Potential for Exposure Calc'!F14*'Potential for Exposure Calc'!F$11,0)</f>
        <v>0</v>
      </c>
      <c r="O14" s="113">
        <f>IF('Laboratory Procedures'!$B$4,'Potential for Exposure Calc'!G14*'Potential for Exposure Calc'!G$11,0)</f>
        <v>0</v>
      </c>
      <c r="P14" s="114">
        <f>IF('Laboratory Procedures'!$B$4,'Potential for Exposure Calc'!H14*'Potential for Exposure Calc'!H$11,0)</f>
        <v>0</v>
      </c>
      <c r="Q14" s="112">
        <f>IF('Laboratory Procedures'!$B$4,'Potential for Exposure Calc'!I14*'Potential for Exposure Calc'!I$11,0)</f>
        <v>0</v>
      </c>
      <c r="R14" s="113">
        <f>IF('Laboratory Procedures'!$B$4,'Potential for Exposure Calc'!J14*'Potential for Exposure Calc'!J$11,0)</f>
        <v>0</v>
      </c>
      <c r="S14" s="113">
        <f>IF('Laboratory Procedures'!$B$4,'Potential for Exposure Calc'!K14*'Potential for Exposure Calc'!K$11,0)</f>
        <v>0</v>
      </c>
      <c r="T14" s="114">
        <f>IF('Laboratory Procedures'!$B$4,'Potential for Exposure Calc'!L14*'Potential for Exposure Calc'!L$11,0)</f>
        <v>0</v>
      </c>
      <c r="U14" s="39"/>
      <c r="V14" s="157">
        <f>'Laboratory Procedures'!H37</f>
        <v>5</v>
      </c>
      <c r="W14" s="99">
        <f t="shared" si="6"/>
        <v>0</v>
      </c>
      <c r="X14" s="39">
        <f t="shared" si="7"/>
        <v>0</v>
      </c>
      <c r="Y14" s="39">
        <f t="shared" si="7"/>
        <v>0</v>
      </c>
      <c r="Z14" s="100">
        <f t="shared" si="7"/>
        <v>0</v>
      </c>
      <c r="AA14" s="99">
        <f t="shared" si="7"/>
        <v>0</v>
      </c>
      <c r="AB14" s="39">
        <f t="shared" si="7"/>
        <v>0</v>
      </c>
      <c r="AC14" s="39">
        <f t="shared" si="7"/>
        <v>0</v>
      </c>
      <c r="AD14" s="100">
        <f t="shared" si="7"/>
        <v>0</v>
      </c>
    </row>
    <row r="15" spans="1:30" x14ac:dyDescent="0.25">
      <c r="A15" s="130" t="s">
        <v>237</v>
      </c>
      <c r="B15" s="131"/>
      <c r="C15" s="131"/>
      <c r="D15" s="131"/>
      <c r="E15" s="119">
        <v>0.2</v>
      </c>
      <c r="F15" s="120">
        <v>0.1</v>
      </c>
      <c r="G15" s="120">
        <v>0.2</v>
      </c>
      <c r="H15" s="121">
        <v>0.2</v>
      </c>
      <c r="I15" s="119">
        <v>0.2</v>
      </c>
      <c r="J15" s="120">
        <v>0.2</v>
      </c>
      <c r="K15" s="120">
        <v>0.2</v>
      </c>
      <c r="L15" s="121">
        <v>0.2</v>
      </c>
      <c r="M15" s="112">
        <f>IF('Laboratory Procedures'!$B$4,'Potential for Exposure Calc'!E15*'Potential for Exposure Calc'!E$11,0)</f>
        <v>0</v>
      </c>
      <c r="N15" s="113">
        <f>IF('Laboratory Procedures'!$B$4,'Potential for Exposure Calc'!F15*'Potential for Exposure Calc'!F$11,0)</f>
        <v>0</v>
      </c>
      <c r="O15" s="113">
        <f>IF('Laboratory Procedures'!$B$4,'Potential for Exposure Calc'!G15*'Potential for Exposure Calc'!G$11,0)</f>
        <v>0</v>
      </c>
      <c r="P15" s="114">
        <f>IF('Laboratory Procedures'!$B$4,'Potential for Exposure Calc'!H15*'Potential for Exposure Calc'!H$11,0)</f>
        <v>0</v>
      </c>
      <c r="Q15" s="112">
        <f>IF('Laboratory Procedures'!$B$4,'Potential for Exposure Calc'!I15*'Potential for Exposure Calc'!I$11,0)</f>
        <v>0</v>
      </c>
      <c r="R15" s="113">
        <f>IF('Laboratory Procedures'!$B$4,'Potential for Exposure Calc'!J15*'Potential for Exposure Calc'!J$11,0)</f>
        <v>0</v>
      </c>
      <c r="S15" s="113">
        <f>IF('Laboratory Procedures'!$B$4,'Potential for Exposure Calc'!K15*'Potential for Exposure Calc'!K$11,0)</f>
        <v>0</v>
      </c>
      <c r="T15" s="114">
        <f>IF('Laboratory Procedures'!$B$4,'Potential for Exposure Calc'!L15*'Potential for Exposure Calc'!L$11,0)</f>
        <v>0</v>
      </c>
      <c r="U15" s="39"/>
      <c r="V15" s="157">
        <f>'Laboratory Procedures'!H40</f>
        <v>81</v>
      </c>
      <c r="W15" s="99">
        <f t="shared" si="6"/>
        <v>0</v>
      </c>
      <c r="X15" s="39">
        <f t="shared" si="7"/>
        <v>0</v>
      </c>
      <c r="Y15" s="39">
        <f t="shared" si="7"/>
        <v>0</v>
      </c>
      <c r="Z15" s="100">
        <f t="shared" si="7"/>
        <v>0</v>
      </c>
      <c r="AA15" s="99">
        <f t="shared" si="7"/>
        <v>0</v>
      </c>
      <c r="AB15" s="39">
        <f t="shared" si="7"/>
        <v>0</v>
      </c>
      <c r="AC15" s="39">
        <f t="shared" si="7"/>
        <v>0</v>
      </c>
      <c r="AD15" s="100">
        <f t="shared" si="7"/>
        <v>0</v>
      </c>
    </row>
    <row r="16" spans="1:30" x14ac:dyDescent="0.25">
      <c r="A16" s="130" t="s">
        <v>238</v>
      </c>
      <c r="B16" s="131"/>
      <c r="C16" s="131"/>
      <c r="D16" s="131"/>
      <c r="E16" s="119">
        <v>0.1</v>
      </c>
      <c r="F16" s="120">
        <v>0.1</v>
      </c>
      <c r="G16" s="120">
        <v>0.1</v>
      </c>
      <c r="H16" s="121">
        <v>0.1</v>
      </c>
      <c r="I16" s="119">
        <v>0.1</v>
      </c>
      <c r="J16" s="120">
        <v>0.1</v>
      </c>
      <c r="K16" s="120">
        <v>0.1</v>
      </c>
      <c r="L16" s="121">
        <v>0.1</v>
      </c>
      <c r="M16" s="112">
        <f>IF('Laboratory Procedures'!$B$4,'Potential for Exposure Calc'!E16*'Potential for Exposure Calc'!E$11,0)</f>
        <v>0</v>
      </c>
      <c r="N16" s="113">
        <f>IF('Laboratory Procedures'!$B$4,'Potential for Exposure Calc'!F16*'Potential for Exposure Calc'!F$11,0)</f>
        <v>0</v>
      </c>
      <c r="O16" s="113">
        <f>IF('Laboratory Procedures'!$B$4,'Potential for Exposure Calc'!G16*'Potential for Exposure Calc'!G$11,0)</f>
        <v>0</v>
      </c>
      <c r="P16" s="114">
        <f>IF('Laboratory Procedures'!$B$4,'Potential for Exposure Calc'!H16*'Potential for Exposure Calc'!H$11,0)</f>
        <v>0</v>
      </c>
      <c r="Q16" s="112">
        <f>IF('Laboratory Procedures'!$B$4,'Potential for Exposure Calc'!I16*'Potential for Exposure Calc'!I$11,0)</f>
        <v>0</v>
      </c>
      <c r="R16" s="113">
        <f>IF('Laboratory Procedures'!$B$4,'Potential for Exposure Calc'!J16*'Potential for Exposure Calc'!J$11,0)</f>
        <v>0</v>
      </c>
      <c r="S16" s="113">
        <f>IF('Laboratory Procedures'!$B$4,'Potential for Exposure Calc'!K16*'Potential for Exposure Calc'!K$11,0)</f>
        <v>0</v>
      </c>
      <c r="T16" s="114">
        <f>IF('Laboratory Procedures'!$B$4,'Potential for Exposure Calc'!L16*'Potential for Exposure Calc'!L$11,0)</f>
        <v>0</v>
      </c>
      <c r="U16" s="39"/>
      <c r="V16" s="157">
        <f>'Laboratory Procedures'!H43</f>
        <v>81</v>
      </c>
      <c r="W16" s="99">
        <f t="shared" si="6"/>
        <v>0</v>
      </c>
      <c r="X16" s="39">
        <f t="shared" si="7"/>
        <v>0</v>
      </c>
      <c r="Y16" s="39">
        <f t="shared" si="7"/>
        <v>0</v>
      </c>
      <c r="Z16" s="100">
        <f t="shared" si="7"/>
        <v>0</v>
      </c>
      <c r="AA16" s="99">
        <f t="shared" si="7"/>
        <v>0</v>
      </c>
      <c r="AB16" s="39">
        <f t="shared" si="7"/>
        <v>0</v>
      </c>
      <c r="AC16" s="39">
        <f t="shared" si="7"/>
        <v>0</v>
      </c>
      <c r="AD16" s="100">
        <f t="shared" si="7"/>
        <v>0</v>
      </c>
    </row>
    <row r="17" spans="1:30" ht="15.75" thickBot="1" x14ac:dyDescent="0.3">
      <c r="A17" s="156" t="s">
        <v>305</v>
      </c>
      <c r="B17" s="131"/>
      <c r="C17" s="131"/>
      <c r="D17" s="131"/>
      <c r="E17" s="132">
        <v>0.2</v>
      </c>
      <c r="F17" s="133">
        <v>0.4</v>
      </c>
      <c r="G17" s="133">
        <v>0.2</v>
      </c>
      <c r="H17" s="134">
        <v>0.2</v>
      </c>
      <c r="I17" s="132">
        <v>0.2</v>
      </c>
      <c r="J17" s="133">
        <v>0.2</v>
      </c>
      <c r="K17" s="133">
        <v>0.2</v>
      </c>
      <c r="L17" s="134">
        <v>0.2</v>
      </c>
      <c r="M17" s="116">
        <f>IF('Laboratory Procedures'!$B$4,'Potential for Exposure Calc'!E17*'Potential for Exposure Calc'!E$11,0)</f>
        <v>0</v>
      </c>
      <c r="N17" s="117">
        <f>IF('Laboratory Procedures'!$B$4,'Potential for Exposure Calc'!F17*'Potential for Exposure Calc'!F$11,0)</f>
        <v>0</v>
      </c>
      <c r="O17" s="117">
        <f>IF('Laboratory Procedures'!$B$4,'Potential for Exposure Calc'!G17*'Potential for Exposure Calc'!G$11,0)</f>
        <v>0</v>
      </c>
      <c r="P17" s="118">
        <f>IF('Laboratory Procedures'!$B$4,'Potential for Exposure Calc'!H17*'Potential for Exposure Calc'!H$11,0)</f>
        <v>0</v>
      </c>
      <c r="Q17" s="116">
        <f>IF('Laboratory Procedures'!$B$4,'Potential for Exposure Calc'!I17*'Potential for Exposure Calc'!I$11,0)</f>
        <v>0</v>
      </c>
      <c r="R17" s="117">
        <f>IF('Laboratory Procedures'!$B$4,'Potential for Exposure Calc'!J17*'Potential for Exposure Calc'!J$11,0)</f>
        <v>0</v>
      </c>
      <c r="S17" s="117">
        <f>IF('Laboratory Procedures'!$B$4,'Potential for Exposure Calc'!K17*'Potential for Exposure Calc'!K$11,0)</f>
        <v>0</v>
      </c>
      <c r="T17" s="118">
        <f>IF('Laboratory Procedures'!$B$4,'Potential for Exposure Calc'!L17*'Potential for Exposure Calc'!L$11,0)</f>
        <v>0</v>
      </c>
      <c r="U17" s="39"/>
      <c r="V17" s="157">
        <f>'Laboratory Procedures'!H46</f>
        <v>37</v>
      </c>
      <c r="W17" s="101">
        <f>$V17*M17</f>
        <v>0</v>
      </c>
      <c r="X17" s="102">
        <f t="shared" ref="X17" si="8">$V17*N17</f>
        <v>0</v>
      </c>
      <c r="Y17" s="102">
        <f t="shared" ref="Y17" si="9">$V17*O17</f>
        <v>0</v>
      </c>
      <c r="Z17" s="103">
        <f t="shared" ref="Z17" si="10">$V17*P17</f>
        <v>0</v>
      </c>
      <c r="AA17" s="101">
        <f t="shared" ref="AA17" si="11">$V17*Q17</f>
        <v>0</v>
      </c>
      <c r="AB17" s="102">
        <f t="shared" ref="AB17" si="12">$V17*R17</f>
        <v>0</v>
      </c>
      <c r="AC17" s="102">
        <f t="shared" ref="AC17" si="13">$V17*S17</f>
        <v>0</v>
      </c>
      <c r="AD17" s="103">
        <f t="shared" ref="AD17" si="14">$V17*T17</f>
        <v>0</v>
      </c>
    </row>
    <row r="18" spans="1:30" x14ac:dyDescent="0.25">
      <c r="J18" s="140" t="s">
        <v>244</v>
      </c>
      <c r="K18" s="81"/>
      <c r="L18" s="81"/>
      <c r="M18" s="139"/>
      <c r="N18" s="139"/>
      <c r="O18" s="139"/>
      <c r="P18" s="139"/>
      <c r="Q18" s="139"/>
      <c r="R18" s="139"/>
      <c r="S18" s="139"/>
      <c r="T18" s="139"/>
      <c r="U18" s="139"/>
      <c r="V18" s="139"/>
      <c r="W18" s="141">
        <f>SUM(W4:W17)</f>
        <v>48.1</v>
      </c>
      <c r="X18" s="141">
        <f t="shared" ref="X18:AD18" si="15">SUM(X4:X17)</f>
        <v>77.2</v>
      </c>
      <c r="Y18" s="141">
        <f t="shared" si="15"/>
        <v>76.699999999999989</v>
      </c>
      <c r="Z18" s="141">
        <f t="shared" si="15"/>
        <v>76.699999999999989</v>
      </c>
      <c r="AA18" s="141">
        <f t="shared" si="15"/>
        <v>39.700000000000003</v>
      </c>
      <c r="AB18" s="141">
        <f t="shared" si="15"/>
        <v>77.97</v>
      </c>
      <c r="AC18" s="141">
        <f t="shared" si="15"/>
        <v>76.699999999999989</v>
      </c>
      <c r="AD18" s="141">
        <f t="shared" si="15"/>
        <v>76.699999999999989</v>
      </c>
    </row>
    <row r="20" spans="1:30" x14ac:dyDescent="0.25">
      <c r="E20" s="7">
        <f>SUM(E4:E10)</f>
        <v>1</v>
      </c>
    </row>
  </sheetData>
  <mergeCells count="6">
    <mergeCell ref="AA1:AD1"/>
    <mergeCell ref="E1:H1"/>
    <mergeCell ref="I1:L1"/>
    <mergeCell ref="M1:P1"/>
    <mergeCell ref="Q1:T1"/>
    <mergeCell ref="W1:Z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48"/>
  <sheetViews>
    <sheetView zoomScale="80" zoomScaleNormal="80" workbookViewId="0">
      <selection activeCell="L3" sqref="L3:L46"/>
    </sheetView>
  </sheetViews>
  <sheetFormatPr defaultRowHeight="15" x14ac:dyDescent="0.25"/>
  <cols>
    <col min="1" max="1" width="7" style="7" customWidth="1"/>
    <col min="2" max="4" width="9.140625" style="7"/>
    <col min="5" max="5" width="15.7109375" style="7" customWidth="1"/>
    <col min="6" max="6" width="16.42578125" style="7" customWidth="1"/>
    <col min="7" max="7" width="13.28515625" style="7" customWidth="1"/>
    <col min="8" max="8" width="11.42578125" style="7" customWidth="1"/>
    <col min="9" max="12" width="9.140625" style="7"/>
  </cols>
  <sheetData>
    <row r="1" spans="1:30" x14ac:dyDescent="0.25">
      <c r="B1" s="90" t="s">
        <v>174</v>
      </c>
      <c r="E1" s="362" t="s">
        <v>221</v>
      </c>
      <c r="F1" s="363"/>
      <c r="G1" s="363"/>
      <c r="H1" s="364"/>
      <c r="I1" s="363" t="s">
        <v>222</v>
      </c>
      <c r="J1" s="363"/>
      <c r="K1" s="363"/>
      <c r="L1" s="363"/>
      <c r="M1" s="362" t="s">
        <v>223</v>
      </c>
      <c r="N1" s="363"/>
      <c r="O1" s="363"/>
      <c r="P1" s="364"/>
      <c r="Q1" s="362" t="s">
        <v>224</v>
      </c>
      <c r="R1" s="363"/>
      <c r="S1" s="363"/>
      <c r="T1" s="364"/>
      <c r="V1" s="137"/>
      <c r="W1" s="362" t="s">
        <v>241</v>
      </c>
      <c r="X1" s="363"/>
      <c r="Y1" s="363"/>
      <c r="Z1" s="364"/>
      <c r="AA1" s="362" t="s">
        <v>242</v>
      </c>
      <c r="AB1" s="363"/>
      <c r="AC1" s="363"/>
      <c r="AD1" s="364"/>
    </row>
    <row r="2" spans="1:30" ht="26.25" x14ac:dyDescent="0.25">
      <c r="B2" s="91"/>
      <c r="E2" s="95" t="s">
        <v>16</v>
      </c>
      <c r="F2" s="96" t="s">
        <v>19</v>
      </c>
      <c r="G2" s="97" t="s">
        <v>17</v>
      </c>
      <c r="H2" s="98" t="s">
        <v>18</v>
      </c>
      <c r="I2" s="127" t="s">
        <v>16</v>
      </c>
      <c r="J2" s="96" t="s">
        <v>19</v>
      </c>
      <c r="K2" s="97" t="s">
        <v>17</v>
      </c>
      <c r="L2" s="126" t="s">
        <v>18</v>
      </c>
      <c r="M2" s="95" t="s">
        <v>16</v>
      </c>
      <c r="N2" s="96" t="s">
        <v>19</v>
      </c>
      <c r="O2" s="97" t="s">
        <v>17</v>
      </c>
      <c r="P2" s="98" t="s">
        <v>18</v>
      </c>
      <c r="Q2" s="95" t="s">
        <v>16</v>
      </c>
      <c r="R2" s="96" t="s">
        <v>19</v>
      </c>
      <c r="S2" s="97" t="s">
        <v>17</v>
      </c>
      <c r="T2" s="98" t="s">
        <v>18</v>
      </c>
      <c r="V2" s="138" t="s">
        <v>20</v>
      </c>
      <c r="W2" s="95" t="s">
        <v>16</v>
      </c>
      <c r="X2" s="96" t="s">
        <v>19</v>
      </c>
      <c r="Y2" s="97" t="s">
        <v>17</v>
      </c>
      <c r="Z2" s="98" t="s">
        <v>18</v>
      </c>
      <c r="AA2" s="95" t="s">
        <v>16</v>
      </c>
      <c r="AB2" s="96" t="s">
        <v>19</v>
      </c>
      <c r="AC2" s="97" t="s">
        <v>17</v>
      </c>
      <c r="AD2" s="98" t="s">
        <v>18</v>
      </c>
    </row>
    <row r="3" spans="1:30" x14ac:dyDescent="0.25">
      <c r="B3" s="105" t="s">
        <v>175</v>
      </c>
      <c r="C3" s="104"/>
      <c r="D3" s="104"/>
      <c r="E3" s="109">
        <v>0.33300000000000002</v>
      </c>
      <c r="F3" s="110">
        <v>0.25</v>
      </c>
      <c r="G3" s="110">
        <v>0.25</v>
      </c>
      <c r="H3" s="110">
        <v>0.25</v>
      </c>
      <c r="I3" s="110">
        <v>0.75</v>
      </c>
      <c r="J3" s="110">
        <v>0.4</v>
      </c>
      <c r="K3" s="110">
        <v>0.55000000000000004</v>
      </c>
      <c r="L3" s="110">
        <v>0.55000000000000004</v>
      </c>
      <c r="M3" s="109"/>
      <c r="N3" s="110"/>
      <c r="O3" s="110"/>
      <c r="P3" s="111"/>
      <c r="Q3" s="109"/>
      <c r="R3" s="110"/>
      <c r="S3" s="110"/>
      <c r="T3" s="111"/>
      <c r="V3" s="106"/>
      <c r="W3" s="106"/>
      <c r="X3" s="107"/>
      <c r="Y3" s="107"/>
      <c r="Z3" s="108"/>
      <c r="AA3" s="106"/>
      <c r="AB3" s="107"/>
      <c r="AC3" s="107"/>
      <c r="AD3" s="108"/>
    </row>
    <row r="4" spans="1:30" x14ac:dyDescent="0.25">
      <c r="A4" s="92">
        <v>1.1000000000000001</v>
      </c>
      <c r="B4" s="6" t="s">
        <v>179</v>
      </c>
      <c r="E4" s="112">
        <v>0.05</v>
      </c>
      <c r="F4" s="113">
        <v>0.05</v>
      </c>
      <c r="G4" s="113">
        <v>0.05</v>
      </c>
      <c r="H4" s="113">
        <v>0.05</v>
      </c>
      <c r="I4" s="113">
        <v>0.05</v>
      </c>
      <c r="J4" s="113">
        <v>0.05</v>
      </c>
      <c r="K4" s="113">
        <v>0.05</v>
      </c>
      <c r="L4" s="113">
        <v>0.05</v>
      </c>
      <c r="M4" s="112">
        <f>IF('Laboratory Procedures'!$B$4,E4*E$3*0.5,E4*E$3)</f>
        <v>1.6650000000000002E-2</v>
      </c>
      <c r="N4" s="113">
        <f>F4*F$3</f>
        <v>1.2500000000000001E-2</v>
      </c>
      <c r="O4" s="113">
        <f>IF('Laboratory Procedures'!$B$4,G4*G$3*0.5,G4*G$3)</f>
        <v>1.2500000000000001E-2</v>
      </c>
      <c r="P4" s="114">
        <f>H4*H$3</f>
        <v>1.2500000000000001E-2</v>
      </c>
      <c r="Q4" s="112">
        <f>IF('Laboratory Procedures'!$B$4,I4*I$3*0.5,I4*I$3)</f>
        <v>3.7500000000000006E-2</v>
      </c>
      <c r="R4" s="113">
        <f>J4*J$3</f>
        <v>2.0000000000000004E-2</v>
      </c>
      <c r="S4" s="113">
        <f>IF('Laboratory Procedures'!$B$4,K4*K$3*0.5,K4*K$3)</f>
        <v>2.7500000000000004E-2</v>
      </c>
      <c r="T4" s="114">
        <f>IF('Laboratory Procedures'!$B$4,L4*L$3*0.5,L4*L$3)</f>
        <v>2.7500000000000004E-2</v>
      </c>
      <c r="V4" s="250">
        <f>100-'Implemented BioSafety Measures'!H5</f>
        <v>52</v>
      </c>
      <c r="W4" s="99">
        <f>$V4*M4</f>
        <v>0.86580000000000013</v>
      </c>
      <c r="X4" s="39">
        <f t="shared" ref="X4:Z4" si="0">$V4*N4</f>
        <v>0.65</v>
      </c>
      <c r="Y4" s="39">
        <f>$V4*O4</f>
        <v>0.65</v>
      </c>
      <c r="Z4" s="100">
        <f t="shared" si="0"/>
        <v>0.65</v>
      </c>
      <c r="AA4" s="99">
        <f t="shared" ref="AA4" si="1">$V4*Q4</f>
        <v>1.9500000000000002</v>
      </c>
      <c r="AB4" s="39">
        <f>$V4*R4</f>
        <v>1.0400000000000003</v>
      </c>
      <c r="AC4" s="39">
        <f t="shared" ref="AC4" si="2">$V4*S4</f>
        <v>1.4300000000000002</v>
      </c>
      <c r="AD4" s="100">
        <f t="shared" ref="AD4" si="3">$V4*T4</f>
        <v>1.4300000000000002</v>
      </c>
    </row>
    <row r="5" spans="1:30" x14ac:dyDescent="0.25">
      <c r="A5" s="92">
        <v>1.2</v>
      </c>
      <c r="B5" s="6" t="s">
        <v>216</v>
      </c>
      <c r="E5" s="112">
        <v>0.05</v>
      </c>
      <c r="F5" s="113">
        <v>0.05</v>
      </c>
      <c r="G5" s="113">
        <v>0.05</v>
      </c>
      <c r="H5" s="113">
        <v>0.05</v>
      </c>
      <c r="I5" s="113">
        <v>0.05</v>
      </c>
      <c r="J5" s="113">
        <v>0.05</v>
      </c>
      <c r="K5" s="113">
        <v>0.05</v>
      </c>
      <c r="L5" s="113">
        <v>0.05</v>
      </c>
      <c r="M5" s="112">
        <f>IF('Laboratory Procedures'!$B$4,E5*E$3*0.5,E5*E$3)</f>
        <v>1.6650000000000002E-2</v>
      </c>
      <c r="N5" s="113">
        <f t="shared" ref="N5:N13" si="4">F5*F$3</f>
        <v>1.2500000000000001E-2</v>
      </c>
      <c r="O5" s="113">
        <f>IF('Laboratory Procedures'!$B$4,G5*G$3*0.5,G5*G$3)</f>
        <v>1.2500000000000001E-2</v>
      </c>
      <c r="P5" s="114">
        <f t="shared" ref="P5:P13" si="5">H5*H$3</f>
        <v>1.2500000000000001E-2</v>
      </c>
      <c r="Q5" s="112">
        <f>IF('Laboratory Procedures'!$B$4,I5*I$3*0.5,I5*I$3)</f>
        <v>3.7500000000000006E-2</v>
      </c>
      <c r="R5" s="113">
        <f t="shared" ref="R5:R13" si="6">J5*J$3</f>
        <v>2.0000000000000004E-2</v>
      </c>
      <c r="S5" s="113">
        <f>IF('Laboratory Procedures'!$B$4,K5*K$3*0.5,K5*K$3)</f>
        <v>2.7500000000000004E-2</v>
      </c>
      <c r="T5" s="114">
        <f>IF('Laboratory Procedures'!$B$4,L5*L$3*0.5,L5*L$3)</f>
        <v>2.7500000000000004E-2</v>
      </c>
      <c r="V5" s="250">
        <f>100-'Implemented BioSafety Measures'!H8</f>
        <v>98</v>
      </c>
      <c r="W5" s="99">
        <f t="shared" ref="W5:W17" si="7">$V5*M5</f>
        <v>1.6317000000000002</v>
      </c>
      <c r="X5" s="39">
        <f t="shared" ref="X5:X18" si="8">$V5*N5</f>
        <v>1.2250000000000001</v>
      </c>
      <c r="Y5" s="39">
        <f t="shared" ref="Y5:Y18" si="9">$V5*O5</f>
        <v>1.2250000000000001</v>
      </c>
      <c r="Z5" s="100">
        <f t="shared" ref="Z5:Z18" si="10">$V5*P5</f>
        <v>1.2250000000000001</v>
      </c>
      <c r="AA5" s="99">
        <f t="shared" ref="AA5:AA18" si="11">$V5*Q5</f>
        <v>3.6750000000000007</v>
      </c>
      <c r="AB5" s="39">
        <f t="shared" ref="AB5:AB18" si="12">$V5*R5</f>
        <v>1.9600000000000004</v>
      </c>
      <c r="AC5" s="39">
        <f t="shared" ref="AC5:AC18" si="13">$V5*S5</f>
        <v>2.6950000000000003</v>
      </c>
      <c r="AD5" s="100">
        <f t="shared" ref="AD5:AD18" si="14">$V5*T5</f>
        <v>2.6950000000000003</v>
      </c>
    </row>
    <row r="6" spans="1:30" x14ac:dyDescent="0.25">
      <c r="A6" s="92">
        <v>1.3</v>
      </c>
      <c r="B6" s="6" t="s">
        <v>180</v>
      </c>
      <c r="E6" s="112">
        <v>0.3</v>
      </c>
      <c r="F6" s="113"/>
      <c r="G6" s="113"/>
      <c r="H6" s="113"/>
      <c r="I6" s="113"/>
      <c r="J6" s="113"/>
      <c r="K6" s="113"/>
      <c r="L6" s="113"/>
      <c r="M6" s="112">
        <f>IF('Laboratory Procedures'!$B$4,E6*E$3*0.5,E6*E$3)</f>
        <v>9.9900000000000003E-2</v>
      </c>
      <c r="N6" s="113">
        <f t="shared" si="4"/>
        <v>0</v>
      </c>
      <c r="O6" s="113">
        <f>IF('Laboratory Procedures'!$B$4,G6*G$3*0.5,G6*G$3)</f>
        <v>0</v>
      </c>
      <c r="P6" s="114">
        <f t="shared" si="5"/>
        <v>0</v>
      </c>
      <c r="Q6" s="112">
        <f>IF('Laboratory Procedures'!$B$4,I6*I$3*0.5,I6*I$3)</f>
        <v>0</v>
      </c>
      <c r="R6" s="113">
        <f t="shared" si="6"/>
        <v>0</v>
      </c>
      <c r="S6" s="113">
        <f>IF('Laboratory Procedures'!$B$4,K6*K$3*0.5,K6*K$3)</f>
        <v>0</v>
      </c>
      <c r="T6" s="114">
        <f>IF('Laboratory Procedures'!$B$4,L6*L$3*0.5,L6*L$3)</f>
        <v>0</v>
      </c>
      <c r="V6" s="250">
        <f>100-'Implemented BioSafety Measures'!H11</f>
        <v>51</v>
      </c>
      <c r="W6" s="99">
        <f t="shared" si="7"/>
        <v>5.0949</v>
      </c>
      <c r="X6" s="39">
        <f t="shared" si="8"/>
        <v>0</v>
      </c>
      <c r="Y6" s="39">
        <f t="shared" si="9"/>
        <v>0</v>
      </c>
      <c r="Z6" s="100">
        <f t="shared" si="10"/>
        <v>0</v>
      </c>
      <c r="AA6" s="99">
        <f t="shared" si="11"/>
        <v>0</v>
      </c>
      <c r="AB6" s="39">
        <f t="shared" si="12"/>
        <v>0</v>
      </c>
      <c r="AC6" s="39">
        <f t="shared" si="13"/>
        <v>0</v>
      </c>
      <c r="AD6" s="100">
        <f t="shared" si="14"/>
        <v>0</v>
      </c>
    </row>
    <row r="7" spans="1:30" x14ac:dyDescent="0.25">
      <c r="A7" s="92">
        <v>1.4</v>
      </c>
      <c r="B7" s="6" t="s">
        <v>185</v>
      </c>
      <c r="E7" s="112">
        <v>0.3</v>
      </c>
      <c r="F7" s="113"/>
      <c r="G7" s="113"/>
      <c r="H7" s="113"/>
      <c r="I7" s="113"/>
      <c r="J7" s="113"/>
      <c r="K7" s="113"/>
      <c r="L7" s="113"/>
      <c r="M7" s="112">
        <f>IF('Laboratory Procedures'!$B$4,E7*E$3*0.5,E7*E$3)</f>
        <v>9.9900000000000003E-2</v>
      </c>
      <c r="N7" s="113">
        <f t="shared" si="4"/>
        <v>0</v>
      </c>
      <c r="O7" s="113">
        <f>IF('Laboratory Procedures'!$B$4,G7*G$3*0.5,G7*G$3)</f>
        <v>0</v>
      </c>
      <c r="P7" s="114">
        <f t="shared" si="5"/>
        <v>0</v>
      </c>
      <c r="Q7" s="112">
        <f>IF('Laboratory Procedures'!$B$4,I7*I$3*0.5,I7*I$3)</f>
        <v>0</v>
      </c>
      <c r="R7" s="113">
        <f t="shared" si="6"/>
        <v>0</v>
      </c>
      <c r="S7" s="113">
        <f>IF('Laboratory Procedures'!$B$4,K7*K$3*0.5,K7*K$3)</f>
        <v>0</v>
      </c>
      <c r="T7" s="114">
        <f>IF('Laboratory Procedures'!$B$4,L7*L$3*0.5,L7*L$3)</f>
        <v>0</v>
      </c>
      <c r="V7" s="250">
        <f>100-'Implemented BioSafety Measures'!H14</f>
        <v>51</v>
      </c>
      <c r="W7" s="99">
        <f t="shared" si="7"/>
        <v>5.0949</v>
      </c>
      <c r="X7" s="39">
        <f t="shared" si="8"/>
        <v>0</v>
      </c>
      <c r="Y7" s="39">
        <f t="shared" si="9"/>
        <v>0</v>
      </c>
      <c r="Z7" s="100">
        <f t="shared" si="10"/>
        <v>0</v>
      </c>
      <c r="AA7" s="99">
        <f t="shared" si="11"/>
        <v>0</v>
      </c>
      <c r="AB7" s="39">
        <f t="shared" si="12"/>
        <v>0</v>
      </c>
      <c r="AC7" s="39">
        <f t="shared" si="13"/>
        <v>0</v>
      </c>
      <c r="AD7" s="100">
        <f t="shared" si="14"/>
        <v>0</v>
      </c>
    </row>
    <row r="8" spans="1:30" x14ac:dyDescent="0.25">
      <c r="A8" s="92">
        <v>1.5</v>
      </c>
      <c r="B8" s="6" t="s">
        <v>181</v>
      </c>
      <c r="E8" s="112">
        <v>0.3</v>
      </c>
      <c r="F8" s="113"/>
      <c r="G8" s="113"/>
      <c r="H8" s="113"/>
      <c r="I8" s="113"/>
      <c r="J8" s="113"/>
      <c r="K8" s="113"/>
      <c r="L8" s="113"/>
      <c r="M8" s="112">
        <f>IF('Laboratory Procedures'!$B$4,E8*E$3*0.5,E8*E$3)</f>
        <v>9.9900000000000003E-2</v>
      </c>
      <c r="N8" s="113">
        <f t="shared" si="4"/>
        <v>0</v>
      </c>
      <c r="O8" s="113">
        <f>IF('Laboratory Procedures'!$B$4,G8*G$3*0.5,G8*G$3)</f>
        <v>0</v>
      </c>
      <c r="P8" s="114">
        <f t="shared" si="5"/>
        <v>0</v>
      </c>
      <c r="Q8" s="112">
        <f>IF('Laboratory Procedures'!$B$4,I8*I$3*0.5,I8*I$3)</f>
        <v>0</v>
      </c>
      <c r="R8" s="113">
        <f t="shared" si="6"/>
        <v>0</v>
      </c>
      <c r="S8" s="113">
        <f>IF('Laboratory Procedures'!$B$4,K8*K$3*0.5,K8*K$3)</f>
        <v>0</v>
      </c>
      <c r="T8" s="114">
        <f>IF('Laboratory Procedures'!$B$4,L8*L$3*0.5,L8*L$3)</f>
        <v>0</v>
      </c>
      <c r="V8" s="250">
        <f>100-'Implemented BioSafety Measures'!H17</f>
        <v>61</v>
      </c>
      <c r="W8" s="99">
        <f t="shared" si="7"/>
        <v>6.0939000000000005</v>
      </c>
      <c r="X8" s="39">
        <f t="shared" si="8"/>
        <v>0</v>
      </c>
      <c r="Y8" s="39">
        <f t="shared" si="9"/>
        <v>0</v>
      </c>
      <c r="Z8" s="100">
        <f t="shared" si="10"/>
        <v>0</v>
      </c>
      <c r="AA8" s="99">
        <f t="shared" si="11"/>
        <v>0</v>
      </c>
      <c r="AB8" s="39">
        <f t="shared" si="12"/>
        <v>0</v>
      </c>
      <c r="AC8" s="39">
        <f t="shared" si="13"/>
        <v>0</v>
      </c>
      <c r="AD8" s="100">
        <f t="shared" si="14"/>
        <v>0</v>
      </c>
    </row>
    <row r="9" spans="1:30" x14ac:dyDescent="0.25">
      <c r="A9" s="92">
        <v>1.6</v>
      </c>
      <c r="B9" s="6" t="s">
        <v>182</v>
      </c>
      <c r="E9" s="112"/>
      <c r="F9" s="113"/>
      <c r="G9" s="113"/>
      <c r="H9" s="113"/>
      <c r="I9" s="113">
        <v>0.9</v>
      </c>
      <c r="J9" s="113"/>
      <c r="K9" s="113"/>
      <c r="L9" s="113"/>
      <c r="M9" s="112">
        <f>IF('Laboratory Procedures'!$B$4,E9*E$3*0.5,E9*E$3)</f>
        <v>0</v>
      </c>
      <c r="N9" s="113">
        <f t="shared" si="4"/>
        <v>0</v>
      </c>
      <c r="O9" s="113">
        <f>IF('Laboratory Procedures'!$B$4,G9*G$3*0.5,G9*G$3)</f>
        <v>0</v>
      </c>
      <c r="P9" s="114">
        <f t="shared" si="5"/>
        <v>0</v>
      </c>
      <c r="Q9" s="112">
        <f>IF('Laboratory Procedures'!$B$4,I9*I$3*0.5,I9*I$3)</f>
        <v>0.67500000000000004</v>
      </c>
      <c r="R9" s="113">
        <f t="shared" si="6"/>
        <v>0</v>
      </c>
      <c r="S9" s="113">
        <f>IF('Laboratory Procedures'!$B$4,K9*K$3*0.5,K9*K$3)</f>
        <v>0</v>
      </c>
      <c r="T9" s="114">
        <f>IF('Laboratory Procedures'!$B$4,L9*L$3*0.5,L9*L$3)</f>
        <v>0</v>
      </c>
      <c r="V9" s="250">
        <f>100-'Implemented BioSafety Measures'!H20</f>
        <v>54</v>
      </c>
      <c r="W9" s="99">
        <f t="shared" si="7"/>
        <v>0</v>
      </c>
      <c r="X9" s="39">
        <f t="shared" si="8"/>
        <v>0</v>
      </c>
      <c r="Y9" s="39">
        <f t="shared" si="9"/>
        <v>0</v>
      </c>
      <c r="Z9" s="100">
        <f t="shared" si="10"/>
        <v>0</v>
      </c>
      <c r="AA9" s="99">
        <f t="shared" si="11"/>
        <v>36.450000000000003</v>
      </c>
      <c r="AB9" s="39">
        <f t="shared" si="12"/>
        <v>0</v>
      </c>
      <c r="AC9" s="39">
        <f t="shared" si="13"/>
        <v>0</v>
      </c>
      <c r="AD9" s="100">
        <f t="shared" si="14"/>
        <v>0</v>
      </c>
    </row>
    <row r="10" spans="1:30" x14ac:dyDescent="0.25">
      <c r="A10" s="92">
        <v>1.7</v>
      </c>
      <c r="B10" s="6" t="s">
        <v>219</v>
      </c>
      <c r="E10" s="112"/>
      <c r="F10" s="113"/>
      <c r="G10" s="113"/>
      <c r="H10" s="113"/>
      <c r="I10" s="113"/>
      <c r="J10" s="113"/>
      <c r="K10" s="113">
        <v>0.45</v>
      </c>
      <c r="L10" s="113">
        <v>0.45</v>
      </c>
      <c r="M10" s="112">
        <f>IF('Laboratory Procedures'!$B$4,E10*E$3*0.5,E10*E$3)</f>
        <v>0</v>
      </c>
      <c r="N10" s="113">
        <f t="shared" si="4"/>
        <v>0</v>
      </c>
      <c r="O10" s="113">
        <f>IF('Laboratory Procedures'!$B$4,G10*G$3*0.5,G10*G$3)</f>
        <v>0</v>
      </c>
      <c r="P10" s="114">
        <f t="shared" si="5"/>
        <v>0</v>
      </c>
      <c r="Q10" s="112">
        <f>IF('Laboratory Procedures'!$B$4,I10*I$3*0.5,I10*I$3)</f>
        <v>0</v>
      </c>
      <c r="R10" s="113">
        <f t="shared" si="6"/>
        <v>0</v>
      </c>
      <c r="S10" s="113">
        <f>IF('Laboratory Procedures'!$B$4,K10*K$3*0.5,K10*K$3)</f>
        <v>0.24750000000000003</v>
      </c>
      <c r="T10" s="114">
        <f>IF('Laboratory Procedures'!$B$4,L10*L$3*0.5,L10*L$3)</f>
        <v>0.24750000000000003</v>
      </c>
      <c r="V10" s="250">
        <f>100-'Implemented BioSafety Measures'!H23</f>
        <v>54</v>
      </c>
      <c r="W10" s="99">
        <f t="shared" si="7"/>
        <v>0</v>
      </c>
      <c r="X10" s="39">
        <f t="shared" si="8"/>
        <v>0</v>
      </c>
      <c r="Y10" s="39">
        <f t="shared" si="9"/>
        <v>0</v>
      </c>
      <c r="Z10" s="100">
        <f t="shared" si="10"/>
        <v>0</v>
      </c>
      <c r="AA10" s="99">
        <f t="shared" si="11"/>
        <v>0</v>
      </c>
      <c r="AB10" s="39">
        <f t="shared" si="12"/>
        <v>0</v>
      </c>
      <c r="AC10" s="39">
        <f t="shared" si="13"/>
        <v>13.365000000000002</v>
      </c>
      <c r="AD10" s="100">
        <f t="shared" si="14"/>
        <v>13.365000000000002</v>
      </c>
    </row>
    <row r="11" spans="1:30" x14ac:dyDescent="0.25">
      <c r="A11" s="92">
        <v>1.8</v>
      </c>
      <c r="B11" s="6" t="s">
        <v>183</v>
      </c>
      <c r="E11" s="112"/>
      <c r="F11" s="113"/>
      <c r="G11" s="113"/>
      <c r="H11" s="113"/>
      <c r="I11" s="113"/>
      <c r="J11" s="113"/>
      <c r="K11" s="113"/>
      <c r="L11" s="113"/>
      <c r="M11" s="112">
        <f>IF('Laboratory Procedures'!$B$4,E11*E$3*0.5,E11*E$3)</f>
        <v>0</v>
      </c>
      <c r="N11" s="113">
        <f t="shared" si="4"/>
        <v>0</v>
      </c>
      <c r="O11" s="113">
        <f>IF('Laboratory Procedures'!$B$4,G11*G$3*0.5,G11*G$3)</f>
        <v>0</v>
      </c>
      <c r="P11" s="114">
        <f t="shared" si="5"/>
        <v>0</v>
      </c>
      <c r="Q11" s="112">
        <f>IF('Laboratory Procedures'!$B$4,I11*I$3*0.5,I11*I$3)</f>
        <v>0</v>
      </c>
      <c r="R11" s="113">
        <f t="shared" si="6"/>
        <v>0</v>
      </c>
      <c r="S11" s="113">
        <f>IF('Laboratory Procedures'!$B$4,K11*K$3*0.5,K11*K$3)</f>
        <v>0</v>
      </c>
      <c r="T11" s="114">
        <f>IF('Laboratory Procedures'!$B$4,L11*L$3*0.5,L11*L$3)</f>
        <v>0</v>
      </c>
      <c r="V11" s="250">
        <f>100-'Implemented BioSafety Measures'!H26</f>
        <v>54</v>
      </c>
      <c r="W11" s="99">
        <f t="shared" si="7"/>
        <v>0</v>
      </c>
      <c r="X11" s="39">
        <f t="shared" si="8"/>
        <v>0</v>
      </c>
      <c r="Y11" s="39">
        <f t="shared" si="9"/>
        <v>0</v>
      </c>
      <c r="Z11" s="100">
        <f t="shared" si="10"/>
        <v>0</v>
      </c>
      <c r="AA11" s="99">
        <f t="shared" si="11"/>
        <v>0</v>
      </c>
      <c r="AB11" s="39">
        <f t="shared" si="12"/>
        <v>0</v>
      </c>
      <c r="AC11" s="39">
        <f t="shared" si="13"/>
        <v>0</v>
      </c>
      <c r="AD11" s="100">
        <f t="shared" si="14"/>
        <v>0</v>
      </c>
    </row>
    <row r="12" spans="1:30" x14ac:dyDescent="0.25">
      <c r="A12" s="92">
        <v>1.9</v>
      </c>
      <c r="B12" s="6" t="s">
        <v>184</v>
      </c>
      <c r="E12" s="112"/>
      <c r="F12" s="113"/>
      <c r="G12" s="113"/>
      <c r="H12" s="113"/>
      <c r="I12" s="113"/>
      <c r="J12" s="113"/>
      <c r="K12" s="113">
        <v>0.45</v>
      </c>
      <c r="L12" s="113">
        <v>0.45</v>
      </c>
      <c r="M12" s="112">
        <f>IF('Laboratory Procedures'!$B$4,E12*E$3*0.5,E12*E$3)</f>
        <v>0</v>
      </c>
      <c r="N12" s="113">
        <f t="shared" si="4"/>
        <v>0</v>
      </c>
      <c r="O12" s="113">
        <f>IF('Laboratory Procedures'!$B$4,G12*G$3*0.5,G12*G$3)</f>
        <v>0</v>
      </c>
      <c r="P12" s="114">
        <f t="shared" si="5"/>
        <v>0</v>
      </c>
      <c r="Q12" s="112">
        <f>IF('Laboratory Procedures'!$B$4,I12*I$3*0.5,I12*I$3)</f>
        <v>0</v>
      </c>
      <c r="R12" s="113">
        <f t="shared" si="6"/>
        <v>0</v>
      </c>
      <c r="S12" s="113">
        <f>IF('Laboratory Procedures'!$B$4,K12*K$3*0.5,K12*K$3)</f>
        <v>0.24750000000000003</v>
      </c>
      <c r="T12" s="114">
        <f>IF('Laboratory Procedures'!$B$4,L12*L$3*0.5,L12*L$3)</f>
        <v>0.24750000000000003</v>
      </c>
      <c r="V12" s="250">
        <f>100-'Implemented BioSafety Measures'!H29</f>
        <v>54</v>
      </c>
      <c r="W12" s="99">
        <f t="shared" si="7"/>
        <v>0</v>
      </c>
      <c r="X12" s="39">
        <f t="shared" si="8"/>
        <v>0</v>
      </c>
      <c r="Y12" s="39">
        <f t="shared" si="9"/>
        <v>0</v>
      </c>
      <c r="Z12" s="100">
        <f t="shared" si="10"/>
        <v>0</v>
      </c>
      <c r="AA12" s="99">
        <f t="shared" si="11"/>
        <v>0</v>
      </c>
      <c r="AB12" s="39">
        <f t="shared" si="12"/>
        <v>0</v>
      </c>
      <c r="AC12" s="39">
        <f t="shared" si="13"/>
        <v>13.365000000000002</v>
      </c>
      <c r="AD12" s="100">
        <f t="shared" si="14"/>
        <v>13.365000000000002</v>
      </c>
    </row>
    <row r="13" spans="1:30" x14ac:dyDescent="0.25">
      <c r="A13" s="93" t="s">
        <v>178</v>
      </c>
      <c r="B13" s="6" t="s">
        <v>217</v>
      </c>
      <c r="E13" s="112"/>
      <c r="F13" s="113">
        <v>0.9</v>
      </c>
      <c r="G13" s="113">
        <v>0.9</v>
      </c>
      <c r="H13" s="113">
        <v>0.9</v>
      </c>
      <c r="I13" s="113"/>
      <c r="J13" s="113">
        <v>0.9</v>
      </c>
      <c r="K13" s="113"/>
      <c r="L13" s="113"/>
      <c r="M13" s="112">
        <f>IF('Laboratory Procedures'!$B$4,E13*E$3*0.5,E13*E$3)</f>
        <v>0</v>
      </c>
      <c r="N13" s="113">
        <f t="shared" si="4"/>
        <v>0.22500000000000001</v>
      </c>
      <c r="O13" s="113">
        <f>IF('Laboratory Procedures'!$B$4,G13*G$3*0.5,G13*G$3)</f>
        <v>0.22500000000000001</v>
      </c>
      <c r="P13" s="114">
        <f t="shared" si="5"/>
        <v>0.22500000000000001</v>
      </c>
      <c r="Q13" s="112">
        <f>IF('Laboratory Procedures'!$B$4,I13*I$3*0.5,I13*I$3)</f>
        <v>0</v>
      </c>
      <c r="R13" s="113">
        <f t="shared" si="6"/>
        <v>0.36000000000000004</v>
      </c>
      <c r="S13" s="113">
        <f>IF('Laboratory Procedures'!$B$4,K13*K$3*0.5,K13*K$3)</f>
        <v>0</v>
      </c>
      <c r="T13" s="114">
        <f>IF('Laboratory Procedures'!$B$4,L13*L$3*0.5,L13*L$3)</f>
        <v>0</v>
      </c>
      <c r="V13" s="250">
        <f>100-'Implemented BioSafety Measures'!H32</f>
        <v>54</v>
      </c>
      <c r="W13" s="99">
        <f t="shared" si="7"/>
        <v>0</v>
      </c>
      <c r="X13" s="39">
        <f t="shared" si="8"/>
        <v>12.15</v>
      </c>
      <c r="Y13" s="39">
        <f t="shared" si="9"/>
        <v>12.15</v>
      </c>
      <c r="Z13" s="100">
        <f t="shared" si="10"/>
        <v>12.15</v>
      </c>
      <c r="AA13" s="99">
        <f t="shared" si="11"/>
        <v>0</v>
      </c>
      <c r="AB13" s="39">
        <f t="shared" si="12"/>
        <v>19.440000000000001</v>
      </c>
      <c r="AC13" s="39">
        <f t="shared" si="13"/>
        <v>0</v>
      </c>
      <c r="AD13" s="100">
        <f t="shared" si="14"/>
        <v>0</v>
      </c>
    </row>
    <row r="14" spans="1:30" x14ac:dyDescent="0.25">
      <c r="A14" s="122">
        <v>1.1100000000000001</v>
      </c>
      <c r="B14" s="123" t="s">
        <v>186</v>
      </c>
      <c r="C14" s="124"/>
      <c r="D14" s="124"/>
      <c r="E14" s="119">
        <v>0.2</v>
      </c>
      <c r="F14" s="120"/>
      <c r="G14" s="120"/>
      <c r="H14" s="120"/>
      <c r="I14" s="120">
        <v>0.2</v>
      </c>
      <c r="J14" s="120"/>
      <c r="K14" s="120"/>
      <c r="L14" s="120"/>
      <c r="M14" s="119">
        <f>IF('Laboratory Procedures'!$B$4,E14*E$3*0.5,0)</f>
        <v>0</v>
      </c>
      <c r="N14" s="120">
        <f>IF('Laboratory Procedures'!$B$4,F14*F$3*0.5,0)</f>
        <v>0</v>
      </c>
      <c r="O14" s="120">
        <f>IF('Laboratory Procedures'!$B$4,G14*G$3*0.5,0)</f>
        <v>0</v>
      </c>
      <c r="P14" s="121">
        <f>IF('Laboratory Procedures'!$B$4,H14*H$3*0.5,0)</f>
        <v>0</v>
      </c>
      <c r="Q14" s="119">
        <f>IF('Laboratory Procedures'!$B$4,I14*I$3*0.5,0)</f>
        <v>0</v>
      </c>
      <c r="R14" s="120">
        <f>IF('Laboratory Procedures'!$B$4,J14*J$3*0.5,0)</f>
        <v>0</v>
      </c>
      <c r="S14" s="120">
        <f>IF('Laboratory Procedures'!$B$4,K14*K$3*0.5,0)</f>
        <v>0</v>
      </c>
      <c r="T14" s="121">
        <f>IF('Laboratory Procedures'!$B$4,L14*L$3*0.5,0)</f>
        <v>0</v>
      </c>
      <c r="V14" s="250"/>
      <c r="W14" s="99">
        <f>$V14*M14</f>
        <v>0</v>
      </c>
      <c r="X14" s="39">
        <f t="shared" si="8"/>
        <v>0</v>
      </c>
      <c r="Y14" s="39">
        <f t="shared" si="9"/>
        <v>0</v>
      </c>
      <c r="Z14" s="100">
        <f t="shared" si="10"/>
        <v>0</v>
      </c>
      <c r="AA14" s="99">
        <f t="shared" si="11"/>
        <v>0</v>
      </c>
      <c r="AB14" s="39">
        <f t="shared" si="12"/>
        <v>0</v>
      </c>
      <c r="AC14" s="39">
        <f t="shared" si="13"/>
        <v>0</v>
      </c>
      <c r="AD14" s="100">
        <f t="shared" si="14"/>
        <v>0</v>
      </c>
    </row>
    <row r="15" spans="1:30" x14ac:dyDescent="0.25">
      <c r="A15" s="122">
        <v>1.1200000000000001</v>
      </c>
      <c r="B15" s="123" t="s">
        <v>187</v>
      </c>
      <c r="C15" s="124"/>
      <c r="D15" s="124"/>
      <c r="E15" s="119">
        <v>0.2</v>
      </c>
      <c r="F15" s="120"/>
      <c r="G15" s="120"/>
      <c r="H15" s="120"/>
      <c r="I15" s="120">
        <v>0.2</v>
      </c>
      <c r="J15" s="120"/>
      <c r="K15" s="120"/>
      <c r="L15" s="120"/>
      <c r="M15" s="119">
        <f>IF('Laboratory Procedures'!$B$4,E15*E$3*0.5,0)</f>
        <v>0</v>
      </c>
      <c r="N15" s="120">
        <f>IF('Laboratory Procedures'!$B$4,F15*F$3*0.5,0)</f>
        <v>0</v>
      </c>
      <c r="O15" s="120">
        <f>IF('Laboratory Procedures'!$B$4,G15*G$3*0.5,0)</f>
        <v>0</v>
      </c>
      <c r="P15" s="121">
        <f>IF('Laboratory Procedures'!$B$4,H15*H$3*0.5,0)</f>
        <v>0</v>
      </c>
      <c r="Q15" s="119">
        <f>IF('Laboratory Procedures'!$B$4,I15*I$3*0.5,0)</f>
        <v>0</v>
      </c>
      <c r="R15" s="120">
        <f>IF('Laboratory Procedures'!$B$4,J15*J$3*0.5,0)</f>
        <v>0</v>
      </c>
      <c r="S15" s="120">
        <f>IF('Laboratory Procedures'!$B$4,K15*K$3*0.5,0)</f>
        <v>0</v>
      </c>
      <c r="T15" s="121">
        <f>IF('Laboratory Procedures'!$B$4,L15*L$3*0.5,0)</f>
        <v>0</v>
      </c>
      <c r="V15" s="250"/>
      <c r="W15" s="99">
        <f t="shared" si="7"/>
        <v>0</v>
      </c>
      <c r="X15" s="39">
        <f t="shared" si="8"/>
        <v>0</v>
      </c>
      <c r="Y15" s="39">
        <f t="shared" si="9"/>
        <v>0</v>
      </c>
      <c r="Z15" s="100">
        <f t="shared" si="10"/>
        <v>0</v>
      </c>
      <c r="AA15" s="99">
        <f t="shared" si="11"/>
        <v>0</v>
      </c>
      <c r="AB15" s="39">
        <f t="shared" si="12"/>
        <v>0</v>
      </c>
      <c r="AC15" s="39">
        <f t="shared" si="13"/>
        <v>0</v>
      </c>
      <c r="AD15" s="100">
        <f t="shared" si="14"/>
        <v>0</v>
      </c>
    </row>
    <row r="16" spans="1:30" x14ac:dyDescent="0.25">
      <c r="A16" s="125">
        <v>1.1299999999999999</v>
      </c>
      <c r="B16" s="123" t="s">
        <v>188</v>
      </c>
      <c r="C16" s="124"/>
      <c r="D16" s="124"/>
      <c r="E16" s="119">
        <v>0.2</v>
      </c>
      <c r="F16" s="120"/>
      <c r="G16" s="120"/>
      <c r="H16" s="120"/>
      <c r="I16" s="120">
        <v>0.2</v>
      </c>
      <c r="J16" s="120"/>
      <c r="K16" s="120"/>
      <c r="L16" s="120"/>
      <c r="M16" s="119">
        <f>IF('Laboratory Procedures'!$B$4,E16*E$3*0.5,0)</f>
        <v>0</v>
      </c>
      <c r="N16" s="120">
        <f>IF('Laboratory Procedures'!$B$4,F16*F$3*0.5,0)</f>
        <v>0</v>
      </c>
      <c r="O16" s="120">
        <f>IF('Laboratory Procedures'!$B$4,G16*G$3*0.5,0)</f>
        <v>0</v>
      </c>
      <c r="P16" s="121">
        <f>IF('Laboratory Procedures'!$B$4,H16*H$3*0.5,0)</f>
        <v>0</v>
      </c>
      <c r="Q16" s="119">
        <f>IF('Laboratory Procedures'!$B$4,I16*I$3*0.5,0)</f>
        <v>0</v>
      </c>
      <c r="R16" s="120">
        <f>IF('Laboratory Procedures'!$B$4,J16*J$3*0.5,0)</f>
        <v>0</v>
      </c>
      <c r="S16" s="120">
        <f>IF('Laboratory Procedures'!$B$4,K16*K$3*0.5,0)</f>
        <v>0</v>
      </c>
      <c r="T16" s="121">
        <f>IF('Laboratory Procedures'!$B$4,L16*L$3*0.5,0)</f>
        <v>0</v>
      </c>
      <c r="V16" s="250"/>
      <c r="W16" s="99">
        <f t="shared" si="7"/>
        <v>0</v>
      </c>
      <c r="X16" s="39">
        <f t="shared" si="8"/>
        <v>0</v>
      </c>
      <c r="Y16" s="39">
        <f t="shared" si="9"/>
        <v>0</v>
      </c>
      <c r="Z16" s="100">
        <f t="shared" si="10"/>
        <v>0</v>
      </c>
      <c r="AA16" s="99">
        <f t="shared" si="11"/>
        <v>0</v>
      </c>
      <c r="AB16" s="39">
        <f t="shared" si="12"/>
        <v>0</v>
      </c>
      <c r="AC16" s="39">
        <f t="shared" si="13"/>
        <v>0</v>
      </c>
      <c r="AD16" s="100">
        <f t="shared" si="14"/>
        <v>0</v>
      </c>
    </row>
    <row r="17" spans="1:30" x14ac:dyDescent="0.25">
      <c r="A17" s="125">
        <v>1.1399999999999999</v>
      </c>
      <c r="B17" s="123" t="s">
        <v>189</v>
      </c>
      <c r="C17" s="124"/>
      <c r="D17" s="124"/>
      <c r="E17" s="119">
        <v>0.2</v>
      </c>
      <c r="F17" s="120"/>
      <c r="G17" s="120"/>
      <c r="H17" s="120"/>
      <c r="I17" s="120">
        <v>0.2</v>
      </c>
      <c r="J17" s="120"/>
      <c r="K17" s="120"/>
      <c r="L17" s="120"/>
      <c r="M17" s="119">
        <f>IF('Laboratory Procedures'!$B$4,E17*E$3*0.5,0)</f>
        <v>0</v>
      </c>
      <c r="N17" s="120">
        <f>IF('Laboratory Procedures'!$B$4,F17*F$3*0.5,0)</f>
        <v>0</v>
      </c>
      <c r="O17" s="120">
        <f>IF('Laboratory Procedures'!$B$4,G17*G$3*0.5,0)</f>
        <v>0</v>
      </c>
      <c r="P17" s="121">
        <f>IF('Laboratory Procedures'!$B$4,H17*H$3*0.5,0)</f>
        <v>0</v>
      </c>
      <c r="Q17" s="119">
        <f>IF('Laboratory Procedures'!$B$4,I17*I$3*0.5,0)</f>
        <v>0</v>
      </c>
      <c r="R17" s="120">
        <f>IF('Laboratory Procedures'!$B$4,J17*J$3*0.5,0)</f>
        <v>0</v>
      </c>
      <c r="S17" s="120">
        <f>IF('Laboratory Procedures'!$B$4,K17*K$3*0.5,0)</f>
        <v>0</v>
      </c>
      <c r="T17" s="121">
        <f>IF('Laboratory Procedures'!$B$4,L17*L$3*0.5,0)</f>
        <v>0</v>
      </c>
      <c r="V17" s="250"/>
      <c r="W17" s="99">
        <f t="shared" si="7"/>
        <v>0</v>
      </c>
      <c r="X17" s="39">
        <f t="shared" si="8"/>
        <v>0</v>
      </c>
      <c r="Y17" s="39">
        <f t="shared" si="9"/>
        <v>0</v>
      </c>
      <c r="Z17" s="100">
        <f t="shared" si="10"/>
        <v>0</v>
      </c>
      <c r="AA17" s="99">
        <f t="shared" si="11"/>
        <v>0</v>
      </c>
      <c r="AB17" s="39">
        <f t="shared" si="12"/>
        <v>0</v>
      </c>
      <c r="AC17" s="39">
        <f t="shared" si="13"/>
        <v>0</v>
      </c>
      <c r="AD17" s="100">
        <f t="shared" si="14"/>
        <v>0</v>
      </c>
    </row>
    <row r="18" spans="1:30" x14ac:dyDescent="0.25">
      <c r="A18" s="125">
        <v>1.1499999999999999</v>
      </c>
      <c r="B18" s="123" t="s">
        <v>190</v>
      </c>
      <c r="C18" s="124"/>
      <c r="D18" s="124"/>
      <c r="E18" s="119">
        <v>0.2</v>
      </c>
      <c r="F18" s="120"/>
      <c r="G18" s="120"/>
      <c r="H18" s="120"/>
      <c r="I18" s="120">
        <v>0.2</v>
      </c>
      <c r="J18" s="120"/>
      <c r="K18" s="120">
        <v>1</v>
      </c>
      <c r="L18" s="120">
        <v>1</v>
      </c>
      <c r="M18" s="119">
        <f>IF('Laboratory Procedures'!$B$4,E18*E$3*0.5,0)</f>
        <v>0</v>
      </c>
      <c r="N18" s="120">
        <f>IF('Laboratory Procedures'!$B$4,F18*F$3*0.5,0)</f>
        <v>0</v>
      </c>
      <c r="O18" s="120">
        <f>IF('Laboratory Procedures'!$B$4,G18*G$3*0.5,0)</f>
        <v>0</v>
      </c>
      <c r="P18" s="121">
        <f>IF('Laboratory Procedures'!$B$4,H18*H$3*0.5,0)</f>
        <v>0</v>
      </c>
      <c r="Q18" s="119">
        <f>IF('Laboratory Procedures'!$B$4,I18*I$3*0.5,0)</f>
        <v>0</v>
      </c>
      <c r="R18" s="120">
        <f>IF('Laboratory Procedures'!$B$4,J18*J$3*0.5,0)</f>
        <v>0</v>
      </c>
      <c r="S18" s="120">
        <f>IF('Laboratory Procedures'!$B$4,K18*K$3*0.5,0)</f>
        <v>0</v>
      </c>
      <c r="T18" s="121">
        <f>IF('Laboratory Procedures'!$B$4,L18*L$3*0.5,0)</f>
        <v>0</v>
      </c>
      <c r="V18" s="250"/>
      <c r="W18" s="99">
        <f>$V18*M18</f>
        <v>0</v>
      </c>
      <c r="X18" s="39">
        <f t="shared" si="8"/>
        <v>0</v>
      </c>
      <c r="Y18" s="39">
        <f t="shared" si="9"/>
        <v>0</v>
      </c>
      <c r="Z18" s="100">
        <f t="shared" si="10"/>
        <v>0</v>
      </c>
      <c r="AA18" s="99">
        <f t="shared" si="11"/>
        <v>0</v>
      </c>
      <c r="AB18" s="39">
        <f t="shared" si="12"/>
        <v>0</v>
      </c>
      <c r="AC18" s="39">
        <f t="shared" si="13"/>
        <v>0</v>
      </c>
      <c r="AD18" s="100">
        <f t="shared" si="14"/>
        <v>0</v>
      </c>
    </row>
    <row r="19" spans="1:30" x14ac:dyDescent="0.25">
      <c r="A19" s="104"/>
      <c r="B19" s="105" t="s">
        <v>176</v>
      </c>
      <c r="C19" s="104"/>
      <c r="D19" s="104"/>
      <c r="E19" s="109">
        <v>0.33300000000000002</v>
      </c>
      <c r="F19" s="110">
        <v>0.5</v>
      </c>
      <c r="G19" s="110">
        <v>0.5</v>
      </c>
      <c r="H19" s="110">
        <v>0.5</v>
      </c>
      <c r="I19" s="110">
        <v>0.2</v>
      </c>
      <c r="J19" s="110">
        <v>0.55000000000000004</v>
      </c>
      <c r="K19" s="110">
        <v>0.4</v>
      </c>
      <c r="L19" s="110">
        <v>0.4</v>
      </c>
      <c r="M19" s="109"/>
      <c r="N19" s="110"/>
      <c r="O19" s="110"/>
      <c r="P19" s="111"/>
      <c r="Q19" s="109"/>
      <c r="R19" s="110"/>
      <c r="S19" s="110"/>
      <c r="T19" s="111"/>
      <c r="V19" s="106"/>
      <c r="W19" s="106"/>
      <c r="X19" s="107"/>
      <c r="Y19" s="107"/>
      <c r="Z19" s="108"/>
      <c r="AA19" s="106"/>
      <c r="AB19" s="107"/>
      <c r="AC19" s="107"/>
      <c r="AD19" s="108"/>
    </row>
    <row r="20" spans="1:30" x14ac:dyDescent="0.25">
      <c r="A20" s="92">
        <v>2.1</v>
      </c>
      <c r="B20" s="6" t="s">
        <v>192</v>
      </c>
      <c r="E20" s="112">
        <v>0.05</v>
      </c>
      <c r="F20" s="113">
        <v>0.05</v>
      </c>
      <c r="G20" s="113">
        <v>0.05</v>
      </c>
      <c r="H20" s="113">
        <v>0.05</v>
      </c>
      <c r="I20" s="113">
        <v>0.05</v>
      </c>
      <c r="J20" s="113">
        <v>0.05</v>
      </c>
      <c r="K20" s="113">
        <v>0.05</v>
      </c>
      <c r="L20" s="113">
        <v>0.05</v>
      </c>
      <c r="M20" s="135">
        <f>IF('Laboratory Procedures'!$B$4,E20*E$19*0.5,E20*E$19)</f>
        <v>1.6650000000000002E-2</v>
      </c>
      <c r="N20" s="115">
        <f>IF('Laboratory Procedures'!$B$4,F20*F$19*0.5,F20*F$19)</f>
        <v>2.5000000000000001E-2</v>
      </c>
      <c r="O20" s="115">
        <f>IF('Laboratory Procedures'!$B$4,G20*G$19*0.5,G20*G$19)</f>
        <v>2.5000000000000001E-2</v>
      </c>
      <c r="P20" s="136">
        <f>IF('Laboratory Procedures'!$B$4,H20*H$19*0.5,H20*H$19)</f>
        <v>2.5000000000000001E-2</v>
      </c>
      <c r="Q20" s="135">
        <f>IF('Laboratory Procedures'!$B$4,I20*I$19*0.5,I20*I$19)</f>
        <v>1.0000000000000002E-2</v>
      </c>
      <c r="R20" s="115">
        <f>IF('Laboratory Procedures'!$B$4,J20*J$19*0.5,J20*J$19)</f>
        <v>2.7500000000000004E-2</v>
      </c>
      <c r="S20" s="115">
        <f>IF('Laboratory Procedures'!$B$4,K20*K$19*0.5,K20*K$19)</f>
        <v>2.0000000000000004E-2</v>
      </c>
      <c r="T20" s="136">
        <f>IF('Laboratory Procedures'!$B$4,L20*L$19*0.5,L20*L$19)</f>
        <v>2.0000000000000004E-2</v>
      </c>
      <c r="V20" s="250">
        <f>100-'Implemented BioSafety Measures'!H38</f>
        <v>54</v>
      </c>
      <c r="W20" s="99">
        <f t="shared" ref="W20:W46" si="15">$V20*M20</f>
        <v>0.89910000000000012</v>
      </c>
      <c r="X20" s="39">
        <f t="shared" ref="X20:X46" si="16">$V20*N20</f>
        <v>1.35</v>
      </c>
      <c r="Y20" s="39">
        <f t="shared" ref="Y20:Y46" si="17">$V20*O20</f>
        <v>1.35</v>
      </c>
      <c r="Z20" s="100">
        <f t="shared" ref="Z20:Z46" si="18">$V20*P20</f>
        <v>1.35</v>
      </c>
      <c r="AA20" s="99">
        <f t="shared" ref="AA20:AA46" si="19">$V20*Q20</f>
        <v>0.54000000000000015</v>
      </c>
      <c r="AB20" s="39">
        <f t="shared" ref="AB20:AB46" si="20">$V20*R20</f>
        <v>1.4850000000000001</v>
      </c>
      <c r="AC20" s="39">
        <f t="shared" ref="AC20:AC46" si="21">$V20*S20</f>
        <v>1.0800000000000003</v>
      </c>
      <c r="AD20" s="100">
        <f t="shared" ref="AD20:AD46" si="22">$V20*T20</f>
        <v>1.0800000000000003</v>
      </c>
    </row>
    <row r="21" spans="1:30" x14ac:dyDescent="0.25">
      <c r="A21" s="92">
        <v>2.2000000000000002</v>
      </c>
      <c r="B21" s="6" t="s">
        <v>193</v>
      </c>
      <c r="E21" s="112">
        <v>0.05</v>
      </c>
      <c r="F21" s="113">
        <v>0.05</v>
      </c>
      <c r="G21" s="113">
        <v>0.05</v>
      </c>
      <c r="H21" s="113">
        <v>0.05</v>
      </c>
      <c r="I21" s="113">
        <v>0.05</v>
      </c>
      <c r="J21" s="113">
        <v>0.05</v>
      </c>
      <c r="K21" s="113">
        <v>0.05</v>
      </c>
      <c r="L21" s="113">
        <v>0.05</v>
      </c>
      <c r="M21" s="135">
        <f>IF('Laboratory Procedures'!$B$4,E21*E$19*0.5,E21*E$19)</f>
        <v>1.6650000000000002E-2</v>
      </c>
      <c r="N21" s="115">
        <f>IF('Laboratory Procedures'!$B$4,F21*F$19*0.5,F21*F$19)</f>
        <v>2.5000000000000001E-2</v>
      </c>
      <c r="O21" s="115">
        <f>IF('Laboratory Procedures'!$B$4,G21*G$19*0.5,G21*G$19)</f>
        <v>2.5000000000000001E-2</v>
      </c>
      <c r="P21" s="136">
        <f>IF('Laboratory Procedures'!$B$4,H21*H$19*0.5,H21*H$19)</f>
        <v>2.5000000000000001E-2</v>
      </c>
      <c r="Q21" s="135">
        <f>IF('Laboratory Procedures'!$B$4,I21*I$19*0.5,I21*I$19)</f>
        <v>1.0000000000000002E-2</v>
      </c>
      <c r="R21" s="115">
        <f>IF('Laboratory Procedures'!$B$4,J21*J$19*0.5,J21*J$19)</f>
        <v>2.7500000000000004E-2</v>
      </c>
      <c r="S21" s="115">
        <f>IF('Laboratory Procedures'!$B$4,K21*K$19*0.5,K21*K$19)</f>
        <v>2.0000000000000004E-2</v>
      </c>
      <c r="T21" s="136">
        <f>IF('Laboratory Procedures'!$B$4,L21*L$19*0.5,L21*L$19)</f>
        <v>2.0000000000000004E-2</v>
      </c>
      <c r="V21" s="250">
        <f>100-'Implemented BioSafety Measures'!H41</f>
        <v>45</v>
      </c>
      <c r="W21" s="99">
        <f t="shared" si="15"/>
        <v>0.74925000000000008</v>
      </c>
      <c r="X21" s="39">
        <f t="shared" si="16"/>
        <v>1.125</v>
      </c>
      <c r="Y21" s="39">
        <f t="shared" si="17"/>
        <v>1.125</v>
      </c>
      <c r="Z21" s="100">
        <f t="shared" si="18"/>
        <v>1.125</v>
      </c>
      <c r="AA21" s="99">
        <f t="shared" si="19"/>
        <v>0.45000000000000007</v>
      </c>
      <c r="AB21" s="39">
        <f t="shared" si="20"/>
        <v>1.2375000000000003</v>
      </c>
      <c r="AC21" s="39">
        <f t="shared" si="21"/>
        <v>0.90000000000000013</v>
      </c>
      <c r="AD21" s="100">
        <f t="shared" si="22"/>
        <v>0.90000000000000013</v>
      </c>
    </row>
    <row r="22" spans="1:30" x14ac:dyDescent="0.25">
      <c r="A22" s="92">
        <v>2.2999999999999998</v>
      </c>
      <c r="B22" s="6" t="s">
        <v>194</v>
      </c>
      <c r="E22" s="112">
        <v>0.05</v>
      </c>
      <c r="F22" s="113">
        <v>0.05</v>
      </c>
      <c r="G22" s="113">
        <v>0.05</v>
      </c>
      <c r="H22" s="113">
        <v>0.05</v>
      </c>
      <c r="I22" s="113">
        <v>0.05</v>
      </c>
      <c r="J22" s="113">
        <v>0.05</v>
      </c>
      <c r="K22" s="113">
        <v>0.05</v>
      </c>
      <c r="L22" s="113">
        <v>0.05</v>
      </c>
      <c r="M22" s="135">
        <f>IF('Laboratory Procedures'!$B$4,E22*E$19*0.5,E22*E$19)</f>
        <v>1.6650000000000002E-2</v>
      </c>
      <c r="N22" s="115">
        <f>IF('Laboratory Procedures'!$B$4,F22*F$19*0.5,F22*F$19)</f>
        <v>2.5000000000000001E-2</v>
      </c>
      <c r="O22" s="115">
        <f>IF('Laboratory Procedures'!$B$4,G22*G$19*0.5,G22*G$19)</f>
        <v>2.5000000000000001E-2</v>
      </c>
      <c r="P22" s="136">
        <f>IF('Laboratory Procedures'!$B$4,H22*H$19*0.5,H22*H$19)</f>
        <v>2.5000000000000001E-2</v>
      </c>
      <c r="Q22" s="135">
        <f>IF('Laboratory Procedures'!$B$4,I22*I$19*0.5,I22*I$19)</f>
        <v>1.0000000000000002E-2</v>
      </c>
      <c r="R22" s="115">
        <f>IF('Laboratory Procedures'!$B$4,J22*J$19*0.5,J22*J$19)</f>
        <v>2.7500000000000004E-2</v>
      </c>
      <c r="S22" s="115">
        <f>IF('Laboratory Procedures'!$B$4,K22*K$19*0.5,K22*K$19)</f>
        <v>2.0000000000000004E-2</v>
      </c>
      <c r="T22" s="136">
        <f>IF('Laboratory Procedures'!$B$4,L22*L$19*0.5,L22*L$19)</f>
        <v>2.0000000000000004E-2</v>
      </c>
      <c r="V22" s="250">
        <f>100-'Implemented BioSafety Measures'!H44</f>
        <v>45</v>
      </c>
      <c r="W22" s="99">
        <f t="shared" si="15"/>
        <v>0.74925000000000008</v>
      </c>
      <c r="X22" s="39">
        <f t="shared" si="16"/>
        <v>1.125</v>
      </c>
      <c r="Y22" s="39">
        <f t="shared" si="17"/>
        <v>1.125</v>
      </c>
      <c r="Z22" s="100">
        <f t="shared" si="18"/>
        <v>1.125</v>
      </c>
      <c r="AA22" s="99">
        <f t="shared" si="19"/>
        <v>0.45000000000000007</v>
      </c>
      <c r="AB22" s="39">
        <f t="shared" si="20"/>
        <v>1.2375000000000003</v>
      </c>
      <c r="AC22" s="39">
        <f t="shared" si="21"/>
        <v>0.90000000000000013</v>
      </c>
      <c r="AD22" s="100">
        <f t="shared" si="22"/>
        <v>0.90000000000000013</v>
      </c>
    </row>
    <row r="23" spans="1:30" x14ac:dyDescent="0.25">
      <c r="A23" s="92">
        <v>2.4</v>
      </c>
      <c r="B23" s="6" t="s">
        <v>195</v>
      </c>
      <c r="E23" s="112">
        <v>0.05</v>
      </c>
      <c r="F23" s="113">
        <v>0.05</v>
      </c>
      <c r="G23" s="113">
        <v>0.05</v>
      </c>
      <c r="H23" s="113">
        <v>0.05</v>
      </c>
      <c r="I23" s="113">
        <v>0.05</v>
      </c>
      <c r="J23" s="113">
        <v>0.05</v>
      </c>
      <c r="K23" s="113">
        <v>0.05</v>
      </c>
      <c r="L23" s="113">
        <v>0.05</v>
      </c>
      <c r="M23" s="135">
        <f>IF('Laboratory Procedures'!$B$4,E23*E$19*0.5,E23*E$19)</f>
        <v>1.6650000000000002E-2</v>
      </c>
      <c r="N23" s="115">
        <f>IF('Laboratory Procedures'!$B$4,F23*F$19*0.5,F23*F$19)</f>
        <v>2.5000000000000001E-2</v>
      </c>
      <c r="O23" s="115">
        <f>IF('Laboratory Procedures'!$B$4,G23*G$19*0.5,G23*G$19)</f>
        <v>2.5000000000000001E-2</v>
      </c>
      <c r="P23" s="136">
        <f>IF('Laboratory Procedures'!$B$4,H23*H$19*0.5,H23*H$19)</f>
        <v>2.5000000000000001E-2</v>
      </c>
      <c r="Q23" s="135">
        <f>IF('Laboratory Procedures'!$B$4,I23*I$19*0.5,I23*I$19)</f>
        <v>1.0000000000000002E-2</v>
      </c>
      <c r="R23" s="115">
        <f>IF('Laboratory Procedures'!$B$4,J23*J$19*0.5,J23*J$19)</f>
        <v>2.7500000000000004E-2</v>
      </c>
      <c r="S23" s="115">
        <f>IF('Laboratory Procedures'!$B$4,K23*K$19*0.5,K23*K$19)</f>
        <v>2.0000000000000004E-2</v>
      </c>
      <c r="T23" s="136">
        <f>IF('Laboratory Procedures'!$B$4,L23*L$19*0.5,L23*L$19)</f>
        <v>2.0000000000000004E-2</v>
      </c>
      <c r="V23" s="250">
        <f>100-'Implemented BioSafety Measures'!H47</f>
        <v>48</v>
      </c>
      <c r="W23" s="99">
        <f t="shared" si="15"/>
        <v>0.79920000000000013</v>
      </c>
      <c r="X23" s="39">
        <f t="shared" si="16"/>
        <v>1.2000000000000002</v>
      </c>
      <c r="Y23" s="39">
        <f t="shared" si="17"/>
        <v>1.2000000000000002</v>
      </c>
      <c r="Z23" s="100">
        <f t="shared" si="18"/>
        <v>1.2000000000000002</v>
      </c>
      <c r="AA23" s="99">
        <f t="shared" si="19"/>
        <v>0.48000000000000009</v>
      </c>
      <c r="AB23" s="39">
        <f t="shared" si="20"/>
        <v>1.3200000000000003</v>
      </c>
      <c r="AC23" s="39">
        <f t="shared" si="21"/>
        <v>0.96000000000000019</v>
      </c>
      <c r="AD23" s="100">
        <f t="shared" si="22"/>
        <v>0.96000000000000019</v>
      </c>
    </row>
    <row r="24" spans="1:30" x14ac:dyDescent="0.25">
      <c r="A24" s="92">
        <v>2.5</v>
      </c>
      <c r="B24" s="6" t="s">
        <v>196</v>
      </c>
      <c r="E24" s="112">
        <v>0.05</v>
      </c>
      <c r="F24" s="113">
        <v>0.05</v>
      </c>
      <c r="G24" s="113">
        <v>0.05</v>
      </c>
      <c r="H24" s="113">
        <v>0.05</v>
      </c>
      <c r="I24" s="113">
        <v>0.05</v>
      </c>
      <c r="J24" s="113">
        <v>0.05</v>
      </c>
      <c r="K24" s="113">
        <v>0.05</v>
      </c>
      <c r="L24" s="113">
        <v>0.05</v>
      </c>
      <c r="M24" s="135">
        <f>IF('Laboratory Procedures'!$B$4,E24*E$19*0.5,E24*E$19)</f>
        <v>1.6650000000000002E-2</v>
      </c>
      <c r="N24" s="115">
        <f>IF('Laboratory Procedures'!$B$4,F24*F$19*0.5,F24*F$19)</f>
        <v>2.5000000000000001E-2</v>
      </c>
      <c r="O24" s="115">
        <f>IF('Laboratory Procedures'!$B$4,G24*G$19*0.5,G24*G$19)</f>
        <v>2.5000000000000001E-2</v>
      </c>
      <c r="P24" s="136">
        <f>IF('Laboratory Procedures'!$B$4,H24*H$19*0.5,H24*H$19)</f>
        <v>2.5000000000000001E-2</v>
      </c>
      <c r="Q24" s="135">
        <f>IF('Laboratory Procedures'!$B$4,I24*I$19*0.5,I24*I$19)</f>
        <v>1.0000000000000002E-2</v>
      </c>
      <c r="R24" s="115">
        <f>IF('Laboratory Procedures'!$B$4,J24*J$19*0.5,J24*J$19)</f>
        <v>2.7500000000000004E-2</v>
      </c>
      <c r="S24" s="115">
        <f>IF('Laboratory Procedures'!$B$4,K24*K$19*0.5,K24*K$19)</f>
        <v>2.0000000000000004E-2</v>
      </c>
      <c r="T24" s="136">
        <f>IF('Laboratory Procedures'!$B$4,L24*L$19*0.5,L24*L$19)</f>
        <v>2.0000000000000004E-2</v>
      </c>
      <c r="V24" s="250">
        <f>100-'Implemented BioSafety Measures'!H50</f>
        <v>3</v>
      </c>
      <c r="W24" s="99">
        <f t="shared" si="15"/>
        <v>4.9950000000000008E-2</v>
      </c>
      <c r="X24" s="39">
        <f t="shared" si="16"/>
        <v>7.5000000000000011E-2</v>
      </c>
      <c r="Y24" s="39">
        <f t="shared" si="17"/>
        <v>7.5000000000000011E-2</v>
      </c>
      <c r="Z24" s="100">
        <f t="shared" si="18"/>
        <v>7.5000000000000011E-2</v>
      </c>
      <c r="AA24" s="99">
        <f t="shared" si="19"/>
        <v>3.0000000000000006E-2</v>
      </c>
      <c r="AB24" s="39">
        <f t="shared" si="20"/>
        <v>8.2500000000000018E-2</v>
      </c>
      <c r="AC24" s="39">
        <f t="shared" si="21"/>
        <v>6.0000000000000012E-2</v>
      </c>
      <c r="AD24" s="100">
        <f t="shared" si="22"/>
        <v>6.0000000000000012E-2</v>
      </c>
    </row>
    <row r="25" spans="1:30" x14ac:dyDescent="0.25">
      <c r="A25" s="92">
        <v>2.6</v>
      </c>
      <c r="B25" s="6" t="s">
        <v>197</v>
      </c>
      <c r="E25" s="112">
        <v>0.05</v>
      </c>
      <c r="F25" s="113">
        <v>0.05</v>
      </c>
      <c r="G25" s="113">
        <v>0.05</v>
      </c>
      <c r="H25" s="113">
        <v>0.05</v>
      </c>
      <c r="I25" s="113">
        <v>0.05</v>
      </c>
      <c r="J25" s="113">
        <v>0.05</v>
      </c>
      <c r="K25" s="113">
        <v>0.05</v>
      </c>
      <c r="L25" s="113">
        <v>0.05</v>
      </c>
      <c r="M25" s="135">
        <f>IF('Laboratory Procedures'!$B$4,E25*E$19*0.5,E25*E$19)</f>
        <v>1.6650000000000002E-2</v>
      </c>
      <c r="N25" s="115">
        <f>IF('Laboratory Procedures'!$B$4,F25*F$19*0.5,F25*F$19)</f>
        <v>2.5000000000000001E-2</v>
      </c>
      <c r="O25" s="115">
        <f>IF('Laboratory Procedures'!$B$4,G25*G$19*0.5,G25*G$19)</f>
        <v>2.5000000000000001E-2</v>
      </c>
      <c r="P25" s="136">
        <f>IF('Laboratory Procedures'!$B$4,H25*H$19*0.5,H25*H$19)</f>
        <v>2.5000000000000001E-2</v>
      </c>
      <c r="Q25" s="135">
        <f>IF('Laboratory Procedures'!$B$4,I25*I$19*0.5,I25*I$19)</f>
        <v>1.0000000000000002E-2</v>
      </c>
      <c r="R25" s="115">
        <f>IF('Laboratory Procedures'!$B$4,J25*J$19*0.5,J25*J$19)</f>
        <v>2.7500000000000004E-2</v>
      </c>
      <c r="S25" s="115">
        <f>IF('Laboratory Procedures'!$B$4,K25*K$19*0.5,K25*K$19)</f>
        <v>2.0000000000000004E-2</v>
      </c>
      <c r="T25" s="136">
        <f>IF('Laboratory Procedures'!$B$4,L25*L$19*0.5,L25*L$19)</f>
        <v>2.0000000000000004E-2</v>
      </c>
      <c r="V25" s="250">
        <f>100-'Implemented BioSafety Measures'!H53</f>
        <v>97</v>
      </c>
      <c r="W25" s="99">
        <f t="shared" si="15"/>
        <v>1.6150500000000001</v>
      </c>
      <c r="X25" s="39">
        <f t="shared" si="16"/>
        <v>2.4250000000000003</v>
      </c>
      <c r="Y25" s="39">
        <f t="shared" si="17"/>
        <v>2.4250000000000003</v>
      </c>
      <c r="Z25" s="100">
        <f t="shared" si="18"/>
        <v>2.4250000000000003</v>
      </c>
      <c r="AA25" s="99">
        <f t="shared" si="19"/>
        <v>0.9700000000000002</v>
      </c>
      <c r="AB25" s="39">
        <f t="shared" si="20"/>
        <v>2.6675000000000004</v>
      </c>
      <c r="AC25" s="39">
        <f t="shared" si="21"/>
        <v>1.9400000000000004</v>
      </c>
      <c r="AD25" s="100">
        <f t="shared" si="22"/>
        <v>1.9400000000000004</v>
      </c>
    </row>
    <row r="26" spans="1:30" x14ac:dyDescent="0.25">
      <c r="A26" s="92">
        <v>2.7</v>
      </c>
      <c r="B26" s="6" t="s">
        <v>198</v>
      </c>
      <c r="E26" s="112">
        <v>0.05</v>
      </c>
      <c r="F26" s="113">
        <v>0.05</v>
      </c>
      <c r="G26" s="113">
        <v>0.05</v>
      </c>
      <c r="H26" s="113">
        <v>0.05</v>
      </c>
      <c r="I26" s="113">
        <v>0.05</v>
      </c>
      <c r="J26" s="113">
        <v>0.05</v>
      </c>
      <c r="K26" s="113">
        <v>0.05</v>
      </c>
      <c r="L26" s="113">
        <v>0.05</v>
      </c>
      <c r="M26" s="135">
        <f>IF('Laboratory Procedures'!$B$4,E26*E$19*0.5,E26*E$19)</f>
        <v>1.6650000000000002E-2</v>
      </c>
      <c r="N26" s="115">
        <f>IF('Laboratory Procedures'!$B$4,F26*F$19*0.5,F26*F$19)</f>
        <v>2.5000000000000001E-2</v>
      </c>
      <c r="O26" s="115">
        <f>IF('Laboratory Procedures'!$B$4,G26*G$19*0.5,G26*G$19)</f>
        <v>2.5000000000000001E-2</v>
      </c>
      <c r="P26" s="136">
        <f>IF('Laboratory Procedures'!$B$4,H26*H$19*0.5,H26*H$19)</f>
        <v>2.5000000000000001E-2</v>
      </c>
      <c r="Q26" s="135">
        <f>IF('Laboratory Procedures'!$B$4,I26*I$19*0.5,I26*I$19)</f>
        <v>1.0000000000000002E-2</v>
      </c>
      <c r="R26" s="115">
        <f>IF('Laboratory Procedures'!$B$4,J26*J$19*0.5,J26*J$19)</f>
        <v>2.7500000000000004E-2</v>
      </c>
      <c r="S26" s="115">
        <f>IF('Laboratory Procedures'!$B$4,K26*K$19*0.5,K26*K$19)</f>
        <v>2.0000000000000004E-2</v>
      </c>
      <c r="T26" s="136">
        <f>IF('Laboratory Procedures'!$B$4,L26*L$19*0.5,L26*L$19)</f>
        <v>2.0000000000000004E-2</v>
      </c>
      <c r="V26" s="250">
        <f>100-'Implemented BioSafety Measures'!H56</f>
        <v>66</v>
      </c>
      <c r="W26" s="99">
        <f t="shared" si="15"/>
        <v>1.0989000000000002</v>
      </c>
      <c r="X26" s="39">
        <f t="shared" si="16"/>
        <v>1.6500000000000001</v>
      </c>
      <c r="Y26" s="39">
        <f t="shared" si="17"/>
        <v>1.6500000000000001</v>
      </c>
      <c r="Z26" s="100">
        <f t="shared" si="18"/>
        <v>1.6500000000000001</v>
      </c>
      <c r="AA26" s="99">
        <f t="shared" si="19"/>
        <v>0.66000000000000014</v>
      </c>
      <c r="AB26" s="39">
        <f t="shared" si="20"/>
        <v>1.8150000000000002</v>
      </c>
      <c r="AC26" s="39">
        <f t="shared" si="21"/>
        <v>1.3200000000000003</v>
      </c>
      <c r="AD26" s="100">
        <f t="shared" si="22"/>
        <v>1.3200000000000003</v>
      </c>
    </row>
    <row r="27" spans="1:30" x14ac:dyDescent="0.25">
      <c r="A27" s="92">
        <v>2.8</v>
      </c>
      <c r="B27" s="6" t="s">
        <v>199</v>
      </c>
      <c r="E27" s="112">
        <v>0.05</v>
      </c>
      <c r="F27" s="113">
        <v>0.05</v>
      </c>
      <c r="G27" s="113">
        <v>0.05</v>
      </c>
      <c r="H27" s="113">
        <v>0.05</v>
      </c>
      <c r="I27" s="113">
        <v>0.05</v>
      </c>
      <c r="J27" s="113">
        <v>0.05</v>
      </c>
      <c r="K27" s="113">
        <v>0.05</v>
      </c>
      <c r="L27" s="113">
        <v>0.05</v>
      </c>
      <c r="M27" s="135">
        <f>IF('Laboratory Procedures'!$B$4,E27*E$19*0.5,E27*E$19)</f>
        <v>1.6650000000000002E-2</v>
      </c>
      <c r="N27" s="115">
        <f>IF('Laboratory Procedures'!$B$4,F27*F$19*0.5,F27*F$19)</f>
        <v>2.5000000000000001E-2</v>
      </c>
      <c r="O27" s="115">
        <f>IF('Laboratory Procedures'!$B$4,G27*G$19*0.5,G27*G$19)</f>
        <v>2.5000000000000001E-2</v>
      </c>
      <c r="P27" s="136">
        <f>IF('Laboratory Procedures'!$B$4,H27*H$19*0.5,H27*H$19)</f>
        <v>2.5000000000000001E-2</v>
      </c>
      <c r="Q27" s="135">
        <f>IF('Laboratory Procedures'!$B$4,I27*I$19*0.5,I27*I$19)</f>
        <v>1.0000000000000002E-2</v>
      </c>
      <c r="R27" s="115">
        <f>IF('Laboratory Procedures'!$B$4,J27*J$19*0.5,J27*J$19)</f>
        <v>2.7500000000000004E-2</v>
      </c>
      <c r="S27" s="115">
        <f>IF('Laboratory Procedures'!$B$4,K27*K$19*0.5,K27*K$19)</f>
        <v>2.0000000000000004E-2</v>
      </c>
      <c r="T27" s="136">
        <f>IF('Laboratory Procedures'!$B$4,L27*L$19*0.5,L27*L$19)</f>
        <v>2.0000000000000004E-2</v>
      </c>
      <c r="V27" s="250">
        <f>100-'Implemented BioSafety Measures'!H59</f>
        <v>66</v>
      </c>
      <c r="W27" s="99">
        <f t="shared" si="15"/>
        <v>1.0989000000000002</v>
      </c>
      <c r="X27" s="39">
        <f t="shared" si="16"/>
        <v>1.6500000000000001</v>
      </c>
      <c r="Y27" s="39">
        <f t="shared" si="17"/>
        <v>1.6500000000000001</v>
      </c>
      <c r="Z27" s="100">
        <f t="shared" si="18"/>
        <v>1.6500000000000001</v>
      </c>
      <c r="AA27" s="99">
        <f t="shared" si="19"/>
        <v>0.66000000000000014</v>
      </c>
      <c r="AB27" s="39">
        <f t="shared" si="20"/>
        <v>1.8150000000000002</v>
      </c>
      <c r="AC27" s="39">
        <f t="shared" si="21"/>
        <v>1.3200000000000003</v>
      </c>
      <c r="AD27" s="100">
        <f t="shared" si="22"/>
        <v>1.3200000000000003</v>
      </c>
    </row>
    <row r="28" spans="1:30" x14ac:dyDescent="0.25">
      <c r="A28" s="92">
        <v>2.9</v>
      </c>
      <c r="B28" s="6" t="s">
        <v>200</v>
      </c>
      <c r="E28" s="112">
        <v>0.05</v>
      </c>
      <c r="F28" s="113">
        <v>0.05</v>
      </c>
      <c r="G28" s="113">
        <v>0.05</v>
      </c>
      <c r="H28" s="113">
        <v>0.05</v>
      </c>
      <c r="I28" s="113">
        <v>0.05</v>
      </c>
      <c r="J28" s="113">
        <v>0.05</v>
      </c>
      <c r="K28" s="113">
        <v>0.05</v>
      </c>
      <c r="L28" s="113">
        <v>0.05</v>
      </c>
      <c r="M28" s="135">
        <f>IF('Laboratory Procedures'!$B$4,E28*E$19*0.5,E28*E$19)</f>
        <v>1.6650000000000002E-2</v>
      </c>
      <c r="N28" s="115">
        <f>IF('Laboratory Procedures'!$B$4,F28*F$19*0.5,F28*F$19)</f>
        <v>2.5000000000000001E-2</v>
      </c>
      <c r="O28" s="115">
        <f>IF('Laboratory Procedures'!$B$4,G28*G$19*0.5,G28*G$19)</f>
        <v>2.5000000000000001E-2</v>
      </c>
      <c r="P28" s="136">
        <f>IF('Laboratory Procedures'!$B$4,H28*H$19*0.5,H28*H$19)</f>
        <v>2.5000000000000001E-2</v>
      </c>
      <c r="Q28" s="135">
        <f>IF('Laboratory Procedures'!$B$4,I28*I$19*0.5,I28*I$19)</f>
        <v>1.0000000000000002E-2</v>
      </c>
      <c r="R28" s="115">
        <f>IF('Laboratory Procedures'!$B$4,J28*J$19*0.5,J28*J$19)</f>
        <v>2.7500000000000004E-2</v>
      </c>
      <c r="S28" s="115">
        <f>IF('Laboratory Procedures'!$B$4,K28*K$19*0.5,K28*K$19)</f>
        <v>2.0000000000000004E-2</v>
      </c>
      <c r="T28" s="136">
        <f>IF('Laboratory Procedures'!$B$4,L28*L$19*0.5,L28*L$19)</f>
        <v>2.0000000000000004E-2</v>
      </c>
      <c r="V28" s="250">
        <f>100-'Implemented BioSafety Measures'!H62</f>
        <v>10</v>
      </c>
      <c r="W28" s="99">
        <f t="shared" si="15"/>
        <v>0.16650000000000001</v>
      </c>
      <c r="X28" s="39">
        <f t="shared" si="16"/>
        <v>0.25</v>
      </c>
      <c r="Y28" s="39">
        <f t="shared" si="17"/>
        <v>0.25</v>
      </c>
      <c r="Z28" s="100">
        <f t="shared" si="18"/>
        <v>0.25</v>
      </c>
      <c r="AA28" s="99">
        <f t="shared" si="19"/>
        <v>0.10000000000000002</v>
      </c>
      <c r="AB28" s="39">
        <f t="shared" si="20"/>
        <v>0.27500000000000002</v>
      </c>
      <c r="AC28" s="39">
        <f t="shared" si="21"/>
        <v>0.20000000000000004</v>
      </c>
      <c r="AD28" s="100">
        <f t="shared" si="22"/>
        <v>0.20000000000000004</v>
      </c>
    </row>
    <row r="29" spans="1:30" x14ac:dyDescent="0.25">
      <c r="A29" s="94" t="s">
        <v>191</v>
      </c>
      <c r="B29" s="6" t="s">
        <v>201</v>
      </c>
      <c r="E29" s="112"/>
      <c r="F29" s="115">
        <v>0.2</v>
      </c>
      <c r="G29" s="115">
        <v>0.2</v>
      </c>
      <c r="H29" s="115">
        <v>0.2</v>
      </c>
      <c r="I29" s="113"/>
      <c r="J29" s="115">
        <v>0.3</v>
      </c>
      <c r="K29" s="113"/>
      <c r="L29" s="113"/>
      <c r="M29" s="135">
        <f>IF('Laboratory Procedures'!$B$4,E29*E$19*0.5,E29*E$19)</f>
        <v>0</v>
      </c>
      <c r="N29" s="115">
        <f>IF('Laboratory Procedures'!$B$4,F29*F$19*0.5,F29*F$19)</f>
        <v>0.1</v>
      </c>
      <c r="O29" s="115">
        <f>IF('Laboratory Procedures'!$B$4,G29*G$19*0.5,G29*G$19)</f>
        <v>0.1</v>
      </c>
      <c r="P29" s="136">
        <f>IF('Laboratory Procedures'!$B$4,H29*H$19*0.5,H29*H$19)</f>
        <v>0.1</v>
      </c>
      <c r="Q29" s="135">
        <f>IF('Laboratory Procedures'!$B$4,I29*I$19*0.5,I29*I$19)</f>
        <v>0</v>
      </c>
      <c r="R29" s="115">
        <f>IF('Laboratory Procedures'!$B$4,J29*J$19*0.5,J29*J$19)</f>
        <v>0.16500000000000001</v>
      </c>
      <c r="S29" s="115">
        <f>IF('Laboratory Procedures'!$B$4,K29*K$19*0.5,K29*K$19)</f>
        <v>0</v>
      </c>
      <c r="T29" s="136">
        <f>IF('Laboratory Procedures'!$B$4,L29*L$19*0.5,L29*L$19)</f>
        <v>0</v>
      </c>
      <c r="V29" s="250">
        <f>100-'Implemented BioSafety Measures'!H65</f>
        <v>66</v>
      </c>
      <c r="W29" s="99">
        <f t="shared" si="15"/>
        <v>0</v>
      </c>
      <c r="X29" s="39">
        <f t="shared" si="16"/>
        <v>6.6000000000000005</v>
      </c>
      <c r="Y29" s="39">
        <f t="shared" si="17"/>
        <v>6.6000000000000005</v>
      </c>
      <c r="Z29" s="100">
        <f t="shared" si="18"/>
        <v>6.6000000000000005</v>
      </c>
      <c r="AA29" s="99">
        <f t="shared" si="19"/>
        <v>0</v>
      </c>
      <c r="AB29" s="39">
        <f t="shared" si="20"/>
        <v>10.89</v>
      </c>
      <c r="AC29" s="39">
        <f t="shared" si="21"/>
        <v>0</v>
      </c>
      <c r="AD29" s="100">
        <f t="shared" si="22"/>
        <v>0</v>
      </c>
    </row>
    <row r="30" spans="1:30" x14ac:dyDescent="0.25">
      <c r="A30" s="92">
        <v>2.11</v>
      </c>
      <c r="B30" s="6" t="s">
        <v>202</v>
      </c>
      <c r="E30" s="112"/>
      <c r="F30" s="115">
        <v>0.2</v>
      </c>
      <c r="G30" s="115">
        <v>0.2</v>
      </c>
      <c r="H30" s="115">
        <v>0.2</v>
      </c>
      <c r="I30" s="113"/>
      <c r="J30" s="115">
        <v>0.25</v>
      </c>
      <c r="K30" s="113"/>
      <c r="L30" s="113"/>
      <c r="M30" s="135">
        <f>IF('Laboratory Procedures'!$B$4,E30*E$19*0.5,E30*E$19)</f>
        <v>0</v>
      </c>
      <c r="N30" s="115">
        <f>IF('Laboratory Procedures'!$B$4,F30*F$19*0.5,F30*F$19)</f>
        <v>0.1</v>
      </c>
      <c r="O30" s="115">
        <f>IF('Laboratory Procedures'!$B$4,G30*G$19*0.5,G30*G$19)</f>
        <v>0.1</v>
      </c>
      <c r="P30" s="136">
        <f>IF('Laboratory Procedures'!$B$4,H30*H$19*0.5,H30*H$19)</f>
        <v>0.1</v>
      </c>
      <c r="Q30" s="135">
        <f>IF('Laboratory Procedures'!$B$4,I30*I$19*0.5,I30*I$19)</f>
        <v>0</v>
      </c>
      <c r="R30" s="115">
        <f>IF('Laboratory Procedures'!$B$4,J30*J$19*0.5,J30*J$19)</f>
        <v>0.13750000000000001</v>
      </c>
      <c r="S30" s="115">
        <f>IF('Laboratory Procedures'!$B$4,K30*K$19*0.5,K30*K$19)</f>
        <v>0</v>
      </c>
      <c r="T30" s="136">
        <f>IF('Laboratory Procedures'!$B$4,L30*L$19*0.5,L30*L$19)</f>
        <v>0</v>
      </c>
      <c r="V30" s="250">
        <f>100-'Implemented BioSafety Measures'!H68</f>
        <v>16</v>
      </c>
      <c r="W30" s="99">
        <f t="shared" si="15"/>
        <v>0</v>
      </c>
      <c r="X30" s="39">
        <f t="shared" si="16"/>
        <v>1.6</v>
      </c>
      <c r="Y30" s="39">
        <f t="shared" si="17"/>
        <v>1.6</v>
      </c>
      <c r="Z30" s="100">
        <f t="shared" si="18"/>
        <v>1.6</v>
      </c>
      <c r="AA30" s="99">
        <f t="shared" si="19"/>
        <v>0</v>
      </c>
      <c r="AB30" s="39">
        <f t="shared" si="20"/>
        <v>2.2000000000000002</v>
      </c>
      <c r="AC30" s="39">
        <f t="shared" si="21"/>
        <v>0</v>
      </c>
      <c r="AD30" s="100">
        <f t="shared" si="22"/>
        <v>0</v>
      </c>
    </row>
    <row r="31" spans="1:30" x14ac:dyDescent="0.25">
      <c r="A31" s="92">
        <v>2.12</v>
      </c>
      <c r="B31" s="6" t="s">
        <v>218</v>
      </c>
      <c r="E31" s="112">
        <v>0.3</v>
      </c>
      <c r="F31" s="113"/>
      <c r="G31" s="113"/>
      <c r="H31" s="113"/>
      <c r="I31" s="113">
        <v>0.3</v>
      </c>
      <c r="J31" s="113"/>
      <c r="K31" s="113"/>
      <c r="L31" s="113"/>
      <c r="M31" s="135">
        <f>IF('Laboratory Procedures'!$B$4,E31*E$19*0.5,E31*E$19)</f>
        <v>9.9900000000000003E-2</v>
      </c>
      <c r="N31" s="115">
        <f>IF('Laboratory Procedures'!$B$4,F31*F$19*0.5,F31*F$19)</f>
        <v>0</v>
      </c>
      <c r="O31" s="115">
        <f>IF('Laboratory Procedures'!$B$4,G31*G$19*0.5,G31*G$19)</f>
        <v>0</v>
      </c>
      <c r="P31" s="136">
        <f>IF('Laboratory Procedures'!$B$4,H31*H$19*0.5,H31*H$19)</f>
        <v>0</v>
      </c>
      <c r="Q31" s="135">
        <f>IF('Laboratory Procedures'!$B$4,I31*I$19*0.5,I31*I$19)</f>
        <v>0.06</v>
      </c>
      <c r="R31" s="115">
        <f>IF('Laboratory Procedures'!$B$4,J31*J$19*0.5,J31*J$19)</f>
        <v>0</v>
      </c>
      <c r="S31" s="115">
        <f>IF('Laboratory Procedures'!$B$4,K31*K$19*0.5,K31*K$19)</f>
        <v>0</v>
      </c>
      <c r="T31" s="136">
        <f>IF('Laboratory Procedures'!$B$4,L31*L$19*0.5,L31*L$19)</f>
        <v>0</v>
      </c>
      <c r="V31" s="250">
        <f>100-'Implemented BioSafety Measures'!H71</f>
        <v>20</v>
      </c>
      <c r="W31" s="99">
        <f t="shared" si="15"/>
        <v>1.998</v>
      </c>
      <c r="X31" s="39">
        <f t="shared" si="16"/>
        <v>0</v>
      </c>
      <c r="Y31" s="39">
        <f t="shared" si="17"/>
        <v>0</v>
      </c>
      <c r="Z31" s="100">
        <f t="shared" si="18"/>
        <v>0</v>
      </c>
      <c r="AA31" s="99">
        <f t="shared" si="19"/>
        <v>1.2</v>
      </c>
      <c r="AB31" s="39">
        <f t="shared" si="20"/>
        <v>0</v>
      </c>
      <c r="AC31" s="39">
        <f t="shared" si="21"/>
        <v>0</v>
      </c>
      <c r="AD31" s="100">
        <f t="shared" si="22"/>
        <v>0</v>
      </c>
    </row>
    <row r="32" spans="1:30" x14ac:dyDescent="0.25">
      <c r="A32" s="92">
        <v>2.13</v>
      </c>
      <c r="B32" s="6" t="s">
        <v>203</v>
      </c>
      <c r="E32" s="112"/>
      <c r="F32" s="113"/>
      <c r="G32" s="113"/>
      <c r="H32" s="113"/>
      <c r="I32" s="113"/>
      <c r="J32" s="113"/>
      <c r="K32" s="113"/>
      <c r="L32" s="113"/>
      <c r="M32" s="135">
        <f>IF('Laboratory Procedures'!$B$4,E32*E$19*0.5,E32*E$19)</f>
        <v>0</v>
      </c>
      <c r="N32" s="115">
        <f>IF('Laboratory Procedures'!$B$4,F32*F$19*0.5,F32*F$19)</f>
        <v>0</v>
      </c>
      <c r="O32" s="115">
        <f>IF('Laboratory Procedures'!$B$4,G32*G$19*0.5,G32*G$19)</f>
        <v>0</v>
      </c>
      <c r="P32" s="136">
        <f>IF('Laboratory Procedures'!$B$4,H32*H$19*0.5,H32*H$19)</f>
        <v>0</v>
      </c>
      <c r="Q32" s="135">
        <f>IF('Laboratory Procedures'!$B$4,I32*I$19*0.5,I32*I$19)</f>
        <v>0</v>
      </c>
      <c r="R32" s="115">
        <f>IF('Laboratory Procedures'!$B$4,J32*J$19*0.5,J32*J$19)</f>
        <v>0</v>
      </c>
      <c r="S32" s="115">
        <f>IF('Laboratory Procedures'!$B$4,K32*K$19*0.5,K32*K$19)</f>
        <v>0</v>
      </c>
      <c r="T32" s="136">
        <f>IF('Laboratory Procedures'!$B$4,L32*L$19*0.5,L32*L$19)</f>
        <v>0</v>
      </c>
      <c r="V32" s="250">
        <f>100-'Implemented BioSafety Measures'!H74</f>
        <v>84</v>
      </c>
      <c r="W32" s="99">
        <f t="shared" si="15"/>
        <v>0</v>
      </c>
      <c r="X32" s="39">
        <f t="shared" si="16"/>
        <v>0</v>
      </c>
      <c r="Y32" s="39">
        <f t="shared" si="17"/>
        <v>0</v>
      </c>
      <c r="Z32" s="100">
        <f t="shared" si="18"/>
        <v>0</v>
      </c>
      <c r="AA32" s="99">
        <f t="shared" si="19"/>
        <v>0</v>
      </c>
      <c r="AB32" s="39">
        <f t="shared" si="20"/>
        <v>0</v>
      </c>
      <c r="AC32" s="39">
        <f t="shared" si="21"/>
        <v>0</v>
      </c>
      <c r="AD32" s="100">
        <f t="shared" si="22"/>
        <v>0</v>
      </c>
    </row>
    <row r="33" spans="1:30" x14ac:dyDescent="0.25">
      <c r="A33" s="92">
        <v>2.14</v>
      </c>
      <c r="B33" s="6" t="s">
        <v>204</v>
      </c>
      <c r="E33" s="112"/>
      <c r="F33" s="113"/>
      <c r="G33" s="113"/>
      <c r="H33" s="113"/>
      <c r="I33" s="113"/>
      <c r="J33" s="113"/>
      <c r="K33" s="113">
        <v>0.15</v>
      </c>
      <c r="L33" s="113">
        <v>0.15</v>
      </c>
      <c r="M33" s="135">
        <f>IF('Laboratory Procedures'!$B$4,E33*E$19*0.5,E33*E$19)</f>
        <v>0</v>
      </c>
      <c r="N33" s="115">
        <f>IF('Laboratory Procedures'!$B$4,F33*F$19*0.5,F33*F$19)</f>
        <v>0</v>
      </c>
      <c r="O33" s="115">
        <f>IF('Laboratory Procedures'!$B$4,G33*G$19*0.5,G33*G$19)</f>
        <v>0</v>
      </c>
      <c r="P33" s="136">
        <f>IF('Laboratory Procedures'!$B$4,H33*H$19*0.5,H33*H$19)</f>
        <v>0</v>
      </c>
      <c r="Q33" s="135">
        <f>IF('Laboratory Procedures'!$B$4,I33*I$19*0.5,I33*I$19)</f>
        <v>0</v>
      </c>
      <c r="R33" s="115">
        <f>IF('Laboratory Procedures'!$B$4,J33*J$19*0.5,J33*J$19)</f>
        <v>0</v>
      </c>
      <c r="S33" s="115">
        <f>IF('Laboratory Procedures'!$B$4,K33*K$19*0.5,K33*K$19)</f>
        <v>0.06</v>
      </c>
      <c r="T33" s="136">
        <f>IF('Laboratory Procedures'!$B$4,L33*L$19*0.5,L33*L$19)</f>
        <v>0.06</v>
      </c>
      <c r="V33" s="250">
        <f>100-'Implemented BioSafety Measures'!H77</f>
        <v>66</v>
      </c>
      <c r="W33" s="99">
        <f t="shared" si="15"/>
        <v>0</v>
      </c>
      <c r="X33" s="39">
        <f t="shared" si="16"/>
        <v>0</v>
      </c>
      <c r="Y33" s="39">
        <f t="shared" si="17"/>
        <v>0</v>
      </c>
      <c r="Z33" s="100">
        <f t="shared" si="18"/>
        <v>0</v>
      </c>
      <c r="AA33" s="99">
        <f t="shared" si="19"/>
        <v>0</v>
      </c>
      <c r="AB33" s="39">
        <f t="shared" si="20"/>
        <v>0</v>
      </c>
      <c r="AC33" s="39">
        <f t="shared" si="21"/>
        <v>3.96</v>
      </c>
      <c r="AD33" s="100">
        <f t="shared" si="22"/>
        <v>3.96</v>
      </c>
    </row>
    <row r="34" spans="1:30" x14ac:dyDescent="0.25">
      <c r="A34" s="92">
        <v>2.15</v>
      </c>
      <c r="B34" s="6" t="s">
        <v>205</v>
      </c>
      <c r="E34" s="112">
        <v>0.25</v>
      </c>
      <c r="F34" s="113"/>
      <c r="G34" s="113"/>
      <c r="H34" s="113"/>
      <c r="I34" s="113">
        <v>0.25</v>
      </c>
      <c r="J34" s="113"/>
      <c r="K34" s="115">
        <v>0.2</v>
      </c>
      <c r="L34" s="113">
        <v>0.2</v>
      </c>
      <c r="M34" s="135">
        <f>IF('Laboratory Procedures'!$B$4,E34*E$19*0.5,E34*E$19)</f>
        <v>8.3250000000000005E-2</v>
      </c>
      <c r="N34" s="115">
        <f>IF('Laboratory Procedures'!$B$4,F34*F$19*0.5,F34*F$19)</f>
        <v>0</v>
      </c>
      <c r="O34" s="115">
        <f>IF('Laboratory Procedures'!$B$4,G34*G$19*0.5,G34*G$19)</f>
        <v>0</v>
      </c>
      <c r="P34" s="136">
        <f>IF('Laboratory Procedures'!$B$4,H34*H$19*0.5,H34*H$19)</f>
        <v>0</v>
      </c>
      <c r="Q34" s="135">
        <f>IF('Laboratory Procedures'!$B$4,I34*I$19*0.5,I34*I$19)</f>
        <v>0.05</v>
      </c>
      <c r="R34" s="115">
        <f>IF('Laboratory Procedures'!$B$4,J34*J$19*0.5,J34*J$19)</f>
        <v>0</v>
      </c>
      <c r="S34" s="115">
        <f>IF('Laboratory Procedures'!$B$4,K34*K$19*0.5,K34*K$19)</f>
        <v>8.0000000000000016E-2</v>
      </c>
      <c r="T34" s="136">
        <f>IF('Laboratory Procedures'!$B$4,L34*L$19*0.5,L34*L$19)</f>
        <v>8.0000000000000016E-2</v>
      </c>
      <c r="V34" s="250">
        <f>100-'Implemented BioSafety Measures'!H904</f>
        <v>100</v>
      </c>
      <c r="W34" s="99">
        <f t="shared" si="15"/>
        <v>8.3250000000000011</v>
      </c>
      <c r="X34" s="39">
        <f t="shared" si="16"/>
        <v>0</v>
      </c>
      <c r="Y34" s="39">
        <f t="shared" si="17"/>
        <v>0</v>
      </c>
      <c r="Z34" s="100">
        <f t="shared" si="18"/>
        <v>0</v>
      </c>
      <c r="AA34" s="99">
        <f t="shared" si="19"/>
        <v>5</v>
      </c>
      <c r="AB34" s="39">
        <f t="shared" si="20"/>
        <v>0</v>
      </c>
      <c r="AC34" s="39">
        <f t="shared" si="21"/>
        <v>8.0000000000000018</v>
      </c>
      <c r="AD34" s="100">
        <f t="shared" si="22"/>
        <v>8.0000000000000018</v>
      </c>
    </row>
    <row r="35" spans="1:30" x14ac:dyDescent="0.25">
      <c r="A35" s="92">
        <v>2.16</v>
      </c>
      <c r="B35" s="6" t="s">
        <v>206</v>
      </c>
      <c r="E35" s="112"/>
      <c r="F35" s="113">
        <v>0.15</v>
      </c>
      <c r="G35" s="113">
        <v>0.15</v>
      </c>
      <c r="H35" s="113">
        <v>0.15</v>
      </c>
      <c r="I35" s="113"/>
      <c r="J35" s="113"/>
      <c r="K35" s="113"/>
      <c r="L35" s="113"/>
      <c r="M35" s="135">
        <f>IF('Laboratory Procedures'!$B$4,E35*E$19*0.5,E35*E$19)</f>
        <v>0</v>
      </c>
      <c r="N35" s="115">
        <f>IF('Laboratory Procedures'!$B$4,F35*F$19*0.5,F35*F$19)</f>
        <v>7.4999999999999997E-2</v>
      </c>
      <c r="O35" s="115">
        <f>IF('Laboratory Procedures'!$B$4,G35*G$19*0.5,G35*G$19)</f>
        <v>7.4999999999999997E-2</v>
      </c>
      <c r="P35" s="136">
        <f>IF('Laboratory Procedures'!$B$4,H35*H$19*0.5,H35*H$19)</f>
        <v>7.4999999999999997E-2</v>
      </c>
      <c r="Q35" s="135">
        <f>IF('Laboratory Procedures'!$B$4,I35*I$19*0.5,I35*I$19)</f>
        <v>0</v>
      </c>
      <c r="R35" s="115">
        <f>IF('Laboratory Procedures'!$B$4,J35*J$19*0.5,J35*J$19)</f>
        <v>0</v>
      </c>
      <c r="S35" s="115">
        <f>IF('Laboratory Procedures'!$B$4,K35*K$19*0.5,K35*K$19)</f>
        <v>0</v>
      </c>
      <c r="T35" s="136">
        <f>IF('Laboratory Procedures'!$B$4,L35*L$19*0.5,L35*L$19)</f>
        <v>0</v>
      </c>
      <c r="V35" s="250">
        <f>100-'Implemented BioSafety Measures'!H83</f>
        <v>66</v>
      </c>
      <c r="W35" s="99">
        <f t="shared" si="15"/>
        <v>0</v>
      </c>
      <c r="X35" s="39">
        <f>$V35*N35</f>
        <v>4.95</v>
      </c>
      <c r="Y35" s="39">
        <f t="shared" si="17"/>
        <v>4.95</v>
      </c>
      <c r="Z35" s="100">
        <f t="shared" si="18"/>
        <v>4.95</v>
      </c>
      <c r="AA35" s="99">
        <f t="shared" si="19"/>
        <v>0</v>
      </c>
      <c r="AB35" s="39">
        <f t="shared" si="20"/>
        <v>0</v>
      </c>
      <c r="AC35" s="39">
        <f t="shared" si="21"/>
        <v>0</v>
      </c>
      <c r="AD35" s="100">
        <f t="shared" si="22"/>
        <v>0</v>
      </c>
    </row>
    <row r="36" spans="1:30" x14ac:dyDescent="0.25">
      <c r="A36" s="92">
        <v>2.17</v>
      </c>
      <c r="B36" s="6" t="s">
        <v>207</v>
      </c>
      <c r="E36" s="112"/>
      <c r="F36" s="113"/>
      <c r="G36" s="113"/>
      <c r="H36" s="113"/>
      <c r="I36" s="113"/>
      <c r="J36" s="113"/>
      <c r="K36" s="113">
        <v>0.2</v>
      </c>
      <c r="L36" s="113">
        <v>0.2</v>
      </c>
      <c r="M36" s="135">
        <f>IF('Laboratory Procedures'!$B$4,E36*E$19*0.5,E36*E$19)</f>
        <v>0</v>
      </c>
      <c r="N36" s="115">
        <f>IF('Laboratory Procedures'!$B$4,F36*F$19*0.5,F36*F$19)</f>
        <v>0</v>
      </c>
      <c r="O36" s="115">
        <f>IF('Laboratory Procedures'!$B$4,G36*G$19*0.5,G36*G$19)</f>
        <v>0</v>
      </c>
      <c r="P36" s="136">
        <f>IF('Laboratory Procedures'!$B$4,H36*H$19*0.5,H36*H$19)</f>
        <v>0</v>
      </c>
      <c r="Q36" s="135">
        <f>IF('Laboratory Procedures'!$B$4,I36*I$19*0.5,I36*I$19)</f>
        <v>0</v>
      </c>
      <c r="R36" s="115">
        <f>IF('Laboratory Procedures'!$B$4,J36*J$19*0.5,J36*J$19)</f>
        <v>0</v>
      </c>
      <c r="S36" s="115">
        <f>IF('Laboratory Procedures'!$B$4,K36*K$19*0.5,K36*K$19)</f>
        <v>8.0000000000000016E-2</v>
      </c>
      <c r="T36" s="136">
        <f>IF('Laboratory Procedures'!$B$4,L36*L$19*0.5,L36*L$19)</f>
        <v>8.0000000000000016E-2</v>
      </c>
      <c r="V36" s="250">
        <f>100-'Implemented BioSafety Measures'!H86</f>
        <v>66</v>
      </c>
      <c r="W36" s="99">
        <f t="shared" si="15"/>
        <v>0</v>
      </c>
      <c r="X36" s="39">
        <f t="shared" si="16"/>
        <v>0</v>
      </c>
      <c r="Y36" s="39">
        <f t="shared" si="17"/>
        <v>0</v>
      </c>
      <c r="Z36" s="100">
        <f t="shared" si="18"/>
        <v>0</v>
      </c>
      <c r="AA36" s="99">
        <f t="shared" si="19"/>
        <v>0</v>
      </c>
      <c r="AB36" s="39">
        <f t="shared" si="20"/>
        <v>0</v>
      </c>
      <c r="AC36" s="39">
        <f t="shared" si="21"/>
        <v>5.2800000000000011</v>
      </c>
      <c r="AD36" s="100">
        <f t="shared" si="22"/>
        <v>5.2800000000000011</v>
      </c>
    </row>
    <row r="37" spans="1:30" x14ac:dyDescent="0.25">
      <c r="A37" s="125">
        <v>2.1800000000000002</v>
      </c>
      <c r="B37" s="123" t="s">
        <v>208</v>
      </c>
      <c r="C37" s="124"/>
      <c r="D37" s="124"/>
      <c r="E37" s="119">
        <v>1</v>
      </c>
      <c r="F37" s="120">
        <v>1</v>
      </c>
      <c r="G37" s="120">
        <v>1</v>
      </c>
      <c r="H37" s="120">
        <v>1</v>
      </c>
      <c r="I37" s="120">
        <v>1</v>
      </c>
      <c r="J37" s="120">
        <v>1</v>
      </c>
      <c r="K37" s="120">
        <v>1</v>
      </c>
      <c r="L37" s="120">
        <v>1</v>
      </c>
      <c r="M37" s="119">
        <f>IF('Laboratory Procedures'!$B$4,E37*E$19*0.5,0)</f>
        <v>0</v>
      </c>
      <c r="N37" s="120">
        <f>IF('Laboratory Procedures'!$B$4,F37*F$19*0.5,0)</f>
        <v>0</v>
      </c>
      <c r="O37" s="120">
        <f>IF('Laboratory Procedures'!$B$4,G37*G$19*0.5,0)</f>
        <v>0</v>
      </c>
      <c r="P37" s="121">
        <f>IF('Laboratory Procedures'!$B$4,H37*H$19*0.5,0)</f>
        <v>0</v>
      </c>
      <c r="Q37" s="119">
        <f>IF('Laboratory Procedures'!$B$4,I37*I$19*0.5,0)</f>
        <v>0</v>
      </c>
      <c r="R37" s="120">
        <f>IF('Laboratory Procedures'!$B$4,J37*J$19*0.5,0)</f>
        <v>0</v>
      </c>
      <c r="S37" s="120">
        <f>IF('Laboratory Procedures'!$B$4,K37*K$19*0.5,0)</f>
        <v>0</v>
      </c>
      <c r="T37" s="121">
        <f>IF('Laboratory Procedures'!$B$4,L37*L$19*0.5,0)</f>
        <v>0</v>
      </c>
      <c r="V37" s="250"/>
      <c r="W37" s="99">
        <f t="shared" si="15"/>
        <v>0</v>
      </c>
      <c r="X37" s="39">
        <f t="shared" si="16"/>
        <v>0</v>
      </c>
      <c r="Y37" s="39">
        <f t="shared" si="17"/>
        <v>0</v>
      </c>
      <c r="Z37" s="100">
        <f t="shared" si="18"/>
        <v>0</v>
      </c>
      <c r="AA37" s="99">
        <f t="shared" si="19"/>
        <v>0</v>
      </c>
      <c r="AB37" s="39">
        <f t="shared" si="20"/>
        <v>0</v>
      </c>
      <c r="AC37" s="39">
        <f t="shared" si="21"/>
        <v>0</v>
      </c>
      <c r="AD37" s="100">
        <f t="shared" si="22"/>
        <v>0</v>
      </c>
    </row>
    <row r="38" spans="1:30" x14ac:dyDescent="0.25">
      <c r="A38" s="104"/>
      <c r="B38" s="105" t="s">
        <v>177</v>
      </c>
      <c r="C38" s="104"/>
      <c r="D38" s="104"/>
      <c r="E38" s="109">
        <v>0.33300000000000002</v>
      </c>
      <c r="F38" s="110">
        <v>0.25</v>
      </c>
      <c r="G38" s="110">
        <v>0.25</v>
      </c>
      <c r="H38" s="110">
        <v>0.25</v>
      </c>
      <c r="I38" s="110">
        <v>0.05</v>
      </c>
      <c r="J38" s="110">
        <v>0.05</v>
      </c>
      <c r="K38" s="110">
        <v>0.05</v>
      </c>
      <c r="L38" s="110">
        <v>0.05</v>
      </c>
      <c r="M38" s="109"/>
      <c r="N38" s="110"/>
      <c r="O38" s="110"/>
      <c r="P38" s="111"/>
      <c r="Q38" s="109"/>
      <c r="R38" s="110"/>
      <c r="S38" s="110"/>
      <c r="T38" s="111"/>
      <c r="V38" s="106"/>
      <c r="W38" s="106"/>
      <c r="X38" s="107"/>
      <c r="Y38" s="107"/>
      <c r="Z38" s="108"/>
      <c r="AA38" s="106"/>
      <c r="AB38" s="107"/>
      <c r="AC38" s="107"/>
      <c r="AD38" s="108"/>
    </row>
    <row r="39" spans="1:30" x14ac:dyDescent="0.25">
      <c r="A39" s="92">
        <v>3.1</v>
      </c>
      <c r="B39" s="6" t="s">
        <v>209</v>
      </c>
      <c r="E39" s="112">
        <v>0.1</v>
      </c>
      <c r="F39" s="113">
        <v>0.1</v>
      </c>
      <c r="G39" s="113">
        <v>0.1</v>
      </c>
      <c r="H39" s="113">
        <v>0.1</v>
      </c>
      <c r="I39" s="113">
        <v>1</v>
      </c>
      <c r="J39" s="115">
        <v>1</v>
      </c>
      <c r="K39" s="115">
        <v>0.5</v>
      </c>
      <c r="L39" s="113">
        <v>1</v>
      </c>
      <c r="M39" s="112">
        <f>E39*E$38</f>
        <v>3.3300000000000003E-2</v>
      </c>
      <c r="N39" s="113">
        <f>F39*F$38</f>
        <v>2.5000000000000001E-2</v>
      </c>
      <c r="O39" s="113">
        <f t="shared" ref="N39:T46" si="23">G39*G$38</f>
        <v>2.5000000000000001E-2</v>
      </c>
      <c r="P39" s="114">
        <f t="shared" si="23"/>
        <v>2.5000000000000001E-2</v>
      </c>
      <c r="Q39" s="112">
        <f t="shared" si="23"/>
        <v>0.05</v>
      </c>
      <c r="R39" s="113">
        <f t="shared" si="23"/>
        <v>0.05</v>
      </c>
      <c r="S39" s="113">
        <f t="shared" si="23"/>
        <v>2.5000000000000001E-2</v>
      </c>
      <c r="T39" s="114">
        <f t="shared" si="23"/>
        <v>0.05</v>
      </c>
      <c r="V39" s="250">
        <f>100-'Implemented BioSafety Measures'!H92</f>
        <v>48</v>
      </c>
      <c r="W39" s="99">
        <f t="shared" si="15"/>
        <v>1.5984000000000003</v>
      </c>
      <c r="X39" s="39">
        <f t="shared" si="16"/>
        <v>1.2000000000000002</v>
      </c>
      <c r="Y39" s="39">
        <f t="shared" si="17"/>
        <v>1.2000000000000002</v>
      </c>
      <c r="Z39" s="100">
        <f t="shared" si="18"/>
        <v>1.2000000000000002</v>
      </c>
      <c r="AA39" s="99">
        <f t="shared" si="19"/>
        <v>2.4000000000000004</v>
      </c>
      <c r="AB39" s="39">
        <f t="shared" si="20"/>
        <v>2.4000000000000004</v>
      </c>
      <c r="AC39" s="39">
        <f t="shared" si="21"/>
        <v>1.2000000000000002</v>
      </c>
      <c r="AD39" s="100">
        <f t="shared" si="22"/>
        <v>2.4000000000000004</v>
      </c>
    </row>
    <row r="40" spans="1:30" x14ac:dyDescent="0.25">
      <c r="A40" s="92">
        <v>3.2</v>
      </c>
      <c r="B40" s="6" t="s">
        <v>210</v>
      </c>
      <c r="E40" s="112"/>
      <c r="F40" s="113"/>
      <c r="G40" s="113"/>
      <c r="H40" s="113"/>
      <c r="I40" s="113"/>
      <c r="J40" s="113"/>
      <c r="K40" s="113"/>
      <c r="L40" s="113"/>
      <c r="M40" s="112">
        <f t="shared" ref="M40:M46" si="24">E40*E$38</f>
        <v>0</v>
      </c>
      <c r="N40" s="113">
        <f t="shared" si="23"/>
        <v>0</v>
      </c>
      <c r="O40" s="113">
        <f t="shared" si="23"/>
        <v>0</v>
      </c>
      <c r="P40" s="114">
        <f t="shared" si="23"/>
        <v>0</v>
      </c>
      <c r="Q40" s="112">
        <f t="shared" si="23"/>
        <v>0</v>
      </c>
      <c r="R40" s="113">
        <f t="shared" si="23"/>
        <v>0</v>
      </c>
      <c r="S40" s="113">
        <f t="shared" si="23"/>
        <v>0</v>
      </c>
      <c r="T40" s="114">
        <f t="shared" si="23"/>
        <v>0</v>
      </c>
      <c r="V40" s="250">
        <f>100-'Implemented BioSafety Measures'!H97</f>
        <v>82</v>
      </c>
      <c r="W40" s="99">
        <f t="shared" si="15"/>
        <v>0</v>
      </c>
      <c r="X40" s="39">
        <f t="shared" si="16"/>
        <v>0</v>
      </c>
      <c r="Y40" s="39">
        <f t="shared" si="17"/>
        <v>0</v>
      </c>
      <c r="Z40" s="100">
        <f t="shared" si="18"/>
        <v>0</v>
      </c>
      <c r="AA40" s="99">
        <f t="shared" si="19"/>
        <v>0</v>
      </c>
      <c r="AB40" s="39">
        <f t="shared" si="20"/>
        <v>0</v>
      </c>
      <c r="AC40" s="39">
        <f t="shared" si="21"/>
        <v>0</v>
      </c>
      <c r="AD40" s="100">
        <f t="shared" si="22"/>
        <v>0</v>
      </c>
    </row>
    <row r="41" spans="1:30" x14ac:dyDescent="0.25">
      <c r="A41" s="92">
        <v>3.3</v>
      </c>
      <c r="B41" s="6" t="s">
        <v>211</v>
      </c>
      <c r="E41" s="112"/>
      <c r="F41" s="113"/>
      <c r="G41" s="113"/>
      <c r="H41" s="113"/>
      <c r="I41" s="113"/>
      <c r="J41" s="113"/>
      <c r="K41" s="113"/>
      <c r="L41" s="113"/>
      <c r="M41" s="112">
        <f t="shared" si="24"/>
        <v>0</v>
      </c>
      <c r="N41" s="113">
        <f t="shared" si="23"/>
        <v>0</v>
      </c>
      <c r="O41" s="113">
        <f t="shared" si="23"/>
        <v>0</v>
      </c>
      <c r="P41" s="114">
        <f t="shared" si="23"/>
        <v>0</v>
      </c>
      <c r="Q41" s="112">
        <f t="shared" si="23"/>
        <v>0</v>
      </c>
      <c r="R41" s="113">
        <f t="shared" si="23"/>
        <v>0</v>
      </c>
      <c r="S41" s="113">
        <f t="shared" si="23"/>
        <v>0</v>
      </c>
      <c r="T41" s="114">
        <f t="shared" si="23"/>
        <v>0</v>
      </c>
      <c r="V41" s="250">
        <f>100-'Implemented BioSafety Measures'!H100</f>
        <v>40</v>
      </c>
      <c r="W41" s="99">
        <f t="shared" si="15"/>
        <v>0</v>
      </c>
      <c r="X41" s="39">
        <f t="shared" si="16"/>
        <v>0</v>
      </c>
      <c r="Y41" s="39">
        <f t="shared" si="17"/>
        <v>0</v>
      </c>
      <c r="Z41" s="100">
        <f t="shared" si="18"/>
        <v>0</v>
      </c>
      <c r="AA41" s="99">
        <f t="shared" si="19"/>
        <v>0</v>
      </c>
      <c r="AB41" s="39">
        <f t="shared" si="20"/>
        <v>0</v>
      </c>
      <c r="AC41" s="39">
        <f t="shared" si="21"/>
        <v>0</v>
      </c>
      <c r="AD41" s="100">
        <f t="shared" si="22"/>
        <v>0</v>
      </c>
    </row>
    <row r="42" spans="1:30" x14ac:dyDescent="0.25">
      <c r="A42" s="92">
        <v>3.4</v>
      </c>
      <c r="B42" s="6" t="s">
        <v>212</v>
      </c>
      <c r="E42" s="112"/>
      <c r="F42" s="113">
        <v>0.9</v>
      </c>
      <c r="G42" s="113">
        <v>0.9</v>
      </c>
      <c r="H42" s="113">
        <v>0.9</v>
      </c>
      <c r="I42" s="113"/>
      <c r="J42" s="113"/>
      <c r="K42" s="113"/>
      <c r="L42" s="113"/>
      <c r="M42" s="112">
        <f t="shared" si="24"/>
        <v>0</v>
      </c>
      <c r="N42" s="113">
        <f>F42*F$38</f>
        <v>0.22500000000000001</v>
      </c>
      <c r="O42" s="113">
        <f t="shared" si="23"/>
        <v>0.22500000000000001</v>
      </c>
      <c r="P42" s="114">
        <f t="shared" si="23"/>
        <v>0.22500000000000001</v>
      </c>
      <c r="Q42" s="112">
        <f t="shared" si="23"/>
        <v>0</v>
      </c>
      <c r="R42" s="113">
        <f t="shared" si="23"/>
        <v>0</v>
      </c>
      <c r="S42" s="113">
        <f t="shared" si="23"/>
        <v>0</v>
      </c>
      <c r="T42" s="114">
        <f t="shared" si="23"/>
        <v>0</v>
      </c>
      <c r="V42" s="250">
        <f>100-'Implemented BioSafety Measures'!H103</f>
        <v>22</v>
      </c>
      <c r="W42" s="99">
        <f t="shared" si="15"/>
        <v>0</v>
      </c>
      <c r="X42" s="39">
        <f t="shared" si="16"/>
        <v>4.95</v>
      </c>
      <c r="Y42" s="39">
        <f t="shared" si="17"/>
        <v>4.95</v>
      </c>
      <c r="Z42" s="100">
        <f t="shared" si="18"/>
        <v>4.95</v>
      </c>
      <c r="AA42" s="99">
        <f t="shared" si="19"/>
        <v>0</v>
      </c>
      <c r="AB42" s="39">
        <f t="shared" si="20"/>
        <v>0</v>
      </c>
      <c r="AC42" s="39">
        <f t="shared" si="21"/>
        <v>0</v>
      </c>
      <c r="AD42" s="100">
        <f t="shared" si="22"/>
        <v>0</v>
      </c>
    </row>
    <row r="43" spans="1:30" x14ac:dyDescent="0.25">
      <c r="A43" s="92">
        <v>3.5</v>
      </c>
      <c r="B43" s="6" t="s">
        <v>213</v>
      </c>
      <c r="E43" s="112"/>
      <c r="F43" s="113"/>
      <c r="G43" s="113"/>
      <c r="H43" s="113"/>
      <c r="I43" s="113"/>
      <c r="J43" s="113"/>
      <c r="K43" s="113"/>
      <c r="L43" s="113"/>
      <c r="M43" s="112">
        <f t="shared" si="24"/>
        <v>0</v>
      </c>
      <c r="N43" s="113">
        <f t="shared" si="23"/>
        <v>0</v>
      </c>
      <c r="O43" s="113">
        <f t="shared" si="23"/>
        <v>0</v>
      </c>
      <c r="P43" s="114">
        <f t="shared" si="23"/>
        <v>0</v>
      </c>
      <c r="Q43" s="112">
        <f t="shared" si="23"/>
        <v>0</v>
      </c>
      <c r="R43" s="113">
        <f t="shared" si="23"/>
        <v>0</v>
      </c>
      <c r="S43" s="113">
        <f t="shared" si="23"/>
        <v>0</v>
      </c>
      <c r="T43" s="114">
        <f t="shared" si="23"/>
        <v>0</v>
      </c>
      <c r="V43" s="250">
        <f>100-'Implemented BioSafety Measures'!H108</f>
        <v>25</v>
      </c>
      <c r="W43" s="99">
        <f t="shared" si="15"/>
        <v>0</v>
      </c>
      <c r="X43" s="39">
        <f t="shared" si="16"/>
        <v>0</v>
      </c>
      <c r="Y43" s="39">
        <f t="shared" si="17"/>
        <v>0</v>
      </c>
      <c r="Z43" s="100">
        <f t="shared" si="18"/>
        <v>0</v>
      </c>
      <c r="AA43" s="99">
        <f t="shared" si="19"/>
        <v>0</v>
      </c>
      <c r="AB43" s="39">
        <f t="shared" si="20"/>
        <v>0</v>
      </c>
      <c r="AC43" s="39">
        <f t="shared" si="21"/>
        <v>0</v>
      </c>
      <c r="AD43" s="100">
        <f t="shared" si="22"/>
        <v>0</v>
      </c>
    </row>
    <row r="44" spans="1:30" x14ac:dyDescent="0.25">
      <c r="A44" s="92">
        <v>3.6</v>
      </c>
      <c r="B44" s="6" t="s">
        <v>214</v>
      </c>
      <c r="E44" s="112"/>
      <c r="F44" s="113"/>
      <c r="G44" s="113"/>
      <c r="H44" s="113"/>
      <c r="I44" s="113"/>
      <c r="J44" s="113"/>
      <c r="K44" s="113"/>
      <c r="L44" s="113"/>
      <c r="M44" s="112">
        <f t="shared" si="24"/>
        <v>0</v>
      </c>
      <c r="N44" s="113">
        <f t="shared" si="23"/>
        <v>0</v>
      </c>
      <c r="O44" s="113">
        <f t="shared" si="23"/>
        <v>0</v>
      </c>
      <c r="P44" s="114">
        <f t="shared" si="23"/>
        <v>0</v>
      </c>
      <c r="Q44" s="112">
        <f t="shared" si="23"/>
        <v>0</v>
      </c>
      <c r="R44" s="113">
        <f t="shared" si="23"/>
        <v>0</v>
      </c>
      <c r="S44" s="113">
        <f t="shared" si="23"/>
        <v>0</v>
      </c>
      <c r="T44" s="114">
        <f t="shared" si="23"/>
        <v>0</v>
      </c>
      <c r="V44" s="250">
        <f>100-'Implemented BioSafety Measures'!H111</f>
        <v>66</v>
      </c>
      <c r="W44" s="99">
        <f t="shared" si="15"/>
        <v>0</v>
      </c>
      <c r="X44" s="39">
        <f t="shared" si="16"/>
        <v>0</v>
      </c>
      <c r="Y44" s="39">
        <f t="shared" si="17"/>
        <v>0</v>
      </c>
      <c r="Z44" s="100">
        <f t="shared" si="18"/>
        <v>0</v>
      </c>
      <c r="AA44" s="99">
        <f t="shared" si="19"/>
        <v>0</v>
      </c>
      <c r="AB44" s="39">
        <f t="shared" si="20"/>
        <v>0</v>
      </c>
      <c r="AC44" s="39">
        <f t="shared" si="21"/>
        <v>0</v>
      </c>
      <c r="AD44" s="100">
        <f t="shared" si="22"/>
        <v>0</v>
      </c>
    </row>
    <row r="45" spans="1:30" x14ac:dyDescent="0.25">
      <c r="A45" s="92">
        <v>3.7</v>
      </c>
      <c r="B45" s="6" t="s">
        <v>215</v>
      </c>
      <c r="E45" s="112"/>
      <c r="F45" s="113"/>
      <c r="G45" s="113"/>
      <c r="H45" s="113"/>
      <c r="I45" s="113"/>
      <c r="J45" s="113"/>
      <c r="K45" s="113">
        <v>0.5</v>
      </c>
      <c r="L45" s="113"/>
      <c r="M45" s="112">
        <f t="shared" si="24"/>
        <v>0</v>
      </c>
      <c r="N45" s="113">
        <f t="shared" si="23"/>
        <v>0</v>
      </c>
      <c r="O45" s="113">
        <f t="shared" si="23"/>
        <v>0</v>
      </c>
      <c r="P45" s="114">
        <f>H45*H$38</f>
        <v>0</v>
      </c>
      <c r="Q45" s="112">
        <f t="shared" si="23"/>
        <v>0</v>
      </c>
      <c r="R45" s="113">
        <f t="shared" si="23"/>
        <v>0</v>
      </c>
      <c r="S45" s="113">
        <f t="shared" si="23"/>
        <v>2.5000000000000001E-2</v>
      </c>
      <c r="T45" s="114">
        <f t="shared" si="23"/>
        <v>0</v>
      </c>
      <c r="V45" s="250">
        <f>100-'Implemented BioSafety Measures'!H116</f>
        <v>87</v>
      </c>
      <c r="W45" s="99">
        <f t="shared" si="15"/>
        <v>0</v>
      </c>
      <c r="X45" s="39">
        <f t="shared" si="16"/>
        <v>0</v>
      </c>
      <c r="Y45" s="39">
        <f t="shared" si="17"/>
        <v>0</v>
      </c>
      <c r="Z45" s="100">
        <f t="shared" si="18"/>
        <v>0</v>
      </c>
      <c r="AA45" s="99">
        <f t="shared" si="19"/>
        <v>0</v>
      </c>
      <c r="AB45" s="39">
        <f>$V45*R45</f>
        <v>0</v>
      </c>
      <c r="AC45" s="39">
        <f t="shared" si="21"/>
        <v>2.1750000000000003</v>
      </c>
      <c r="AD45" s="100">
        <f t="shared" si="22"/>
        <v>0</v>
      </c>
    </row>
    <row r="46" spans="1:30" ht="15.75" thickBot="1" x14ac:dyDescent="0.3">
      <c r="A46" s="92">
        <v>3.8</v>
      </c>
      <c r="B46" s="6" t="s">
        <v>220</v>
      </c>
      <c r="E46" s="116">
        <v>0.9</v>
      </c>
      <c r="F46" s="117"/>
      <c r="G46" s="117"/>
      <c r="H46" s="117"/>
      <c r="I46" s="117"/>
      <c r="J46" s="117"/>
      <c r="K46" s="117"/>
      <c r="L46" s="117"/>
      <c r="M46" s="116">
        <f t="shared" si="24"/>
        <v>0.29970000000000002</v>
      </c>
      <c r="N46" s="117">
        <f t="shared" si="23"/>
        <v>0</v>
      </c>
      <c r="O46" s="117">
        <f t="shared" si="23"/>
        <v>0</v>
      </c>
      <c r="P46" s="118">
        <f t="shared" si="23"/>
        <v>0</v>
      </c>
      <c r="Q46" s="116">
        <f t="shared" si="23"/>
        <v>0</v>
      </c>
      <c r="R46" s="117">
        <f t="shared" si="23"/>
        <v>0</v>
      </c>
      <c r="S46" s="117">
        <f t="shared" si="23"/>
        <v>0</v>
      </c>
      <c r="T46" s="118">
        <f t="shared" si="23"/>
        <v>0</v>
      </c>
      <c r="V46" s="250">
        <f>100-'Implemented BioSafety Measures'!H121</f>
        <v>1</v>
      </c>
      <c r="W46" s="101">
        <f t="shared" si="15"/>
        <v>0.29970000000000002</v>
      </c>
      <c r="X46" s="102">
        <f t="shared" si="16"/>
        <v>0</v>
      </c>
      <c r="Y46" s="102">
        <f t="shared" si="17"/>
        <v>0</v>
      </c>
      <c r="Z46" s="103">
        <f t="shared" si="18"/>
        <v>0</v>
      </c>
      <c r="AA46" s="101">
        <f t="shared" si="19"/>
        <v>0</v>
      </c>
      <c r="AB46" s="102">
        <f t="shared" si="20"/>
        <v>0</v>
      </c>
      <c r="AC46" s="102">
        <f t="shared" si="21"/>
        <v>0</v>
      </c>
      <c r="AD46" s="103">
        <f t="shared" si="22"/>
        <v>0</v>
      </c>
    </row>
    <row r="47" spans="1:30" x14ac:dyDescent="0.25">
      <c r="M47" s="115"/>
      <c r="N47" s="115"/>
      <c r="O47" s="115"/>
      <c r="P47" s="115"/>
      <c r="Q47" s="115"/>
      <c r="R47" s="115"/>
      <c r="S47" s="115"/>
      <c r="T47" s="115"/>
    </row>
    <row r="48" spans="1:30" x14ac:dyDescent="0.25">
      <c r="A48" s="140" t="s">
        <v>243</v>
      </c>
      <c r="B48" s="140"/>
      <c r="C48" s="140"/>
      <c r="D48" s="140"/>
      <c r="E48" s="140"/>
      <c r="F48" s="140"/>
      <c r="G48" s="140"/>
      <c r="H48" s="140"/>
      <c r="I48" s="140"/>
      <c r="J48" s="140"/>
      <c r="K48" s="140"/>
      <c r="L48" s="140"/>
      <c r="M48" s="141"/>
      <c r="N48" s="141"/>
      <c r="O48" s="141"/>
      <c r="P48" s="141"/>
      <c r="Q48" s="141"/>
      <c r="R48" s="141"/>
      <c r="S48" s="141"/>
      <c r="T48" s="141"/>
      <c r="U48" s="141"/>
      <c r="V48" s="141"/>
      <c r="W48" s="141">
        <f>SUM(W4:W46)</f>
        <v>38.228400000000001</v>
      </c>
      <c r="X48" s="141">
        <f t="shared" ref="X48:AD48" si="25">SUM(X4:X46)</f>
        <v>44.175000000000004</v>
      </c>
      <c r="Y48" s="141">
        <f t="shared" si="25"/>
        <v>44.175000000000004</v>
      </c>
      <c r="Z48" s="141">
        <f t="shared" si="25"/>
        <v>44.175000000000004</v>
      </c>
      <c r="AA48" s="141">
        <f t="shared" si="25"/>
        <v>55.015000000000001</v>
      </c>
      <c r="AB48" s="141">
        <f t="shared" si="25"/>
        <v>49.865000000000002</v>
      </c>
      <c r="AC48" s="141">
        <f t="shared" si="25"/>
        <v>60.150000000000013</v>
      </c>
      <c r="AD48" s="141">
        <f t="shared" si="25"/>
        <v>59.175000000000011</v>
      </c>
    </row>
  </sheetData>
  <sortState ref="B5:B17">
    <sortCondition ref="B5:B17"/>
  </sortState>
  <mergeCells count="6">
    <mergeCell ref="AA1:AD1"/>
    <mergeCell ref="E1:H1"/>
    <mergeCell ref="I1:L1"/>
    <mergeCell ref="M1:P1"/>
    <mergeCell ref="Q1:T1"/>
    <mergeCell ref="W1:Z1"/>
  </mergeCells>
  <pageMargins left="0.7" right="0.7" top="0.75" bottom="0.75" header="0.3" footer="0.3"/>
  <ignoredErrors>
    <ignoredError sqref="A1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vt:lpstr>
      <vt:lpstr>Agent Properties</vt:lpstr>
      <vt:lpstr>Laboratory Procedures</vt:lpstr>
      <vt:lpstr>Implemented BioSafety Measures</vt:lpstr>
      <vt:lpstr>Results</vt:lpstr>
      <vt:lpstr>Agents Calculations</vt:lpstr>
      <vt:lpstr>Potential for Exposure Calc</vt:lpstr>
      <vt:lpstr>Biosafety Effectiveness 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sacaske</dc:creator>
  <cp:lastModifiedBy>Caskey, Susan</cp:lastModifiedBy>
  <cp:lastPrinted>2016-09-19T13:23:13Z</cp:lastPrinted>
  <dcterms:created xsi:type="dcterms:W3CDTF">2016-09-15T19:00:59Z</dcterms:created>
  <dcterms:modified xsi:type="dcterms:W3CDTF">2019-01-15T20:22:47Z</dcterms:modified>
</cp:coreProperties>
</file>