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\\snl\home\bldoyle\Documents\IBA best\IBA Periodic Table Programs\Programs for IBA Table\"/>
    </mc:Choice>
  </mc:AlternateContent>
  <xr:revisionPtr revIDLastSave="0" documentId="13_ncr:1_{79085A6E-54F1-4322-8259-10A3DB1AD8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ndemqs" sheetId="1" r:id="rId1"/>
  </sheets>
  <definedNames>
    <definedName name="\a">tandemqs!$AA$1</definedName>
    <definedName name="__123Graph_A" localSheetId="0" hidden="1">tandemqs!$J$11:$J$18</definedName>
    <definedName name="__123Graph_B" localSheetId="0" hidden="1">tandemqs!$K$11:$K$18</definedName>
    <definedName name="__123Graph_C" localSheetId="0" hidden="1">tandemqs!$L$11:$L$18</definedName>
    <definedName name="__123Graph_D" localSheetId="0" hidden="1">tandemqs!$M$11:$M$18</definedName>
    <definedName name="__123Graph_X" localSheetId="0" hidden="1">tandemqs!$I$11:$I$18</definedName>
    <definedName name="_1__123Graph_AE_VS_Q_M" localSheetId="0" hidden="1">tandemqs!#REF!</definedName>
    <definedName name="_10__123Graph_BRFQ_TRANS" localSheetId="0" hidden="1">tandemqs!#REF!</definedName>
    <definedName name="_11__123Graph_BTANDEM_TRANS" localSheetId="0" hidden="1">tandemqs!$K$25:$K$32</definedName>
    <definedName name="_12__123Graph_BTOTAL_TRANS" localSheetId="0" hidden="1">tandemqs!$K$11:$K$18</definedName>
    <definedName name="_13__123Graph_CIONS_VS._CASES" localSheetId="0" hidden="1">tandemqs!$Q$11:$Q$18</definedName>
    <definedName name="_14__123Graph_CRFQ_TRANS" localSheetId="0" hidden="1">tandemqs!#REF!</definedName>
    <definedName name="_15__123Graph_CTANDEM_TRANS" localSheetId="0" hidden="1">tandemqs!$L$25:$L$32</definedName>
    <definedName name="_16__123Graph_CTOTAL_TRANS" localSheetId="0" hidden="1">tandemqs!$L$11:$L$18</definedName>
    <definedName name="_17__123Graph_DIONS_VS._CASES" localSheetId="0" hidden="1">tandemqs!$R$11:$R$18</definedName>
    <definedName name="_18__123Graph_DRFQ_TRANS" localSheetId="0" hidden="1">tandemqs!#REF!</definedName>
    <definedName name="_19__123Graph_DTANDEM_TRANS" localSheetId="0" hidden="1">tandemqs!$M$25:$M$32</definedName>
    <definedName name="_2__123Graph_AF_Q__VS_ME_Q2" localSheetId="0" hidden="1">tandemqs!$BE$14:$BE$14</definedName>
    <definedName name="_20__123Graph_DTOTAL_TRANS" localSheetId="0" hidden="1">tandemqs!$M$11:$M$18</definedName>
    <definedName name="_21__123Graph_EIONS_VS._CASES" localSheetId="0" hidden="1">tandemqs!$S$11:$S$18</definedName>
    <definedName name="_22__123Graph_XE_VS_Q_M" localSheetId="0" hidden="1">tandemqs!#REF!</definedName>
    <definedName name="_23__123Graph_XF_Q__VS_ME_Q2" localSheetId="0" hidden="1">tandemqs!$CK$14:$DN$14</definedName>
    <definedName name="_24__123Graph_XIONS_VS._CASES" localSheetId="0" hidden="1">tandemqs!$I$11:$I$18</definedName>
    <definedName name="_25__123Graph_XRFQ_TRANS" localSheetId="0" hidden="1">tandemqs!#REF!</definedName>
    <definedName name="_26__123Graph_XTANDEM_TRANS" localSheetId="0" hidden="1">tandemqs!$I$25:$I$32</definedName>
    <definedName name="_27__123Graph_XTOTAL_2" localSheetId="0" hidden="1">tandemqs!$I$11:$I$18</definedName>
    <definedName name="_28__123Graph_XTOTAL_TRANS" localSheetId="0" hidden="1">tandemqs!$I$11:$I$18</definedName>
    <definedName name="_3__123Graph_AIONS_VS._CASES" localSheetId="0" hidden="1">tandemqs!$O$11:$O$18</definedName>
    <definedName name="_4__123Graph_ARFQ_TRANS" localSheetId="0" hidden="1">tandemqs!#REF!</definedName>
    <definedName name="_5__123Graph_ATANDEM_TRANS" localSheetId="0" hidden="1">tandemqs!$J$25:$J$32</definedName>
    <definedName name="_6__123Graph_ATOTAL_2" localSheetId="0" hidden="1">tandemqs!$M$11:$M$18</definedName>
    <definedName name="_7__123Graph_ATOTAL_TRANS" localSheetId="0" hidden="1">tandemqs!$J$11:$J$18</definedName>
    <definedName name="_8__123Graph_BF_Q__VS_ME_Q2" localSheetId="0" hidden="1">tandemqs!$BE$14:$CI$14</definedName>
    <definedName name="_9__123Graph_BIONS_VS._CASES" localSheetId="0" hidden="1">tandemqs!$P$11:$P$18</definedName>
    <definedName name="_Regression_Int" localSheetId="0" hidden="1">1</definedName>
    <definedName name="_Table1_In1" localSheetId="0" hidden="1">tandemqs!#REF!</definedName>
    <definedName name="_Table1_In2" localSheetId="0" hidden="1">tandemqs!$B$13</definedName>
    <definedName name="_Table1_Out" localSheetId="0" hidden="1">tandemqs!$Y$13:$BC$32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2" i="1"/>
  <c r="O9" i="1"/>
  <c r="Q9" i="1" s="1"/>
  <c r="P9" i="1"/>
  <c r="O10" i="1"/>
  <c r="Q10" i="1" s="1"/>
  <c r="P10" i="1"/>
  <c r="O8" i="1"/>
  <c r="P8" i="1"/>
  <c r="Q8" i="1" s="1"/>
  <c r="B30" i="1"/>
  <c r="B28" i="1"/>
  <c r="B34" i="1" s="1"/>
  <c r="C34" i="1" s="1"/>
  <c r="A55" i="1"/>
  <c r="A56" i="1"/>
  <c r="A58" i="1"/>
  <c r="BG20" i="1"/>
  <c r="BH20" i="1"/>
  <c r="BI20" i="1"/>
  <c r="BJ20" i="1"/>
  <c r="BK20" i="1"/>
  <c r="BL20" i="1"/>
  <c r="BG34" i="1" s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I26" i="1"/>
  <c r="I27" i="1" s="1"/>
  <c r="I28" i="1" s="1"/>
  <c r="I29" i="1" s="1"/>
  <c r="I30" i="1" s="1"/>
  <c r="I31" i="1" s="1"/>
  <c r="I32" i="1" s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A59" i="1"/>
  <c r="B17" i="1"/>
  <c r="A60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C35" i="1" l="1"/>
  <c r="D34" i="1"/>
  <c r="B35" i="1"/>
  <c r="B31" i="1"/>
  <c r="D35" i="1" l="1"/>
  <c r="D41" i="1" s="1"/>
  <c r="D45" i="1" s="1"/>
  <c r="D46" i="1" s="1"/>
  <c r="E34" i="1"/>
  <c r="CR20" i="1"/>
  <c r="DL20" i="1"/>
  <c r="CQ21" i="1"/>
  <c r="DJ21" i="1"/>
  <c r="CO22" i="1"/>
  <c r="DE22" i="1"/>
  <c r="CW23" i="1"/>
  <c r="DM23" i="1"/>
  <c r="CN24" i="1"/>
  <c r="DD24" i="1"/>
  <c r="CY25" i="1"/>
  <c r="CP26" i="1"/>
  <c r="DF26" i="1"/>
  <c r="CS27" i="1"/>
  <c r="DE27" i="1"/>
  <c r="CT28" i="1"/>
  <c r="DG28" i="1"/>
  <c r="CP29" i="1"/>
  <c r="CZ29" i="1"/>
  <c r="DK29" i="1"/>
  <c r="CL30" i="1"/>
  <c r="CW30" i="1"/>
  <c r="DG30" i="1"/>
  <c r="CR31" i="1"/>
  <c r="DC31" i="1"/>
  <c r="DM31" i="1"/>
  <c r="CO32" i="1"/>
  <c r="CZ32" i="1"/>
  <c r="DJ32" i="1"/>
  <c r="CU20" i="1"/>
  <c r="DK30" i="1"/>
  <c r="DH28" i="1"/>
  <c r="DE26" i="1"/>
  <c r="CT24" i="1"/>
  <c r="CX22" i="1"/>
  <c r="CL20" i="1"/>
  <c r="CP31" i="1"/>
  <c r="DM28" i="1"/>
  <c r="DB26" i="1"/>
  <c r="CY24" i="1"/>
  <c r="CM22" i="1"/>
  <c r="DL28" i="1"/>
  <c r="DI26" i="1"/>
  <c r="DF24" i="1"/>
  <c r="CT22" i="1"/>
  <c r="CX20" i="1"/>
  <c r="CM25" i="1"/>
  <c r="DI22" i="1"/>
  <c r="DE20" i="1"/>
  <c r="CS20" i="1"/>
  <c r="CT21" i="1"/>
  <c r="DN21" i="1"/>
  <c r="CQ22" i="1"/>
  <c r="DG22" i="1"/>
  <c r="CX23" i="1"/>
  <c r="DN23" i="1"/>
  <c r="CR24" i="1"/>
  <c r="DH24" i="1"/>
  <c r="DA25" i="1"/>
  <c r="CQ26" i="1"/>
  <c r="DG26" i="1"/>
  <c r="CU27" i="1"/>
  <c r="DH27" i="1"/>
  <c r="CU28" i="1"/>
  <c r="DI28" i="1"/>
  <c r="CQ29" i="1"/>
  <c r="DA29" i="1"/>
  <c r="DL29" i="1"/>
  <c r="CN30" i="1"/>
  <c r="CX30" i="1"/>
  <c r="DI30" i="1"/>
  <c r="CT31" i="1"/>
  <c r="DD31" i="1"/>
  <c r="CP32" i="1"/>
  <c r="DA32" i="1"/>
  <c r="DK32" i="1"/>
  <c r="CM20" i="1"/>
  <c r="DC30" i="1"/>
  <c r="CZ28" i="1"/>
  <c r="CW26" i="1"/>
  <c r="CL24" i="1"/>
  <c r="CP22" i="1"/>
  <c r="DL32" i="1"/>
  <c r="DH30" i="1"/>
  <c r="DE28" i="1"/>
  <c r="CT26" i="1"/>
  <c r="CQ24" i="1"/>
  <c r="DM21" i="1"/>
  <c r="DD28" i="1"/>
  <c r="DA26" i="1"/>
  <c r="CV20" i="1"/>
  <c r="CX21" i="1"/>
  <c r="CR22" i="1"/>
  <c r="DH22" i="1"/>
  <c r="CL23" i="1"/>
  <c r="DB23" i="1"/>
  <c r="CS24" i="1"/>
  <c r="DI24" i="1"/>
  <c r="CL25" i="1"/>
  <c r="DB25" i="1"/>
  <c r="CU26" i="1"/>
  <c r="DK26" i="1"/>
  <c r="CV27" i="1"/>
  <c r="DI27" i="1"/>
  <c r="CX28" i="1"/>
  <c r="DJ28" i="1"/>
  <c r="CR29" i="1"/>
  <c r="DC29" i="1"/>
  <c r="DN29" i="1"/>
  <c r="CO30" i="1"/>
  <c r="CY30" i="1"/>
  <c r="DJ30" i="1"/>
  <c r="CU31" i="1"/>
  <c r="DE31" i="1"/>
  <c r="CR32" i="1"/>
  <c r="DB32" i="1"/>
  <c r="DM32" i="1"/>
  <c r="DG32" i="1"/>
  <c r="CU30" i="1"/>
  <c r="CR28" i="1"/>
  <c r="CO26" i="1"/>
  <c r="DL23" i="1"/>
  <c r="DH21" i="1"/>
  <c r="DD32" i="1"/>
  <c r="CZ30" i="1"/>
  <c r="CW28" i="1"/>
  <c r="CL26" i="1"/>
  <c r="DI23" i="1"/>
  <c r="DE21" i="1"/>
  <c r="CV28" i="1"/>
  <c r="CS26" i="1"/>
  <c r="CP24" i="1"/>
  <c r="DL21" i="1"/>
  <c r="DH26" i="1"/>
  <c r="DE24" i="1"/>
  <c r="CS22" i="1"/>
  <c r="DA20" i="1"/>
  <c r="DB21" i="1"/>
  <c r="CW22" i="1"/>
  <c r="DM22" i="1"/>
  <c r="CO23" i="1"/>
  <c r="DE23" i="1"/>
  <c r="CV24" i="1"/>
  <c r="DL24" i="1"/>
  <c r="CQ25" i="1"/>
  <c r="DG25" i="1"/>
  <c r="CX26" i="1"/>
  <c r="DN26" i="1"/>
  <c r="CM27" i="1"/>
  <c r="CZ27" i="1"/>
  <c r="DL27" i="1"/>
  <c r="CM28" i="1"/>
  <c r="DA28" i="1"/>
  <c r="DN28" i="1"/>
  <c r="CU29" i="1"/>
  <c r="DF29" i="1"/>
  <c r="CQ30" i="1"/>
  <c r="DB30" i="1"/>
  <c r="DM30" i="1"/>
  <c r="CM31" i="1"/>
  <c r="CW31" i="1"/>
  <c r="DH31" i="1"/>
  <c r="CT32" i="1"/>
  <c r="DE32" i="1"/>
  <c r="DA21" i="1"/>
  <c r="CQ32" i="1"/>
  <c r="DM29" i="1"/>
  <c r="DB27" i="1"/>
  <c r="CZ25" i="1"/>
  <c r="CV23" i="1"/>
  <c r="CR21" i="1"/>
  <c r="CN32" i="1"/>
  <c r="DJ29" i="1"/>
  <c r="DG27" i="1"/>
  <c r="DE25" i="1"/>
  <c r="CS23" i="1"/>
  <c r="CO21" i="1"/>
  <c r="DN27" i="1"/>
  <c r="DD25" i="1"/>
  <c r="CZ23" i="1"/>
  <c r="CV21" i="1"/>
  <c r="CR26" i="1"/>
  <c r="CO24" i="1"/>
  <c r="DC21" i="1"/>
  <c r="C42" i="1"/>
  <c r="DD20" i="1"/>
  <c r="CL21" i="1"/>
  <c r="DL22" i="1"/>
  <c r="CT23" i="1"/>
  <c r="DK24" i="1"/>
  <c r="CT25" i="1"/>
  <c r="DC26" i="1"/>
  <c r="DD27" i="1"/>
  <c r="CL28" i="1"/>
  <c r="DK28" i="1"/>
  <c r="DD29" i="1"/>
  <c r="DF30" i="1"/>
  <c r="CL31" i="1"/>
  <c r="DG31" i="1"/>
  <c r="DF32" i="1"/>
  <c r="DI31" i="1"/>
  <c r="CT27" i="1"/>
  <c r="CN23" i="1"/>
  <c r="DN31" i="1"/>
  <c r="CY27" i="1"/>
  <c r="DK22" i="1"/>
  <c r="DF27" i="1"/>
  <c r="DH23" i="1"/>
  <c r="DF20" i="1"/>
  <c r="DG23" i="1"/>
  <c r="CW20" i="1"/>
  <c r="DH20" i="1"/>
  <c r="CP21" i="1"/>
  <c r="CU23" i="1"/>
  <c r="CX25" i="1"/>
  <c r="DD26" i="1"/>
  <c r="DK27" i="1"/>
  <c r="CP28" i="1"/>
  <c r="DG29" i="1"/>
  <c r="CP30" i="1"/>
  <c r="DL30" i="1"/>
  <c r="CN31" i="1"/>
  <c r="DJ31" i="1"/>
  <c r="CL32" i="1"/>
  <c r="DH32" i="1"/>
  <c r="DA31" i="1"/>
  <c r="CL27" i="1"/>
  <c r="DN22" i="1"/>
  <c r="DF31" i="1"/>
  <c r="CQ27" i="1"/>
  <c r="DC22" i="1"/>
  <c r="CX27" i="1"/>
  <c r="CR23" i="1"/>
  <c r="CP20" i="1"/>
  <c r="CY23" i="1"/>
  <c r="B41" i="1"/>
  <c r="B45" i="1" s="1"/>
  <c r="B46" i="1" s="1"/>
  <c r="E42" i="1"/>
  <c r="DI20" i="1"/>
  <c r="CY21" i="1"/>
  <c r="DC23" i="1"/>
  <c r="DF25" i="1"/>
  <c r="DL26" i="1"/>
  <c r="CN27" i="1"/>
  <c r="DM27" i="1"/>
  <c r="CQ28" i="1"/>
  <c r="CM29" i="1"/>
  <c r="DH29" i="1"/>
  <c r="CS30" i="1"/>
  <c r="DN30" i="1"/>
  <c r="CO31" i="1"/>
  <c r="DK31" i="1"/>
  <c r="CM32" i="1"/>
  <c r="DI32" i="1"/>
  <c r="CS31" i="1"/>
  <c r="DM26" i="1"/>
  <c r="DF22" i="1"/>
  <c r="CX31" i="1"/>
  <c r="DJ26" i="1"/>
  <c r="CU22" i="1"/>
  <c r="CP27" i="1"/>
  <c r="DJ22" i="1"/>
  <c r="CZ26" i="1"/>
  <c r="CQ23" i="1"/>
  <c r="CO20" i="1"/>
  <c r="DG21" i="1"/>
  <c r="CV22" i="1"/>
  <c r="DJ23" i="1"/>
  <c r="CU24" i="1"/>
  <c r="DJ25" i="1"/>
  <c r="CM26" i="1"/>
  <c r="CR27" i="1"/>
  <c r="CY28" i="1"/>
  <c r="CS29" i="1"/>
  <c r="CV30" i="1"/>
  <c r="CV31" i="1"/>
  <c r="CU32" i="1"/>
  <c r="CS21" i="1"/>
  <c r="DE29" i="1"/>
  <c r="CR25" i="1"/>
  <c r="DJ20" i="1"/>
  <c r="DB29" i="1"/>
  <c r="CW25" i="1"/>
  <c r="DG20" i="1"/>
  <c r="CV25" i="1"/>
  <c r="CL22" i="1"/>
  <c r="DC25" i="1"/>
  <c r="DK21" i="1"/>
  <c r="B42" i="1"/>
  <c r="DC24" i="1"/>
  <c r="DI25" i="1"/>
  <c r="CN26" i="1"/>
  <c r="CN29" i="1"/>
  <c r="DC32" i="1"/>
  <c r="DJ27" i="1"/>
  <c r="CV32" i="1"/>
  <c r="DA23" i="1"/>
  <c r="CX24" i="1"/>
  <c r="CW24" i="1"/>
  <c r="DN25" i="1"/>
  <c r="CV26" i="1"/>
  <c r="CV29" i="1"/>
  <c r="DN32" i="1"/>
  <c r="DH25" i="1"/>
  <c r="CR30" i="1"/>
  <c r="CW21" i="1"/>
  <c r="DB22" i="1"/>
  <c r="DA22" i="1"/>
  <c r="CY26" i="1"/>
  <c r="CO27" i="1"/>
  <c r="CX29" i="1"/>
  <c r="CT30" i="1"/>
  <c r="DK20" i="1"/>
  <c r="DJ24" i="1"/>
  <c r="CT29" i="1"/>
  <c r="CY20" i="1"/>
  <c r="DD21" i="1"/>
  <c r="CU21" i="1"/>
  <c r="DF21" i="1"/>
  <c r="CY22" i="1"/>
  <c r="CM23" i="1"/>
  <c r="DA27" i="1"/>
  <c r="DB28" i="1"/>
  <c r="DI29" i="1"/>
  <c r="DD30" i="1"/>
  <c r="CY31" i="1"/>
  <c r="CY32" i="1"/>
  <c r="DD23" i="1"/>
  <c r="CO28" i="1"/>
  <c r="CN28" i="1"/>
  <c r="DN20" i="1"/>
  <c r="DM20" i="1"/>
  <c r="CN20" i="1"/>
  <c r="DI21" i="1"/>
  <c r="CZ22" i="1"/>
  <c r="CP23" i="1"/>
  <c r="CM24" i="1"/>
  <c r="DC27" i="1"/>
  <c r="DC28" i="1"/>
  <c r="CN22" i="1"/>
  <c r="DK23" i="1"/>
  <c r="CW29" i="1"/>
  <c r="CO25" i="1"/>
  <c r="CU25" i="1"/>
  <c r="DA30" i="1"/>
  <c r="DL25" i="1"/>
  <c r="DD22" i="1"/>
  <c r="CO29" i="1"/>
  <c r="DG24" i="1"/>
  <c r="DM24" i="1"/>
  <c r="D42" i="1"/>
  <c r="CZ21" i="1"/>
  <c r="CS28" i="1"/>
  <c r="CQ31" i="1"/>
  <c r="DB24" i="1"/>
  <c r="CQ20" i="1"/>
  <c r="CM21" i="1"/>
  <c r="DF28" i="1"/>
  <c r="CZ31" i="1"/>
  <c r="CS32" i="1"/>
  <c r="CW27" i="1"/>
  <c r="DE30" i="1"/>
  <c r="DB31" i="1"/>
  <c r="CW32" i="1"/>
  <c r="DB20" i="1"/>
  <c r="CN25" i="1"/>
  <c r="C41" i="1"/>
  <c r="C45" i="1" s="1"/>
  <c r="C46" i="1" s="1"/>
  <c r="CZ20" i="1"/>
  <c r="CP25" i="1"/>
  <c r="CY29" i="1"/>
  <c r="DL31" i="1"/>
  <c r="CX32" i="1"/>
  <c r="CT20" i="1"/>
  <c r="DN24" i="1"/>
  <c r="CZ24" i="1"/>
  <c r="CS25" i="1"/>
  <c r="DC20" i="1"/>
  <c r="CL29" i="1"/>
  <c r="CN21" i="1"/>
  <c r="DM25" i="1"/>
  <c r="DA24" i="1"/>
  <c r="CM30" i="1"/>
  <c r="DF23" i="1"/>
  <c r="DK25" i="1"/>
  <c r="E35" i="1" l="1"/>
  <c r="E41" i="1" s="1"/>
  <c r="E45" i="1" s="1"/>
  <c r="E46" i="1" s="1"/>
  <c r="E47" i="1" s="1"/>
  <c r="F34" i="1"/>
  <c r="C47" i="1"/>
  <c r="C49" i="1"/>
  <c r="D47" i="1"/>
  <c r="D49" i="1"/>
  <c r="B47" i="1"/>
  <c r="B49" i="1"/>
  <c r="E49" i="1" l="1"/>
  <c r="F35" i="1"/>
  <c r="F41" i="1" s="1"/>
  <c r="F45" i="1" s="1"/>
  <c r="F46" i="1" s="1"/>
  <c r="G34" i="1"/>
  <c r="F42" i="1"/>
  <c r="D39" i="1"/>
  <c r="D51" i="1"/>
  <c r="D55" i="1" s="1"/>
  <c r="D66" i="1"/>
  <c r="D70" i="1"/>
  <c r="D38" i="1"/>
  <c r="B51" i="1"/>
  <c r="B57" i="1" s="1"/>
  <c r="B39" i="1"/>
  <c r="B38" i="1"/>
  <c r="E51" i="1"/>
  <c r="E61" i="1" s="1"/>
  <c r="C51" i="1"/>
  <c r="C57" i="1" s="1"/>
  <c r="C39" i="1"/>
  <c r="E83" i="1"/>
  <c r="E38" i="1"/>
  <c r="C58" i="1"/>
  <c r="C38" i="1"/>
  <c r="D81" i="1" l="1"/>
  <c r="D63" i="1"/>
  <c r="E55" i="1"/>
  <c r="D58" i="1"/>
  <c r="D62" i="1"/>
  <c r="E84" i="1"/>
  <c r="C64" i="1"/>
  <c r="E58" i="1"/>
  <c r="C83" i="1"/>
  <c r="E76" i="1"/>
  <c r="E59" i="1"/>
  <c r="E39" i="1"/>
  <c r="D59" i="1"/>
  <c r="C80" i="1"/>
  <c r="D77" i="1"/>
  <c r="B68" i="1"/>
  <c r="D69" i="1"/>
  <c r="E75" i="1"/>
  <c r="C82" i="1"/>
  <c r="B82" i="1"/>
  <c r="C54" i="1"/>
  <c r="C85" i="1"/>
  <c r="C75" i="1"/>
  <c r="C59" i="1"/>
  <c r="E60" i="1"/>
  <c r="E77" i="1"/>
  <c r="E79" i="1"/>
  <c r="B76" i="1"/>
  <c r="C73" i="1"/>
  <c r="C81" i="1"/>
  <c r="C66" i="1"/>
  <c r="E72" i="1"/>
  <c r="E62" i="1"/>
  <c r="E71" i="1"/>
  <c r="B86" i="1"/>
  <c r="B74" i="1"/>
  <c r="D85" i="1"/>
  <c r="D80" i="1"/>
  <c r="C62" i="1"/>
  <c r="B59" i="1"/>
  <c r="C76" i="1"/>
  <c r="E56" i="1"/>
  <c r="C78" i="1"/>
  <c r="C60" i="1"/>
  <c r="C68" i="1"/>
  <c r="C70" i="1"/>
  <c r="E80" i="1"/>
  <c r="E78" i="1"/>
  <c r="E68" i="1"/>
  <c r="E70" i="1"/>
  <c r="B80" i="1"/>
  <c r="B78" i="1"/>
  <c r="D82" i="1"/>
  <c r="D68" i="1"/>
  <c r="H34" i="1"/>
  <c r="G35" i="1"/>
  <c r="G41" i="1" s="1"/>
  <c r="G45" i="1" s="1"/>
  <c r="G46" i="1" s="1"/>
  <c r="G42" i="1"/>
  <c r="C79" i="1"/>
  <c r="C71" i="1"/>
  <c r="E73" i="1"/>
  <c r="E54" i="1"/>
  <c r="B64" i="1"/>
  <c r="C86" i="1"/>
  <c r="C63" i="1"/>
  <c r="C69" i="1"/>
  <c r="E64" i="1"/>
  <c r="E57" i="1"/>
  <c r="E67" i="1"/>
  <c r="E69" i="1"/>
  <c r="B65" i="1"/>
  <c r="B56" i="1"/>
  <c r="D79" i="1"/>
  <c r="D65" i="1"/>
  <c r="F47" i="1"/>
  <c r="F49" i="1"/>
  <c r="C61" i="1"/>
  <c r="C67" i="1"/>
  <c r="E86" i="1"/>
  <c r="B58" i="1"/>
  <c r="C56" i="1"/>
  <c r="C72" i="1"/>
  <c r="C55" i="1"/>
  <c r="C84" i="1"/>
  <c r="E63" i="1"/>
  <c r="E82" i="1"/>
  <c r="E65" i="1"/>
  <c r="E66" i="1"/>
  <c r="B79" i="1"/>
  <c r="B70" i="1"/>
  <c r="D75" i="1"/>
  <c r="D64" i="1"/>
  <c r="C65" i="1"/>
  <c r="C74" i="1"/>
  <c r="C77" i="1"/>
  <c r="E81" i="1"/>
  <c r="E74" i="1"/>
  <c r="E85" i="1"/>
  <c r="B67" i="1"/>
  <c r="B60" i="1"/>
  <c r="B72" i="1"/>
  <c r="B61" i="1"/>
  <c r="D78" i="1"/>
  <c r="D67" i="1"/>
  <c r="D57" i="1"/>
  <c r="D54" i="1"/>
  <c r="B54" i="1"/>
  <c r="B81" i="1"/>
  <c r="B77" i="1"/>
  <c r="B66" i="1"/>
  <c r="D83" i="1"/>
  <c r="D73" i="1"/>
  <c r="D76" i="1"/>
  <c r="D84" i="1"/>
  <c r="B69" i="1"/>
  <c r="B63" i="1"/>
  <c r="B73" i="1"/>
  <c r="B55" i="1"/>
  <c r="D56" i="1"/>
  <c r="D71" i="1"/>
  <c r="D74" i="1"/>
  <c r="B62" i="1"/>
  <c r="B85" i="1"/>
  <c r="B75" i="1"/>
  <c r="B84" i="1"/>
  <c r="B83" i="1"/>
  <c r="B71" i="1"/>
  <c r="D86" i="1"/>
  <c r="D60" i="1"/>
  <c r="D72" i="1"/>
  <c r="D61" i="1"/>
  <c r="F38" i="1" l="1"/>
  <c r="C88" i="1"/>
  <c r="C37" i="1" s="1"/>
  <c r="C36" i="1" s="1"/>
  <c r="G47" i="1"/>
  <c r="G49" i="1"/>
  <c r="I34" i="1"/>
  <c r="H35" i="1"/>
  <c r="H41" i="1" s="1"/>
  <c r="H45" i="1" s="1"/>
  <c r="H46" i="1" s="1"/>
  <c r="H42" i="1"/>
  <c r="E88" i="1"/>
  <c r="E37" i="1" s="1"/>
  <c r="E36" i="1" s="1"/>
  <c r="F51" i="1"/>
  <c r="F76" i="1" s="1"/>
  <c r="F39" i="1"/>
  <c r="D88" i="1"/>
  <c r="D37" i="1" s="1"/>
  <c r="D36" i="1" s="1"/>
  <c r="B88" i="1"/>
  <c r="B37" i="1" s="1"/>
  <c r="B36" i="1" s="1"/>
  <c r="F78" i="1" l="1"/>
  <c r="F64" i="1"/>
  <c r="F79" i="1"/>
  <c r="F66" i="1"/>
  <c r="F86" i="1"/>
  <c r="F61" i="1"/>
  <c r="F73" i="1"/>
  <c r="F69" i="1"/>
  <c r="F71" i="1"/>
  <c r="H47" i="1"/>
  <c r="H49" i="1"/>
  <c r="F56" i="1"/>
  <c r="F65" i="1"/>
  <c r="F60" i="1"/>
  <c r="F80" i="1"/>
  <c r="F84" i="1"/>
  <c r="F62" i="1"/>
  <c r="F54" i="1"/>
  <c r="F83" i="1"/>
  <c r="F85" i="1"/>
  <c r="F57" i="1"/>
  <c r="F77" i="1"/>
  <c r="F63" i="1"/>
  <c r="G39" i="1"/>
  <c r="G51" i="1"/>
  <c r="G61" i="1" s="1"/>
  <c r="F59" i="1"/>
  <c r="F82" i="1"/>
  <c r="F67" i="1"/>
  <c r="F68" i="1"/>
  <c r="F72" i="1"/>
  <c r="J34" i="1"/>
  <c r="I35" i="1"/>
  <c r="I41" i="1" s="1"/>
  <c r="I45" i="1" s="1"/>
  <c r="I46" i="1" s="1"/>
  <c r="I42" i="1"/>
  <c r="F70" i="1"/>
  <c r="F55" i="1"/>
  <c r="G38" i="1"/>
  <c r="F81" i="1"/>
  <c r="F75" i="1"/>
  <c r="F74" i="1"/>
  <c r="F58" i="1"/>
  <c r="G74" i="1" l="1"/>
  <c r="G64" i="1"/>
  <c r="G60" i="1"/>
  <c r="G57" i="1"/>
  <c r="I49" i="1"/>
  <c r="I47" i="1"/>
  <c r="G76" i="1"/>
  <c r="G82" i="1"/>
  <c r="G58" i="1"/>
  <c r="G63" i="1"/>
  <c r="K34" i="1"/>
  <c r="J35" i="1"/>
  <c r="J41" i="1" s="1"/>
  <c r="J45" i="1" s="1"/>
  <c r="J46" i="1" s="1"/>
  <c r="J42" i="1"/>
  <c r="G59" i="1"/>
  <c r="G66" i="1"/>
  <c r="G69" i="1"/>
  <c r="G78" i="1"/>
  <c r="G56" i="1"/>
  <c r="G72" i="1"/>
  <c r="F88" i="1"/>
  <c r="F37" i="1" s="1"/>
  <c r="F36" i="1" s="1"/>
  <c r="G55" i="1"/>
  <c r="G80" i="1"/>
  <c r="G84" i="1"/>
  <c r="G67" i="1"/>
  <c r="G83" i="1"/>
  <c r="G77" i="1"/>
  <c r="G81" i="1"/>
  <c r="G73" i="1"/>
  <c r="G54" i="1"/>
  <c r="G70" i="1"/>
  <c r="H51" i="1"/>
  <c r="H68" i="1" s="1"/>
  <c r="H39" i="1"/>
  <c r="G65" i="1"/>
  <c r="G86" i="1"/>
  <c r="G68" i="1"/>
  <c r="G71" i="1"/>
  <c r="G79" i="1"/>
  <c r="G75" i="1"/>
  <c r="G62" i="1"/>
  <c r="G85" i="1"/>
  <c r="H38" i="1"/>
  <c r="H82" i="1" l="1"/>
  <c r="H84" i="1"/>
  <c r="H59" i="1"/>
  <c r="H76" i="1"/>
  <c r="H78" i="1"/>
  <c r="H83" i="1"/>
  <c r="H85" i="1"/>
  <c r="H74" i="1"/>
  <c r="H77" i="1"/>
  <c r="H72" i="1"/>
  <c r="H61" i="1"/>
  <c r="H75" i="1"/>
  <c r="H80" i="1"/>
  <c r="H66" i="1"/>
  <c r="H71" i="1"/>
  <c r="H56" i="1"/>
  <c r="H73" i="1"/>
  <c r="H60" i="1"/>
  <c r="H81" i="1"/>
  <c r="H54" i="1"/>
  <c r="H63" i="1"/>
  <c r="H79" i="1"/>
  <c r="H86" i="1"/>
  <c r="H70" i="1"/>
  <c r="H57" i="1"/>
  <c r="H65" i="1"/>
  <c r="H67" i="1"/>
  <c r="J47" i="1"/>
  <c r="J49" i="1"/>
  <c r="K35" i="1"/>
  <c r="K41" i="1" s="1"/>
  <c r="K45" i="1" s="1"/>
  <c r="K46" i="1" s="1"/>
  <c r="L34" i="1"/>
  <c r="K42" i="1"/>
  <c r="H55" i="1"/>
  <c r="H69" i="1"/>
  <c r="H64" i="1"/>
  <c r="H62" i="1"/>
  <c r="H58" i="1"/>
  <c r="I38" i="1"/>
  <c r="G88" i="1"/>
  <c r="G37" i="1" s="1"/>
  <c r="G36" i="1" s="1"/>
  <c r="I39" i="1"/>
  <c r="I51" i="1"/>
  <c r="I63" i="1" s="1"/>
  <c r="I73" i="1" l="1"/>
  <c r="I79" i="1"/>
  <c r="I86" i="1"/>
  <c r="I85" i="1"/>
  <c r="I77" i="1"/>
  <c r="I57" i="1"/>
  <c r="I83" i="1"/>
  <c r="I78" i="1"/>
  <c r="I62" i="1"/>
  <c r="I66" i="1"/>
  <c r="I80" i="1"/>
  <c r="H88" i="1"/>
  <c r="H37" i="1" s="1"/>
  <c r="H36" i="1" s="1"/>
  <c r="K47" i="1"/>
  <c r="K49" i="1"/>
  <c r="I54" i="1"/>
  <c r="I76" i="1"/>
  <c r="I58" i="1"/>
  <c r="I59" i="1"/>
  <c r="I74" i="1"/>
  <c r="I81" i="1"/>
  <c r="I75" i="1"/>
  <c r="I69" i="1"/>
  <c r="I82" i="1"/>
  <c r="I64" i="1"/>
  <c r="J38" i="1"/>
  <c r="I56" i="1"/>
  <c r="I60" i="1"/>
  <c r="J51" i="1"/>
  <c r="J56" i="1" s="1"/>
  <c r="J39" i="1"/>
  <c r="I65" i="1"/>
  <c r="I61" i="1"/>
  <c r="I67" i="1"/>
  <c r="I71" i="1"/>
  <c r="M34" i="1"/>
  <c r="L35" i="1"/>
  <c r="L41" i="1" s="1"/>
  <c r="L45" i="1" s="1"/>
  <c r="L46" i="1" s="1"/>
  <c r="L42" i="1"/>
  <c r="I68" i="1"/>
  <c r="I70" i="1"/>
  <c r="I72" i="1"/>
  <c r="I84" i="1"/>
  <c r="I55" i="1"/>
  <c r="J58" i="1" l="1"/>
  <c r="J80" i="1"/>
  <c r="J68" i="1"/>
  <c r="J69" i="1"/>
  <c r="J54" i="1"/>
  <c r="J84" i="1"/>
  <c r="J62" i="1"/>
  <c r="J64" i="1"/>
  <c r="J71" i="1"/>
  <c r="J75" i="1"/>
  <c r="J61" i="1"/>
  <c r="J79" i="1"/>
  <c r="J65" i="1"/>
  <c r="J81" i="1"/>
  <c r="J82" i="1"/>
  <c r="J86" i="1"/>
  <c r="J78" i="1"/>
  <c r="J76" i="1"/>
  <c r="J59" i="1"/>
  <c r="J55" i="1"/>
  <c r="J57" i="1"/>
  <c r="J77" i="1"/>
  <c r="J60" i="1"/>
  <c r="J70" i="1"/>
  <c r="J73" i="1"/>
  <c r="J63" i="1"/>
  <c r="J83" i="1"/>
  <c r="J85" i="1"/>
  <c r="J72" i="1"/>
  <c r="K39" i="1"/>
  <c r="K51" i="1"/>
  <c r="K67" i="1" s="1"/>
  <c r="K38" i="1"/>
  <c r="K86" i="1"/>
  <c r="K82" i="1"/>
  <c r="J66" i="1"/>
  <c r="J67" i="1"/>
  <c r="J74" i="1"/>
  <c r="I88" i="1"/>
  <c r="I37" i="1" s="1"/>
  <c r="I36" i="1" s="1"/>
  <c r="M35" i="1"/>
  <c r="M41" i="1" s="1"/>
  <c r="M45" i="1" s="1"/>
  <c r="M46" i="1" s="1"/>
  <c r="M42" i="1"/>
  <c r="L47" i="1"/>
  <c r="L49" i="1"/>
  <c r="K77" i="1" l="1"/>
  <c r="K76" i="1"/>
  <c r="K71" i="1"/>
  <c r="K69" i="1"/>
  <c r="K64" i="1"/>
  <c r="K62" i="1"/>
  <c r="K54" i="1"/>
  <c r="K75" i="1"/>
  <c r="K72" i="1"/>
  <c r="K79" i="1"/>
  <c r="J88" i="1"/>
  <c r="J37" i="1" s="1"/>
  <c r="J36" i="1" s="1"/>
  <c r="K78" i="1"/>
  <c r="K68" i="1"/>
  <c r="K61" i="1"/>
  <c r="K63" i="1"/>
  <c r="K59" i="1"/>
  <c r="K85" i="1"/>
  <c r="K81" i="1"/>
  <c r="K73" i="1"/>
  <c r="K83" i="1"/>
  <c r="K66" i="1"/>
  <c r="K84" i="1"/>
  <c r="K56" i="1"/>
  <c r="K80" i="1"/>
  <c r="K57" i="1"/>
  <c r="K70" i="1"/>
  <c r="K58" i="1"/>
  <c r="K74" i="1"/>
  <c r="K65" i="1"/>
  <c r="K55" i="1"/>
  <c r="K60" i="1"/>
  <c r="L38" i="1"/>
  <c r="L39" i="1"/>
  <c r="L51" i="1"/>
  <c r="L61" i="1" s="1"/>
  <c r="M47" i="1"/>
  <c r="M49" i="1"/>
  <c r="L77" i="1" l="1"/>
  <c r="K88" i="1"/>
  <c r="K37" i="1" s="1"/>
  <c r="K36" i="1" s="1"/>
  <c r="L78" i="1"/>
  <c r="L57" i="1"/>
  <c r="L69" i="1"/>
  <c r="L55" i="1"/>
  <c r="L65" i="1"/>
  <c r="L73" i="1"/>
  <c r="L85" i="1"/>
  <c r="L80" i="1"/>
  <c r="M38" i="1"/>
  <c r="L79" i="1"/>
  <c r="L54" i="1"/>
  <c r="L67" i="1"/>
  <c r="L70" i="1"/>
  <c r="L68" i="1"/>
  <c r="L66" i="1"/>
  <c r="L81" i="1"/>
  <c r="L82" i="1"/>
  <c r="L86" i="1"/>
  <c r="L75" i="1"/>
  <c r="L74" i="1"/>
  <c r="L62" i="1"/>
  <c r="L76" i="1"/>
  <c r="L63" i="1"/>
  <c r="L84" i="1"/>
  <c r="L72" i="1"/>
  <c r="L59" i="1"/>
  <c r="L71" i="1"/>
  <c r="L64" i="1"/>
  <c r="M39" i="1"/>
  <c r="M51" i="1"/>
  <c r="M70" i="1" s="1"/>
  <c r="L56" i="1"/>
  <c r="L58" i="1"/>
  <c r="L60" i="1"/>
  <c r="L83" i="1"/>
  <c r="M76" i="1" l="1"/>
  <c r="M54" i="1"/>
  <c r="M64" i="1"/>
  <c r="M56" i="1"/>
  <c r="M86" i="1"/>
  <c r="M68" i="1"/>
  <c r="M79" i="1"/>
  <c r="M75" i="1"/>
  <c r="M83" i="1"/>
  <c r="M72" i="1"/>
  <c r="M81" i="1"/>
  <c r="M63" i="1"/>
  <c r="M59" i="1"/>
  <c r="M57" i="1"/>
  <c r="M67" i="1"/>
  <c r="M62" i="1"/>
  <c r="M85" i="1"/>
  <c r="M80" i="1"/>
  <c r="M74" i="1"/>
  <c r="M61" i="1"/>
  <c r="M82" i="1"/>
  <c r="M71" i="1"/>
  <c r="M69" i="1"/>
  <c r="M55" i="1"/>
  <c r="M84" i="1"/>
  <c r="M60" i="1"/>
  <c r="M66" i="1"/>
  <c r="M73" i="1"/>
  <c r="M78" i="1"/>
  <c r="L88" i="1"/>
  <c r="L37" i="1" s="1"/>
  <c r="L36" i="1" s="1"/>
  <c r="M77" i="1"/>
  <c r="M58" i="1"/>
  <c r="M65" i="1"/>
  <c r="M88" i="1" l="1"/>
  <c r="M37" i="1" s="1"/>
  <c r="M36" i="1" s="1"/>
  <c r="N36" i="1" l="1"/>
  <c r="Z34" i="1" s="1"/>
  <c r="Z56" i="1"/>
  <c r="Z45" i="1"/>
  <c r="Z77" i="1"/>
  <c r="Z88" i="1"/>
  <c r="Z43" i="1"/>
  <c r="Z87" i="1"/>
  <c r="Z46" i="1"/>
  <c r="Z39" i="1"/>
  <c r="Z79" i="1"/>
  <c r="Z49" i="1"/>
  <c r="O72" i="1"/>
  <c r="O57" i="1"/>
  <c r="Q63" i="1"/>
  <c r="Q64" i="1"/>
  <c r="Q40" i="1"/>
  <c r="O68" i="1"/>
  <c r="O55" i="1"/>
  <c r="Q47" i="1"/>
  <c r="Q50" i="1"/>
  <c r="O77" i="1"/>
  <c r="Q67" i="1"/>
  <c r="O54" i="1"/>
  <c r="Q36" i="1"/>
  <c r="Q85" i="1"/>
  <c r="O76" i="1"/>
  <c r="O85" i="1"/>
  <c r="O34" i="1"/>
  <c r="O49" i="1"/>
  <c r="Q82" i="1"/>
  <c r="Q62" i="1"/>
  <c r="Q77" i="1"/>
  <c r="Q79" i="1"/>
  <c r="Q60" i="1"/>
  <c r="Q34" i="1"/>
  <c r="Q80" i="1"/>
  <c r="O74" i="1"/>
  <c r="O36" i="1"/>
  <c r="Q49" i="1"/>
  <c r="O44" i="1"/>
  <c r="Q37" i="1"/>
  <c r="O58" i="1"/>
  <c r="O45" i="1"/>
  <c r="O60" i="1"/>
  <c r="O69" i="1"/>
  <c r="O66" i="1"/>
  <c r="Q42" i="1"/>
  <c r="Q57" i="1"/>
  <c r="Q43" i="1"/>
  <c r="Q55" i="1"/>
  <c r="O40" i="1"/>
  <c r="O70" i="1"/>
  <c r="Q53" i="1"/>
  <c r="Q73" i="1"/>
  <c r="O64" i="1"/>
  <c r="Q76" i="1"/>
  <c r="O87" i="1"/>
  <c r="Q58" i="1"/>
  <c r="O73" i="1"/>
  <c r="O67" i="1"/>
  <c r="O35" i="1"/>
  <c r="O75" i="1"/>
  <c r="Q41" i="1"/>
  <c r="Q83" i="1"/>
  <c r="Q51" i="1"/>
  <c r="Q66" i="1"/>
  <c r="Q69" i="1"/>
  <c r="O63" i="1"/>
  <c r="O79" i="1"/>
  <c r="O62" i="1"/>
  <c r="O83" i="1"/>
  <c r="Q48" i="1"/>
  <c r="Q35" i="1"/>
  <c r="Q56" i="1"/>
  <c r="Q46" i="1"/>
  <c r="Q44" i="1"/>
  <c r="O37" i="1"/>
  <c r="Q59" i="1"/>
  <c r="P86" i="1"/>
  <c r="R76" i="1"/>
  <c r="P67" i="1"/>
  <c r="R77" i="1"/>
  <c r="P75" i="1"/>
  <c r="P63" i="1"/>
  <c r="R37" i="1"/>
  <c r="R39" i="1"/>
  <c r="P55" i="1"/>
  <c r="P38" i="1"/>
  <c r="P80" i="1"/>
  <c r="R60" i="1"/>
  <c r="Q68" i="1"/>
  <c r="O38" i="1"/>
  <c r="O80" i="1"/>
  <c r="R88" i="1"/>
  <c r="R85" i="1"/>
  <c r="P34" i="1"/>
  <c r="R45" i="1"/>
  <c r="R47" i="1"/>
  <c r="R87" i="1"/>
  <c r="P52" i="1"/>
  <c r="R46" i="1"/>
  <c r="R78" i="1"/>
  <c r="P78" i="1"/>
  <c r="R67" i="1"/>
  <c r="R50" i="1"/>
  <c r="P68" i="1"/>
  <c r="R57" i="1"/>
  <c r="P57" i="1"/>
  <c r="Q88" i="1"/>
  <c r="O52" i="1"/>
  <c r="Q78" i="1"/>
  <c r="P54" i="1"/>
  <c r="P85" i="1"/>
  <c r="P83" i="1"/>
  <c r="R52" i="1"/>
  <c r="Q84" i="1"/>
  <c r="Q75" i="1"/>
  <c r="P79" i="1"/>
  <c r="P66" i="1"/>
  <c r="R68" i="1"/>
  <c r="P61" i="1"/>
  <c r="R56" i="1"/>
  <c r="P69" i="1"/>
  <c r="R48" i="1"/>
  <c r="R40" i="1"/>
  <c r="R62" i="1"/>
  <c r="P50" i="1"/>
  <c r="P35" i="1"/>
  <c r="O81" i="1"/>
  <c r="Q39" i="1"/>
  <c r="O82" i="1"/>
  <c r="Q70" i="1"/>
  <c r="R69" i="1"/>
  <c r="R59" i="1"/>
  <c r="P77" i="1"/>
  <c r="R42" i="1"/>
  <c r="O59" i="1"/>
  <c r="O51" i="1"/>
  <c r="P70" i="1"/>
  <c r="P46" i="1"/>
  <c r="P71" i="1"/>
  <c r="P40" i="1"/>
  <c r="R79" i="1"/>
  <c r="R44" i="1"/>
  <c r="P59" i="1"/>
  <c r="R72" i="1"/>
  <c r="P76" i="1"/>
  <c r="P47" i="1"/>
  <c r="R74" i="1"/>
  <c r="P64" i="1"/>
  <c r="R83" i="1"/>
  <c r="Q65" i="1"/>
  <c r="O39" i="1"/>
  <c r="O47" i="1"/>
  <c r="R51" i="1"/>
  <c r="P74" i="1"/>
  <c r="P73" i="1"/>
  <c r="R61" i="1"/>
  <c r="P82" i="1"/>
  <c r="R34" i="1"/>
  <c r="R82" i="1"/>
  <c r="R55" i="1"/>
  <c r="P45" i="1"/>
  <c r="R36" i="1"/>
  <c r="P39" i="1"/>
  <c r="B20" i="1"/>
  <c r="I24" i="1" s="1"/>
  <c r="R43" i="1"/>
  <c r="P43" i="1"/>
  <c r="P53" i="1"/>
  <c r="O78" i="1"/>
  <c r="R66" i="1"/>
  <c r="P44" i="1"/>
  <c r="P72" i="1"/>
  <c r="P48" i="1"/>
  <c r="P62" i="1"/>
  <c r="P65" i="1"/>
  <c r="P87" i="1"/>
  <c r="R73" i="1"/>
  <c r="Q54" i="1"/>
  <c r="P58" i="1"/>
  <c r="P36" i="1"/>
  <c r="R54" i="1"/>
  <c r="Q81" i="1"/>
  <c r="R38" i="1"/>
  <c r="P60" i="1"/>
  <c r="P41" i="1"/>
  <c r="R71" i="1"/>
  <c r="R58" i="1"/>
  <c r="P49" i="1"/>
  <c r="P84" i="1"/>
  <c r="R53" i="1"/>
  <c r="R63" i="1"/>
  <c r="R41" i="1"/>
  <c r="O48" i="1"/>
  <c r="Q86" i="1"/>
  <c r="R64" i="1"/>
  <c r="R70" i="1"/>
  <c r="Q38" i="1"/>
  <c r="R86" i="1"/>
  <c r="R35" i="1"/>
  <c r="Q74" i="1"/>
  <c r="S86" i="1"/>
  <c r="S88" i="1"/>
  <c r="S61" i="1"/>
  <c r="S82" i="1"/>
  <c r="S85" i="1"/>
  <c r="S59" i="1"/>
  <c r="S55" i="1"/>
  <c r="S50" i="1"/>
  <c r="S71" i="1"/>
  <c r="S63" i="1"/>
  <c r="S41" i="1"/>
  <c r="S70" i="1"/>
  <c r="S75" i="1"/>
  <c r="S78" i="1"/>
  <c r="S72" i="1"/>
  <c r="S46" i="1"/>
  <c r="S67" i="1"/>
  <c r="S43" i="1"/>
  <c r="S79" i="1"/>
  <c r="S66" i="1"/>
  <c r="S53" i="1"/>
  <c r="S51" i="1"/>
  <c r="S36" i="1"/>
  <c r="S68" i="1"/>
  <c r="S65" i="1"/>
  <c r="S52" i="1"/>
  <c r="S34" i="1"/>
  <c r="S39" i="1"/>
  <c r="S54" i="1"/>
  <c r="S42" i="1"/>
  <c r="S58" i="1"/>
  <c r="S48" i="1"/>
  <c r="S44" i="1"/>
  <c r="S40" i="1"/>
  <c r="S83" i="1"/>
  <c r="S64" i="1"/>
  <c r="S69" i="1"/>
  <c r="S73" i="1"/>
  <c r="S76" i="1"/>
  <c r="S47" i="1"/>
  <c r="S74" i="1"/>
  <c r="S87" i="1"/>
  <c r="S60" i="1"/>
  <c r="S57" i="1"/>
  <c r="S38" i="1"/>
  <c r="S80" i="1"/>
  <c r="S77" i="1"/>
  <c r="S84" i="1"/>
  <c r="S81" i="1"/>
  <c r="S37" i="1"/>
  <c r="S45" i="1"/>
  <c r="S56" i="1"/>
  <c r="S35" i="1"/>
  <c r="S62" i="1"/>
  <c r="T61" i="1"/>
  <c r="T75" i="1"/>
  <c r="T49" i="1"/>
  <c r="T64" i="1"/>
  <c r="T35" i="1"/>
  <c r="T60" i="1"/>
  <c r="T51" i="1"/>
  <c r="T65" i="1"/>
  <c r="T72" i="1"/>
  <c r="T76" i="1"/>
  <c r="T68" i="1"/>
  <c r="T40" i="1"/>
  <c r="T57" i="1"/>
  <c r="T62" i="1"/>
  <c r="T46" i="1"/>
  <c r="T42" i="1"/>
  <c r="T55" i="1"/>
  <c r="T44" i="1"/>
  <c r="T88" i="1"/>
  <c r="T47" i="1"/>
  <c r="T41" i="1"/>
  <c r="T39" i="1"/>
  <c r="T58" i="1"/>
  <c r="T50" i="1"/>
  <c r="T78" i="1"/>
  <c r="T52" i="1"/>
  <c r="T83" i="1"/>
  <c r="T73" i="1"/>
  <c r="T67" i="1"/>
  <c r="T77" i="1"/>
  <c r="T63" i="1"/>
  <c r="T53" i="1"/>
  <c r="T87" i="1"/>
  <c r="T74" i="1"/>
  <c r="T54" i="1"/>
  <c r="T79" i="1"/>
  <c r="T56" i="1"/>
  <c r="T59" i="1"/>
  <c r="T37" i="1"/>
  <c r="T81" i="1"/>
  <c r="T45" i="1"/>
  <c r="T70" i="1"/>
  <c r="T85" i="1"/>
  <c r="T71" i="1"/>
  <c r="T36" i="1"/>
  <c r="T86" i="1"/>
  <c r="T43" i="1"/>
  <c r="T34" i="1"/>
  <c r="T84" i="1"/>
  <c r="T48" i="1"/>
  <c r="T80" i="1"/>
  <c r="T82" i="1"/>
  <c r="T69" i="1"/>
  <c r="T38" i="1"/>
  <c r="T66" i="1"/>
  <c r="U66" i="1"/>
  <c r="U63" i="1"/>
  <c r="U77" i="1"/>
  <c r="U65" i="1"/>
  <c r="U48" i="1"/>
  <c r="U37" i="1"/>
  <c r="U61" i="1"/>
  <c r="U54" i="1"/>
  <c r="U38" i="1"/>
  <c r="U43" i="1"/>
  <c r="U85" i="1"/>
  <c r="U88" i="1"/>
  <c r="U79" i="1"/>
  <c r="U74" i="1"/>
  <c r="U50" i="1"/>
  <c r="U86" i="1"/>
  <c r="U53" i="1"/>
  <c r="U78" i="1"/>
  <c r="U42" i="1"/>
  <c r="U68" i="1"/>
  <c r="U46" i="1"/>
  <c r="U84" i="1"/>
  <c r="U44" i="1"/>
  <c r="U80" i="1"/>
  <c r="U81" i="1"/>
  <c r="U82" i="1"/>
  <c r="U39" i="1"/>
  <c r="U60" i="1"/>
  <c r="U87" i="1"/>
  <c r="U40" i="1"/>
  <c r="U67" i="1"/>
  <c r="U55" i="1"/>
  <c r="U72" i="1"/>
  <c r="U64" i="1"/>
  <c r="U71" i="1"/>
  <c r="U62" i="1"/>
  <c r="U73" i="1"/>
  <c r="U57" i="1"/>
  <c r="U51" i="1"/>
  <c r="U76" i="1"/>
  <c r="U58" i="1"/>
  <c r="U56" i="1"/>
  <c r="U41" i="1"/>
  <c r="U69" i="1"/>
  <c r="U70" i="1"/>
  <c r="U45" i="1"/>
  <c r="U47" i="1"/>
  <c r="U34" i="1"/>
  <c r="U36" i="1"/>
  <c r="U75" i="1"/>
  <c r="U35" i="1"/>
  <c r="U59" i="1"/>
  <c r="U83" i="1"/>
  <c r="U49" i="1"/>
  <c r="U52" i="1"/>
  <c r="W72" i="1"/>
  <c r="W50" i="1"/>
  <c r="W67" i="1"/>
  <c r="W64" i="1"/>
  <c r="W78" i="1"/>
  <c r="W39" i="1"/>
  <c r="W81" i="1"/>
  <c r="V55" i="1"/>
  <c r="V42" i="1"/>
  <c r="V34" i="1"/>
  <c r="V47" i="1"/>
  <c r="V82" i="1"/>
  <c r="V48" i="1"/>
  <c r="V62" i="1"/>
  <c r="W38" i="1"/>
  <c r="W47" i="1"/>
  <c r="W75" i="1"/>
  <c r="W77" i="1"/>
  <c r="W52" i="1"/>
  <c r="W48" i="1"/>
  <c r="W84" i="1"/>
  <c r="W59" i="1"/>
  <c r="V69" i="1"/>
  <c r="V83" i="1"/>
  <c r="V84" i="1"/>
  <c r="V50" i="1"/>
  <c r="V63" i="1"/>
  <c r="V74" i="1"/>
  <c r="V40" i="1"/>
  <c r="W58" i="1"/>
  <c r="W87" i="1"/>
  <c r="W40" i="1"/>
  <c r="W45" i="1"/>
  <c r="W51" i="1"/>
  <c r="W82" i="1"/>
  <c r="W86" i="1"/>
  <c r="W61" i="1"/>
  <c r="V78" i="1"/>
  <c r="V37" i="1"/>
  <c r="V59" i="1"/>
  <c r="V60" i="1"/>
  <c r="V44" i="1"/>
  <c r="V70" i="1"/>
  <c r="V51" i="1"/>
  <c r="W43" i="1"/>
  <c r="W65" i="1"/>
  <c r="W35" i="1"/>
  <c r="W71" i="1"/>
  <c r="W73" i="1"/>
  <c r="W34" i="1"/>
  <c r="W69" i="1"/>
  <c r="W76" i="1"/>
  <c r="V71" i="1"/>
  <c r="V77" i="1"/>
  <c r="V72" i="1"/>
  <c r="V57" i="1"/>
  <c r="V49" i="1"/>
  <c r="V88" i="1"/>
  <c r="V56" i="1"/>
  <c r="W55" i="1"/>
  <c r="W53" i="1"/>
  <c r="W46" i="1"/>
  <c r="W57" i="1"/>
  <c r="W41" i="1"/>
  <c r="W60" i="1"/>
  <c r="W68" i="1"/>
  <c r="V80" i="1"/>
  <c r="V65" i="1"/>
  <c r="V46" i="1"/>
  <c r="V76" i="1"/>
  <c r="V52" i="1"/>
  <c r="V61" i="1"/>
  <c r="V39" i="1"/>
  <c r="W54" i="1"/>
  <c r="W80" i="1"/>
  <c r="W37" i="1"/>
  <c r="W83" i="1"/>
  <c r="W56" i="1"/>
  <c r="W66" i="1"/>
  <c r="W62" i="1"/>
  <c r="V36" i="1"/>
  <c r="V86" i="1"/>
  <c r="V75" i="1"/>
  <c r="V73" i="1"/>
  <c r="V85" i="1"/>
  <c r="V45" i="1"/>
  <c r="W49" i="1"/>
  <c r="W44" i="1"/>
  <c r="W79" i="1"/>
  <c r="W42" i="1"/>
  <c r="W74" i="1"/>
  <c r="W88" i="1"/>
  <c r="V35" i="1"/>
  <c r="V87" i="1"/>
  <c r="V43" i="1"/>
  <c r="V64" i="1"/>
  <c r="V66" i="1"/>
  <c r="V67" i="1"/>
  <c r="V68" i="1"/>
  <c r="W85" i="1"/>
  <c r="W70" i="1"/>
  <c r="W63" i="1"/>
  <c r="W36" i="1"/>
  <c r="V53" i="1"/>
  <c r="V41" i="1"/>
  <c r="V54" i="1"/>
  <c r="V81" i="1"/>
  <c r="V58" i="1"/>
  <c r="V79" i="1"/>
  <c r="V38" i="1"/>
  <c r="X53" i="1"/>
  <c r="X69" i="1"/>
  <c r="X80" i="1"/>
  <c r="X45" i="1"/>
  <c r="X78" i="1"/>
  <c r="X38" i="1"/>
  <c r="X70" i="1"/>
  <c r="X36" i="1"/>
  <c r="X81" i="1"/>
  <c r="X39" i="1"/>
  <c r="X88" i="1"/>
  <c r="X40" i="1"/>
  <c r="X86" i="1"/>
  <c r="X44" i="1"/>
  <c r="X65" i="1"/>
  <c r="X60" i="1"/>
  <c r="X43" i="1"/>
  <c r="X50" i="1"/>
  <c r="X68" i="1"/>
  <c r="X59" i="1"/>
  <c r="X82" i="1"/>
  <c r="X57" i="1"/>
  <c r="X49" i="1"/>
  <c r="X54" i="1"/>
  <c r="X51" i="1"/>
  <c r="X47" i="1"/>
  <c r="X34" i="1"/>
  <c r="X42" i="1"/>
  <c r="X41" i="1"/>
  <c r="X46" i="1"/>
  <c r="X72" i="1"/>
  <c r="X66" i="1"/>
  <c r="X76" i="1"/>
  <c r="X77" i="1"/>
  <c r="X64" i="1"/>
  <c r="X83" i="1"/>
  <c r="X75" i="1"/>
  <c r="X71" i="1"/>
  <c r="X35" i="1"/>
  <c r="X63" i="1"/>
  <c r="X84" i="1"/>
  <c r="X48" i="1"/>
  <c r="X55" i="1"/>
  <c r="X73" i="1"/>
  <c r="X67" i="1"/>
  <c r="X74" i="1"/>
  <c r="X52" i="1"/>
  <c r="X85" i="1"/>
  <c r="X79" i="1"/>
  <c r="X58" i="1"/>
  <c r="X62" i="1"/>
  <c r="X61" i="1"/>
  <c r="X37" i="1"/>
  <c r="X56" i="1"/>
  <c r="X87" i="1"/>
  <c r="Y70" i="1"/>
  <c r="Y69" i="1"/>
  <c r="Y59" i="1"/>
  <c r="Y77" i="1"/>
  <c r="Y36" i="1"/>
  <c r="Y80" i="1"/>
  <c r="Z72" i="1"/>
  <c r="Z64" i="1"/>
  <c r="Z76" i="1"/>
  <c r="Z83" i="1"/>
  <c r="Z75" i="1"/>
  <c r="Z40" i="1"/>
  <c r="Z84" i="1"/>
  <c r="Y40" i="1"/>
  <c r="Y86" i="1"/>
  <c r="Y71" i="1"/>
  <c r="Y65" i="1"/>
  <c r="Y68" i="1"/>
  <c r="Y44" i="1"/>
  <c r="Y48" i="1"/>
  <c r="Z42" i="1"/>
  <c r="Z70" i="1"/>
  <c r="Z81" i="1"/>
  <c r="Z73" i="1"/>
  <c r="Z53" i="1"/>
  <c r="Z44" i="1"/>
  <c r="Z66" i="1"/>
  <c r="Y41" i="1"/>
  <c r="Y66" i="1"/>
  <c r="Y61" i="1"/>
  <c r="Y85" i="1"/>
  <c r="Y81" i="1"/>
  <c r="Y78" i="1"/>
  <c r="Y43" i="1"/>
  <c r="Z65" i="1"/>
  <c r="Z68" i="1"/>
  <c r="Z60" i="1"/>
  <c r="Z58" i="1"/>
  <c r="Z62" i="1"/>
  <c r="Z61" i="1"/>
  <c r="Z67" i="1"/>
  <c r="Z71" i="1" l="1"/>
  <c r="Q71" i="1"/>
  <c r="Q72" i="1"/>
  <c r="Z36" i="1"/>
  <c r="Z41" i="1"/>
  <c r="S49" i="1"/>
  <c r="R81" i="1"/>
  <c r="O84" i="1"/>
  <c r="R49" i="1"/>
  <c r="O53" i="1"/>
  <c r="P51" i="1"/>
  <c r="P88" i="1"/>
  <c r="Q52" i="1"/>
  <c r="R84" i="1"/>
  <c r="R75" i="1"/>
  <c r="O61" i="1"/>
  <c r="P81" i="1"/>
  <c r="R65" i="1"/>
  <c r="O42" i="1"/>
  <c r="P42" i="1"/>
  <c r="P37" i="1"/>
  <c r="P56" i="1"/>
  <c r="R80" i="1"/>
  <c r="N80" i="1" s="1"/>
  <c r="O88" i="1"/>
  <c r="O46" i="1"/>
  <c r="O56" i="1"/>
  <c r="Q87" i="1"/>
  <c r="Q45" i="1"/>
  <c r="O50" i="1"/>
  <c r="O41" i="1"/>
  <c r="N41" i="1" s="1"/>
  <c r="O71" i="1"/>
  <c r="O65" i="1"/>
  <c r="Q61" i="1"/>
  <c r="Z82" i="1"/>
  <c r="Z78" i="1"/>
  <c r="N78" i="1" s="1"/>
  <c r="Z85" i="1"/>
  <c r="N85" i="1" s="1"/>
  <c r="O43" i="1"/>
  <c r="Z47" i="1"/>
  <c r="Z74" i="1"/>
  <c r="Z86" i="1"/>
  <c r="Z80" i="1"/>
  <c r="Z51" i="1"/>
  <c r="Z57" i="1"/>
  <c r="Y57" i="1"/>
  <c r="N57" i="1" s="1"/>
  <c r="Y51" i="1"/>
  <c r="Y34" i="1"/>
  <c r="Y54" i="1"/>
  <c r="Y64" i="1"/>
  <c r="N64" i="1" s="1"/>
  <c r="Y62" i="1"/>
  <c r="N62" i="1" s="1"/>
  <c r="Y75" i="1"/>
  <c r="Y49" i="1"/>
  <c r="Z50" i="1"/>
  <c r="Z37" i="1"/>
  <c r="Y74" i="1"/>
  <c r="N74" i="1" s="1"/>
  <c r="Y56" i="1"/>
  <c r="Y82" i="1"/>
  <c r="Y83" i="1"/>
  <c r="N83" i="1" s="1"/>
  <c r="Y88" i="1"/>
  <c r="Y45" i="1"/>
  <c r="N45" i="1" s="1"/>
  <c r="Y50" i="1"/>
  <c r="Y53" i="1"/>
  <c r="Z69" i="1"/>
  <c r="N69" i="1" s="1"/>
  <c r="Z38" i="1"/>
  <c r="Y35" i="1"/>
  <c r="Y72" i="1"/>
  <c r="Y42" i="1"/>
  <c r="Y73" i="1"/>
  <c r="N73" i="1" s="1"/>
  <c r="Y76" i="1"/>
  <c r="N76" i="1" s="1"/>
  <c r="Y52" i="1"/>
  <c r="Y60" i="1"/>
  <c r="N60" i="1" s="1"/>
  <c r="Y63" i="1"/>
  <c r="Y46" i="1"/>
  <c r="Y67" i="1"/>
  <c r="N67" i="1" s="1"/>
  <c r="Y87" i="1"/>
  <c r="Y84" i="1"/>
  <c r="Y37" i="1"/>
  <c r="Z54" i="1"/>
  <c r="Z52" i="1"/>
  <c r="Z55" i="1"/>
  <c r="Z63" i="1"/>
  <c r="Y39" i="1"/>
  <c r="N39" i="1" s="1"/>
  <c r="Y55" i="1"/>
  <c r="N55" i="1" s="1"/>
  <c r="Y58" i="1"/>
  <c r="N58" i="1" s="1"/>
  <c r="Y79" i="1"/>
  <c r="N79" i="1" s="1"/>
  <c r="Y38" i="1"/>
  <c r="Y47" i="1"/>
  <c r="O86" i="1"/>
  <c r="Z35" i="1"/>
  <c r="Z48" i="1"/>
  <c r="Z59" i="1"/>
  <c r="N59" i="1" s="1"/>
  <c r="N47" i="1"/>
  <c r="N84" i="1"/>
  <c r="N71" i="1"/>
  <c r="N72" i="1"/>
  <c r="N34" i="1"/>
  <c r="B19" i="1" s="1"/>
  <c r="N66" i="1"/>
  <c r="N77" i="1"/>
  <c r="N40" i="1"/>
  <c r="N70" i="1"/>
  <c r="N68" i="1"/>
  <c r="N38" i="1" l="1"/>
  <c r="N53" i="1"/>
  <c r="N75" i="1"/>
  <c r="N82" i="1"/>
  <c r="N35" i="1"/>
  <c r="B18" i="1" s="1"/>
  <c r="N61" i="1"/>
  <c r="N56" i="1"/>
  <c r="N51" i="1"/>
  <c r="N88" i="1"/>
  <c r="N86" i="1"/>
  <c r="N63" i="1"/>
  <c r="N54" i="1"/>
  <c r="N65" i="1"/>
  <c r="N37" i="1"/>
  <c r="N46" i="1"/>
  <c r="N81" i="1"/>
  <c r="N49" i="1"/>
</calcChain>
</file>

<file path=xl/sharedStrings.xml><?xml version="1.0" encoding="utf-8"?>
<sst xmlns="http://schemas.openxmlformats.org/spreadsheetml/2006/main" count="133" uniqueCount="57">
  <si>
    <t xml:space="preserve"> </t>
  </si>
  <si>
    <t>Fits from RO Sayer, Rev. de Phys. App. 12 (1543) 1977.</t>
  </si>
  <si>
    <t>Gasses use straight line from 0-.2</t>
  </si>
  <si>
    <t>Input table</t>
  </si>
  <si>
    <t>Z=</t>
  </si>
  <si>
    <t>TV=</t>
  </si>
  <si>
    <t>TV(max)=</t>
  </si>
  <si>
    <t>MV</t>
  </si>
  <si>
    <t>Output table</t>
  </si>
  <si>
    <t>Etan=</t>
  </si>
  <si>
    <t>MeV</t>
  </si>
  <si>
    <t>Qtan=</t>
  </si>
  <si>
    <t xml:space="preserve"> gas</t>
  </si>
  <si>
    <t>F(Qtan)=</t>
  </si>
  <si>
    <t>"Tandem Trans"</t>
  </si>
  <si>
    <t>Tandem Transmission vs Z table (1 Var)</t>
  </si>
  <si>
    <t>M=</t>
  </si>
  <si>
    <t>amu (approximate)</t>
  </si>
  <si>
    <t>E=</t>
  </si>
  <si>
    <t>Calc table</t>
  </si>
  <si>
    <t>gas</t>
  </si>
  <si>
    <t>MAX</t>
  </si>
  <si>
    <t>Q=</t>
  </si>
  <si>
    <t>sum=</t>
  </si>
  <si>
    <t>F(Q)=</t>
  </si>
  <si>
    <t>Fm=</t>
  </si>
  <si>
    <t>Qo=</t>
  </si>
  <si>
    <t>rho=</t>
  </si>
  <si>
    <t>1 amu=</t>
  </si>
  <si>
    <t>beta=</t>
  </si>
  <si>
    <t>red. vel=</t>
  </si>
  <si>
    <t>Qo/Z=</t>
  </si>
  <si>
    <t>epsilon=</t>
  </si>
  <si>
    <t>Q</t>
  </si>
  <si>
    <t>F(Q)/Fm</t>
  </si>
  <si>
    <t>Optimum charge state Transmission factors for tandem ions.</t>
  </si>
  <si>
    <t>14kG 45 deg 18 mev Au 6+</t>
  </si>
  <si>
    <t>40 MeV Au 6+</t>
  </si>
  <si>
    <t>30 deg</t>
  </si>
  <si>
    <t>15 deg</t>
  </si>
  <si>
    <t>38 MeV Au 3+</t>
  </si>
  <si>
    <t>angle</t>
  </si>
  <si>
    <t>sqrt(ME)/q</t>
  </si>
  <si>
    <t>M</t>
  </si>
  <si>
    <t>E</t>
  </si>
  <si>
    <t>1/TAN(th/2)</t>
  </si>
  <si>
    <t>is ratio constant</t>
  </si>
  <si>
    <t>ratio to use</t>
  </si>
  <si>
    <t>ME/Q2=</t>
  </si>
  <si>
    <t>As function on Z, velocity and maximum terminal voltage and max ME/Q2.</t>
  </si>
  <si>
    <t>Enter values only in YELLOW areas</t>
  </si>
  <si>
    <t>Angle=</t>
  </si>
  <si>
    <t>degrees</t>
  </si>
  <si>
    <t>ME/Q2(max)=</t>
  </si>
  <si>
    <t>MeV-amu</t>
  </si>
  <si>
    <t>Tandem VdG with gas stripper</t>
  </si>
  <si>
    <t>Energy=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</si>
</sst>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General_)"/>
    <numFmt numFmtId="165" formatCode="0.0E+00_)"/>
    <numFmt numFmtId="166" formatCode="0.00E+00_)"/>
    <numFmt numFmtId="167" formatCode="0.00_)"/>
    <numFmt numFmtId="168" formatCode="0.000_)"/>
    <numFmt numFmtId="169" formatCode="0.0000_)"/>
    <numFmt numFmtId="170" formatCode="0_)"/>
    <numFmt numFmtId="171" formatCode="0.00000%"/>
    <numFmt numFmtId="172" formatCode="0.000000"/>
  </numFmts>
  <fonts count="6" x14ac:knownFonts="1">
    <font>
      <sz val="10"/>
      <name val="Courier"/>
    </font>
    <font>
      <sz val="8"/>
      <name val="Courier"/>
      <family val="3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55">
    <xf numFmtId="164" fontId="0" fillId="0" borderId="0" xfId="0"/>
    <xf numFmtId="164" fontId="2" fillId="0" borderId="0" xfId="0" applyFont="1" applyAlignment="1" applyProtection="1">
      <alignment horizontal="left"/>
    </xf>
    <xf numFmtId="164" fontId="3" fillId="0" borderId="0" xfId="0" applyFont="1"/>
    <xf numFmtId="164" fontId="3" fillId="0" borderId="0" xfId="0" applyFont="1" applyAlignment="1">
      <alignment horizontal="left"/>
    </xf>
    <xf numFmtId="164" fontId="3" fillId="0" borderId="0" xfId="0" applyFont="1" applyAlignment="1" applyProtection="1">
      <alignment horizontal="right"/>
    </xf>
    <xf numFmtId="164" fontId="3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quotePrefix="1" applyFont="1"/>
    <xf numFmtId="164" fontId="2" fillId="2" borderId="0" xfId="0" applyFont="1" applyFill="1"/>
    <xf numFmtId="164" fontId="3" fillId="2" borderId="0" xfId="0" applyFont="1" applyFill="1"/>
    <xf numFmtId="164" fontId="3" fillId="0" borderId="0" xfId="0" quotePrefix="1" applyFont="1" applyAlignment="1" applyProtection="1">
      <alignment horizontal="right"/>
    </xf>
    <xf numFmtId="164" fontId="4" fillId="0" borderId="1" xfId="0" applyFont="1" applyFill="1" applyBorder="1" applyAlignment="1" applyProtection="1">
      <alignment horizontal="left"/>
    </xf>
    <xf numFmtId="164" fontId="5" fillId="0" borderId="1" xfId="0" applyFont="1" applyFill="1" applyBorder="1" applyAlignment="1" applyProtection="1">
      <alignment horizontal="center"/>
    </xf>
    <xf numFmtId="164" fontId="2" fillId="0" borderId="5" xfId="0" applyFont="1" applyFill="1" applyBorder="1" applyAlignment="1" applyProtection="1">
      <alignment horizontal="right"/>
    </xf>
    <xf numFmtId="164" fontId="3" fillId="2" borderId="2" xfId="0" applyFont="1" applyFill="1" applyBorder="1" applyAlignment="1" applyProtection="1"/>
    <xf numFmtId="164" fontId="3" fillId="0" borderId="0" xfId="0" applyFont="1" applyProtection="1"/>
    <xf numFmtId="10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4" fontId="2" fillId="0" borderId="6" xfId="0" applyFont="1" applyFill="1" applyBorder="1" applyAlignment="1" applyProtection="1">
      <alignment horizontal="right"/>
    </xf>
    <xf numFmtId="164" fontId="3" fillId="2" borderId="3" xfId="0" applyFont="1" applyFill="1" applyBorder="1" applyAlignment="1" applyProtection="1"/>
    <xf numFmtId="164" fontId="3" fillId="0" borderId="0" xfId="0" applyFont="1" applyAlignment="1">
      <alignment horizontal="right"/>
    </xf>
    <xf numFmtId="164" fontId="2" fillId="0" borderId="7" xfId="0" applyFont="1" applyFill="1" applyBorder="1" applyAlignment="1" applyProtection="1">
      <alignment horizontal="right"/>
    </xf>
    <xf numFmtId="164" fontId="3" fillId="2" borderId="4" xfId="0" applyFont="1" applyFill="1" applyBorder="1" applyAlignment="1" applyProtection="1"/>
    <xf numFmtId="172" fontId="3" fillId="0" borderId="0" xfId="0" applyNumberFormat="1" applyFont="1" applyProtection="1"/>
    <xf numFmtId="172" fontId="3" fillId="0" borderId="0" xfId="0" applyNumberFormat="1" applyFont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170" fontId="3" fillId="0" borderId="0" xfId="0" applyNumberFormat="1" applyFont="1" applyProtection="1"/>
    <xf numFmtId="164" fontId="2" fillId="0" borderId="0" xfId="0" applyFont="1" applyFill="1" applyBorder="1" applyAlignment="1"/>
    <xf numFmtId="164" fontId="3" fillId="0" borderId="0" xfId="0" applyFont="1" applyFill="1" applyBorder="1" applyAlignment="1"/>
    <xf numFmtId="164" fontId="4" fillId="0" borderId="1" xfId="0" applyFont="1" applyFill="1" applyBorder="1" applyAlignment="1" applyProtection="1">
      <alignment horizontal="centerContinuous"/>
    </xf>
    <xf numFmtId="164" fontId="5" fillId="0" borderId="1" xfId="0" applyFont="1" applyFill="1" applyBorder="1" applyAlignment="1">
      <alignment horizontal="centerContinuous"/>
    </xf>
    <xf numFmtId="167" fontId="3" fillId="3" borderId="2" xfId="0" applyNumberFormat="1" applyFont="1" applyFill="1" applyBorder="1" applyAlignment="1" applyProtection="1"/>
    <xf numFmtId="167" fontId="3" fillId="3" borderId="3" xfId="0" applyNumberFormat="1" applyFont="1" applyFill="1" applyBorder="1" applyAlignment="1" applyProtection="1"/>
    <xf numFmtId="164" fontId="3" fillId="3" borderId="3" xfId="0" applyFont="1" applyFill="1" applyBorder="1" applyAlignment="1" applyProtection="1"/>
    <xf numFmtId="10" fontId="3" fillId="3" borderId="8" xfId="0" applyNumberFormat="1" applyFont="1" applyFill="1" applyBorder="1" applyAlignment="1" applyProtection="1"/>
    <xf numFmtId="164" fontId="3" fillId="0" borderId="0" xfId="0" applyFont="1" applyBorder="1"/>
    <xf numFmtId="164" fontId="2" fillId="0" borderId="0" xfId="0" applyFont="1" applyFill="1" applyBorder="1" applyAlignment="1" applyProtection="1"/>
    <xf numFmtId="167" fontId="3" fillId="0" borderId="0" xfId="0" applyNumberFormat="1" applyFont="1" applyFill="1" applyBorder="1" applyAlignment="1" applyProtection="1"/>
    <xf numFmtId="164" fontId="3" fillId="0" borderId="0" xfId="0" applyFont="1" applyBorder="1" applyAlignment="1" applyProtection="1">
      <alignment horizontal="left"/>
    </xf>
    <xf numFmtId="164" fontId="3" fillId="0" borderId="0" xfId="0" applyFont="1" applyFill="1" applyBorder="1" applyAlignment="1" applyProtection="1"/>
    <xf numFmtId="10" fontId="3" fillId="0" borderId="0" xfId="0" applyNumberFormat="1" applyFont="1" applyFill="1" applyBorder="1" applyAlignment="1" applyProtection="1"/>
    <xf numFmtId="164" fontId="2" fillId="0" borderId="0" xfId="0" applyFont="1" applyBorder="1"/>
    <xf numFmtId="164" fontId="2" fillId="0" borderId="0" xfId="0" applyFont="1" applyBorder="1" applyAlignment="1" applyProtection="1">
      <alignment horizontal="left"/>
    </xf>
    <xf numFmtId="171" fontId="3" fillId="0" borderId="0" xfId="0" applyNumberFormat="1" applyFont="1" applyBorder="1" applyProtection="1"/>
    <xf numFmtId="164" fontId="2" fillId="0" borderId="0" xfId="0" applyFont="1" applyAlignment="1" applyProtection="1">
      <alignment horizontal="right"/>
    </xf>
    <xf numFmtId="164" fontId="2" fillId="0" borderId="0" xfId="0" applyFont="1" applyAlignment="1">
      <alignment horizontal="right"/>
    </xf>
    <xf numFmtId="2" fontId="3" fillId="0" borderId="0" xfId="0" applyNumberFormat="1" applyFont="1"/>
    <xf numFmtId="167" fontId="3" fillId="0" borderId="0" xfId="0" applyNumberFormat="1" applyFont="1" applyAlignment="1" applyProtection="1">
      <alignment horizontal="right"/>
    </xf>
    <xf numFmtId="168" fontId="3" fillId="0" borderId="0" xfId="0" applyNumberFormat="1" applyFont="1" applyAlignment="1" applyProtection="1">
      <alignment horizontal="left"/>
    </xf>
    <xf numFmtId="168" fontId="3" fillId="0" borderId="0" xfId="0" applyNumberFormat="1" applyFont="1" applyAlignment="1" applyProtection="1">
      <alignment horizontal="right"/>
    </xf>
    <xf numFmtId="164" fontId="2" fillId="0" borderId="0" xfId="0" applyFont="1" applyProtection="1"/>
    <xf numFmtId="166" fontId="2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Charge State Fractions</a:t>
            </a:r>
          </a:p>
        </c:rich>
      </c:tx>
      <c:layout>
        <c:manualLayout>
          <c:xMode val="edge"/>
          <c:yMode val="edge"/>
          <c:x val="0.33082746235667909"/>
          <c:y val="4.0909090909090909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2556411680212202"/>
          <c:y val="0.25454601950022082"/>
          <c:w val="0.3721807927235013"/>
          <c:h val="0.53181936217010428"/>
        </c:manualLayout>
      </c:layout>
      <c:surfaceChart>
        <c:wireframe val="0"/>
        <c:ser>
          <c:idx val="0"/>
          <c:order val="0"/>
          <c:tx>
            <c:strRef>
              <c:f>tandemqs!$BF$14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tandemqs!$BG$14:$CI$14</c:f>
              <c:numCache>
                <c:formatCode>0.0000_)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0097-4A0C-BB1C-1C4489046D23}"/>
            </c:ext>
          </c:extLst>
        </c:ser>
        <c:ser>
          <c:idx val="1"/>
          <c:order val="1"/>
          <c:tx>
            <c:strRef>
              <c:f>tandemqs!$BF$15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tandemqs!$BG$15:$CI$15</c:f>
              <c:numCache>
                <c:formatCode>0.0000_)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1-0097-4A0C-BB1C-1C4489046D23}"/>
            </c:ext>
          </c:extLst>
        </c:ser>
        <c:ser>
          <c:idx val="2"/>
          <c:order val="2"/>
          <c:tx>
            <c:strRef>
              <c:f>tandemqs!$BF$16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tandemqs!$BG$16:$CI$16</c:f>
              <c:numCache>
                <c:formatCode>0.0000_)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2-0097-4A0C-BB1C-1C4489046D23}"/>
            </c:ext>
          </c:extLst>
        </c:ser>
        <c:ser>
          <c:idx val="3"/>
          <c:order val="3"/>
          <c:tx>
            <c:strRef>
              <c:f>tandemqs!$BF$17</c:f>
              <c:strCache>
                <c:ptCount val="1"/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tandemqs!$BG$17:$CI$17</c:f>
              <c:numCache>
                <c:formatCode>0.0000_)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3-0097-4A0C-BB1C-1C4489046D23}"/>
            </c:ext>
          </c:extLst>
        </c:ser>
        <c:ser>
          <c:idx val="4"/>
          <c:order val="4"/>
          <c:tx>
            <c:strRef>
              <c:f>tandemqs!$BF$18</c:f>
              <c:strCache>
                <c:ptCount val="1"/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tandemqs!$BG$18:$CI$18</c:f>
              <c:numCache>
                <c:formatCode>0.0000_)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4-0097-4A0C-BB1C-1C4489046D23}"/>
            </c:ext>
          </c:extLst>
        </c:ser>
        <c:ser>
          <c:idx val="5"/>
          <c:order val="5"/>
          <c:tx>
            <c:strRef>
              <c:f>tandemqs!$BF$19</c:f>
              <c:strCache>
                <c:ptCount val="1"/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tandemqs!$BG$19:$CI$19</c:f>
              <c:numCache>
                <c:formatCode>0.0000_)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5-0097-4A0C-BB1C-1C4489046D23}"/>
            </c:ext>
          </c:extLst>
        </c:ser>
        <c:ser>
          <c:idx val="6"/>
          <c:order val="6"/>
          <c:tx>
            <c:strRef>
              <c:f>tandemqs!$BF$20</c:f>
              <c:strCache>
                <c:ptCount val="1"/>
                <c:pt idx="0">
                  <c:v>6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tandemqs!$BG$20:$CI$20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97-4A0C-BB1C-1C4489046D23}"/>
            </c:ext>
          </c:extLst>
        </c:ser>
        <c:ser>
          <c:idx val="7"/>
          <c:order val="7"/>
          <c:tx>
            <c:strRef>
              <c:f>tandemqs!$BF$21</c:f>
              <c:strCache>
                <c:ptCount val="1"/>
                <c:pt idx="0">
                  <c:v>7 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tandemqs!$BG$21:$CI$21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97-4A0C-BB1C-1C4489046D23}"/>
            </c:ext>
          </c:extLst>
        </c:ser>
        <c:ser>
          <c:idx val="8"/>
          <c:order val="8"/>
          <c:tx>
            <c:strRef>
              <c:f>tandemqs!$BF$22</c:f>
              <c:strCache>
                <c:ptCount val="1"/>
                <c:pt idx="0">
                  <c:v>8 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tandemqs!$BG$22:$CI$22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97-4A0C-BB1C-1C4489046D23}"/>
            </c:ext>
          </c:extLst>
        </c:ser>
        <c:ser>
          <c:idx val="9"/>
          <c:order val="9"/>
          <c:tx>
            <c:strRef>
              <c:f>tandemqs!$BF$23</c:f>
              <c:strCache>
                <c:ptCount val="1"/>
                <c:pt idx="0">
                  <c:v>9 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tandemqs!$BG$23:$CI$23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97-4A0C-BB1C-1C4489046D23}"/>
            </c:ext>
          </c:extLst>
        </c:ser>
        <c:ser>
          <c:idx val="10"/>
          <c:order val="10"/>
          <c:tx>
            <c:strRef>
              <c:f>tandemqs!$BF$24</c:f>
              <c:strCache>
                <c:ptCount val="1"/>
                <c:pt idx="0">
                  <c:v>10 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tandemqs!$BG$24:$CI$24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97-4A0C-BB1C-1C4489046D23}"/>
            </c:ext>
          </c:extLst>
        </c:ser>
        <c:ser>
          <c:idx val="11"/>
          <c:order val="11"/>
          <c:tx>
            <c:strRef>
              <c:f>tandemqs!$BF$25</c:f>
              <c:strCache>
                <c:ptCount val="1"/>
                <c:pt idx="0">
                  <c:v>11 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tandemqs!$BG$25:$CI$25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97-4A0C-BB1C-1C4489046D23}"/>
            </c:ext>
          </c:extLst>
        </c:ser>
        <c:ser>
          <c:idx val="12"/>
          <c:order val="12"/>
          <c:tx>
            <c:strRef>
              <c:f>tandemqs!$BF$26</c:f>
              <c:strCache>
                <c:ptCount val="1"/>
                <c:pt idx="0">
                  <c:v>12 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tandemqs!$BG$26:$CI$26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97-4A0C-BB1C-1C4489046D23}"/>
            </c:ext>
          </c:extLst>
        </c:ser>
        <c:ser>
          <c:idx val="13"/>
          <c:order val="13"/>
          <c:tx>
            <c:strRef>
              <c:f>tandemqs!$BF$27</c:f>
              <c:strCache>
                <c:ptCount val="1"/>
                <c:pt idx="0">
                  <c:v>13 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tandemqs!$BG$27:$CI$27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97-4A0C-BB1C-1C4489046D23}"/>
            </c:ext>
          </c:extLst>
        </c:ser>
        <c:ser>
          <c:idx val="14"/>
          <c:order val="14"/>
          <c:tx>
            <c:strRef>
              <c:f>tandemqs!$BF$28</c:f>
              <c:strCache>
                <c:ptCount val="1"/>
                <c:pt idx="0">
                  <c:v>14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tandemqs!$BG$28:$CI$28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97-4A0C-BB1C-1C4489046D23}"/>
            </c:ext>
          </c:extLst>
        </c:ser>
        <c:ser>
          <c:idx val="15"/>
          <c:order val="15"/>
          <c:tx>
            <c:strRef>
              <c:f>tandemqs!$BF$29</c:f>
              <c:strCache>
                <c:ptCount val="1"/>
                <c:pt idx="0">
                  <c:v>15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tandemqs!$BG$29:$CI$29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97-4A0C-BB1C-1C4489046D23}"/>
            </c:ext>
          </c:extLst>
        </c:ser>
        <c:ser>
          <c:idx val="16"/>
          <c:order val="16"/>
          <c:tx>
            <c:strRef>
              <c:f>tandemqs!$BF$30</c:f>
              <c:strCache>
                <c:ptCount val="1"/>
                <c:pt idx="0">
                  <c:v>16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tandemqs!$BG$30:$CI$30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97-4A0C-BB1C-1C4489046D23}"/>
            </c:ext>
          </c:extLst>
        </c:ser>
        <c:ser>
          <c:idx val="17"/>
          <c:order val="17"/>
          <c:tx>
            <c:strRef>
              <c:f>tandemqs!$BF$31</c:f>
              <c:strCache>
                <c:ptCount val="1"/>
                <c:pt idx="0">
                  <c:v>17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tandemqs!$BG$31:$CI$31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97-4A0C-BB1C-1C4489046D23}"/>
            </c:ext>
          </c:extLst>
        </c:ser>
        <c:ser>
          <c:idx val="18"/>
          <c:order val="18"/>
          <c:tx>
            <c:strRef>
              <c:f>tandemqs!$BF$32</c:f>
              <c:strCache>
                <c:ptCount val="1"/>
                <c:pt idx="0">
                  <c:v>18 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tandemqs!$BG$13:$CI$13</c:f>
              <c:numCache>
                <c:formatCode>General_)</c:formatCode>
                <c:ptCount val="29"/>
              </c:numCache>
            </c:numRef>
          </c:cat>
          <c:val>
            <c:numRef>
              <c:f>tandemqs!$BG$32:$CI$32</c:f>
              <c:numCache>
                <c:formatCode>0.0000_)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97-4A0C-BB1C-1C4489046D23}"/>
            </c:ext>
          </c:extLst>
        </c:ser>
        <c:bandFmts>
          <c:bandFmt>
            <c:idx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"/>
            <c:spPr>
              <a:solidFill>
                <a:srgbClr val="80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"/>
            <c:spPr>
              <a:solidFill>
                <a:srgbClr val="666699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"/>
            <c:spPr>
              <a:solidFill>
                <a:srgbClr val="96969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2"/>
            <c:spPr>
              <a:solidFill>
                <a:srgbClr val="333399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3"/>
            <c:spPr>
              <a:solidFill>
                <a:srgbClr val="333333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4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5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6"/>
            <c:spPr>
              <a:pattFill prst="pct50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7"/>
            <c:spPr>
              <a:pattFill prst="pct50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8"/>
            <c:spPr>
              <a:pattFill prst="pct50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9"/>
            <c:spPr>
              <a:pattFill prst="pct50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0"/>
            <c:spPr>
              <a:pattFill prst="pct50">
                <a:fgClr>
                  <a:srgbClr xmlns:mc="http://schemas.openxmlformats.org/markup-compatibility/2006" xmlns:a14="http://schemas.microsoft.com/office/drawing/2010/main" val="FF00FF" mc:Ignorable="a14" a14:legacySpreadsheetColorIndex="1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1"/>
            <c:spPr>
              <a:pattFill prst="pct50">
                <a:fgClr>
                  <a:srgbClr xmlns:mc="http://schemas.openxmlformats.org/markup-compatibility/2006" xmlns:a14="http://schemas.microsoft.com/office/drawing/2010/main" val="00FFFF" mc:Ignorable="a14" a14:legacySpreadsheetColorIndex="1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2"/>
            <c:spPr>
              <a:pattFill prst="pct50">
                <a:fgClr>
                  <a:srgbClr xmlns:mc="http://schemas.openxmlformats.org/markup-compatibility/2006" xmlns:a14="http://schemas.microsoft.com/office/drawing/2010/main" val="800000" mc:Ignorable="a14" a14:legacySpreadsheetColorIndex="1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3"/>
            <c:spPr>
              <a:pattFill prst="pct50">
                <a:fgClr>
                  <a:srgbClr xmlns:mc="http://schemas.openxmlformats.org/markup-compatibility/2006" xmlns:a14="http://schemas.microsoft.com/office/drawing/2010/main" val="008000" mc:Ignorable="a14" a14:legacySpreadsheetColorIndex="1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4"/>
            <c:spPr>
              <a:pattFill prst="pct50">
                <a:fgClr>
                  <a:srgbClr xmlns:mc="http://schemas.openxmlformats.org/markup-compatibility/2006" xmlns:a14="http://schemas.microsoft.com/office/drawing/2010/main" val="000080" mc:Ignorable="a14" a14:legacySpreadsheetColorIndex="1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5"/>
            <c:spPr>
              <a:pattFill prst="pct50">
                <a:fgClr>
                  <a:srgbClr xmlns:mc="http://schemas.openxmlformats.org/markup-compatibility/2006" xmlns:a14="http://schemas.microsoft.com/office/drawing/2010/main" val="808000" mc:Ignorable="a14" a14:legacySpreadsheetColorIndex="1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6"/>
            <c:spPr>
              <a:pattFill prst="pct50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7"/>
            <c:spPr>
              <a:pattFill prst="pct50">
                <a:fgClr>
                  <a:srgbClr xmlns:mc="http://schemas.openxmlformats.org/markup-compatibility/2006" xmlns:a14="http://schemas.microsoft.com/office/drawing/2010/main" val="008080" mc:Ignorable="a14" a14:legacySpreadsheetColorIndex="2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8"/>
            <c:spPr>
              <a:pattFill prst="pct50">
                <a:fgClr>
                  <a:srgbClr xmlns:mc="http://schemas.openxmlformats.org/markup-compatibility/2006" xmlns:a14="http://schemas.microsoft.com/office/drawing/2010/main" val="C0C0C0" mc:Ignorable="a14" a14:legacySpreadsheetColorIndex="2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9"/>
            <c:spPr>
              <a:pattFill prst="pct50">
                <a:fgClr>
                  <a:srgbClr xmlns:mc="http://schemas.openxmlformats.org/markup-compatibility/2006" xmlns:a14="http://schemas.microsoft.com/office/drawing/2010/main" val="808080" mc:Ignorable="a14" a14:legacySpreadsheetColorIndex="2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0"/>
            <c:spPr>
              <a:pattFill prst="pct50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1"/>
            <c:spPr>
              <a:pattFill prst="pct50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2"/>
            <c:spPr>
              <a:pattFill prst="pct50">
                <a:fgClr>
                  <a:srgbClr xmlns:mc="http://schemas.openxmlformats.org/markup-compatibility/2006" xmlns:a14="http://schemas.microsoft.com/office/drawing/2010/main" val="FFFFCC" mc:Ignorable="a14" a14:legacySpreadsheetColorIndex="2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3"/>
            <c:spPr>
              <a:pattFill prst="pct50">
                <a:fgClr>
                  <a:srgbClr xmlns:mc="http://schemas.openxmlformats.org/markup-compatibility/2006" xmlns:a14="http://schemas.microsoft.com/office/drawing/2010/main" val="CCFFFF" mc:Ignorable="a14" a14:legacySpreadsheetColorIndex="2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4"/>
            <c:spPr>
              <a:pattFill prst="pct50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5"/>
            <c:spPr>
              <a:pattFill prst="pct50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6"/>
            <c:spPr>
              <a:pattFill prst="pct50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7"/>
            <c:spPr>
              <a:pattFill prst="pct50">
                <a:fgClr>
                  <a:srgbClr xmlns:mc="http://schemas.openxmlformats.org/markup-compatibility/2006" xmlns:a14="http://schemas.microsoft.com/office/drawing/2010/main" val="CCCCFF" mc:Ignorable="a14" a14:legacySpreadsheetColorIndex="3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8"/>
            <c:spPr>
              <a:pattFill prst="pct50">
                <a:fgClr>
                  <a:srgbClr xmlns:mc="http://schemas.openxmlformats.org/markup-compatibility/2006" xmlns:a14="http://schemas.microsoft.com/office/drawing/2010/main" val="000080" mc:Ignorable="a14" a14:legacySpreadsheetColorIndex="3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9"/>
            <c:spPr>
              <a:pattFill prst="pct50">
                <a:fgClr>
                  <a:srgbClr xmlns:mc="http://schemas.openxmlformats.org/markup-compatibility/2006" xmlns:a14="http://schemas.microsoft.com/office/drawing/2010/main" val="FF00FF" mc:Ignorable="a14" a14:legacySpreadsheetColorIndex="3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0"/>
            <c:spPr>
              <a:pattFill prst="pct50">
                <a:fgClr>
                  <a:srgbClr xmlns:mc="http://schemas.openxmlformats.org/markup-compatibility/2006" xmlns:a14="http://schemas.microsoft.com/office/drawing/2010/main" val="FFFF00" mc:Ignorable="a14" a14:legacySpreadsheetColorIndex="3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1"/>
            <c:spPr>
              <a:pattFill prst="pct50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2"/>
            <c:spPr>
              <a:pattFill prst="pct50">
                <a:fgClr>
                  <a:srgbClr xmlns:mc="http://schemas.openxmlformats.org/markup-compatibility/2006" xmlns:a14="http://schemas.microsoft.com/office/drawing/2010/main" val="800080" mc:Ignorable="a14" a14:legacySpreadsheetColorIndex="3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3"/>
            <c:spPr>
              <a:pattFill prst="pct50">
                <a:fgClr>
                  <a:srgbClr xmlns:mc="http://schemas.openxmlformats.org/markup-compatibility/2006" xmlns:a14="http://schemas.microsoft.com/office/drawing/2010/main" val="800000" mc:Ignorable="a14" a14:legacySpreadsheetColorIndex="3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4"/>
            <c:spPr>
              <a:pattFill prst="pct50">
                <a:fgClr>
                  <a:srgbClr xmlns:mc="http://schemas.openxmlformats.org/markup-compatibility/2006" xmlns:a14="http://schemas.microsoft.com/office/drawing/2010/main" val="008080" mc:Ignorable="a14" a14:legacySpreadsheetColorIndex="3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5"/>
            <c:spPr>
              <a:pattFill prst="pct50">
                <a:fgClr>
                  <a:srgbClr xmlns:mc="http://schemas.openxmlformats.org/markup-compatibility/2006" xmlns:a14="http://schemas.microsoft.com/office/drawing/2010/main" val="0000FF" mc:Ignorable="a14" a14:legacySpreadsheetColorIndex="3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6"/>
            <c:spPr>
              <a:pattFill prst="pct50">
                <a:fgClr>
                  <a:srgbClr xmlns:mc="http://schemas.openxmlformats.org/markup-compatibility/2006" xmlns:a14="http://schemas.microsoft.com/office/drawing/2010/main" val="00CCFF" mc:Ignorable="a14" a14:legacySpreadsheetColorIndex="4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7"/>
            <c:spPr>
              <a:pattFill prst="pct50">
                <a:fgClr>
                  <a:srgbClr xmlns:mc="http://schemas.openxmlformats.org/markup-compatibility/2006" xmlns:a14="http://schemas.microsoft.com/office/drawing/2010/main" val="CCFFFF" mc:Ignorable="a14" a14:legacySpreadsheetColorIndex="4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8"/>
            <c:spPr>
              <a:pattFill prst="pct50">
                <a:fgClr>
                  <a:srgbClr xmlns:mc="http://schemas.openxmlformats.org/markup-compatibility/2006" xmlns:a14="http://schemas.microsoft.com/office/drawing/2010/main" val="CCFFCC" mc:Ignorable="a14" a14:legacySpreadsheetColorIndex="4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9"/>
            <c:spPr>
              <a:pattFill prst="pct50">
                <a:fgClr>
                  <a:srgbClr xmlns:mc="http://schemas.openxmlformats.org/markup-compatibility/2006" xmlns:a14="http://schemas.microsoft.com/office/drawing/2010/main" val="FFFF99" mc:Ignorable="a14" a14:legacySpreadsheetColorIndex="4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0"/>
            <c:spPr>
              <a:pattFill prst="pct50">
                <a:fgClr>
                  <a:srgbClr xmlns:mc="http://schemas.openxmlformats.org/markup-compatibility/2006" xmlns:a14="http://schemas.microsoft.com/office/drawing/2010/main" val="99CCFF" mc:Ignorable="a14" a14:legacySpreadsheetColorIndex="4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1"/>
            <c:spPr>
              <a:pattFill prst="pct50">
                <a:fgClr>
                  <a:srgbClr xmlns:mc="http://schemas.openxmlformats.org/markup-compatibility/2006" xmlns:a14="http://schemas.microsoft.com/office/drawing/2010/main" val="FF99CC" mc:Ignorable="a14" a14:legacySpreadsheetColorIndex="4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2"/>
            <c:spPr>
              <a:pattFill prst="pct50">
                <a:fgClr>
                  <a:srgbClr xmlns:mc="http://schemas.openxmlformats.org/markup-compatibility/2006" xmlns:a14="http://schemas.microsoft.com/office/drawing/2010/main" val="CC99FF" mc:Ignorable="a14" a14:legacySpreadsheetColorIndex="4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3"/>
            <c:spPr>
              <a:pattFill prst="pct50">
                <a:fgClr>
                  <a:srgbClr xmlns:mc="http://schemas.openxmlformats.org/markup-compatibility/2006" xmlns:a14="http://schemas.microsoft.com/office/drawing/2010/main" val="FFCC99" mc:Ignorable="a14" a14:legacySpreadsheetColorIndex="4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4"/>
            <c:spPr>
              <a:pattFill prst="pct50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5"/>
            <c:spPr>
              <a:pattFill prst="pct50">
                <a:fgClr>
                  <a:srgbClr xmlns:mc="http://schemas.openxmlformats.org/markup-compatibility/2006" xmlns:a14="http://schemas.microsoft.com/office/drawing/2010/main" val="33CCCC" mc:Ignorable="a14" a14:legacySpreadsheetColorIndex="4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6"/>
            <c:spPr>
              <a:pattFill prst="pct50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7"/>
            <c:spPr>
              <a:pattFill prst="pct50">
                <a:fgClr>
                  <a:srgbClr xmlns:mc="http://schemas.openxmlformats.org/markup-compatibility/2006" xmlns:a14="http://schemas.microsoft.com/office/drawing/2010/main" val="FFCC00" mc:Ignorable="a14" a14:legacySpreadsheetColorIndex="5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8"/>
            <c:spPr>
              <a:pattFill prst="pct50">
                <a:fgClr>
                  <a:srgbClr xmlns:mc="http://schemas.openxmlformats.org/markup-compatibility/2006" xmlns:a14="http://schemas.microsoft.com/office/drawing/2010/main" val="FF9900" mc:Ignorable="a14" a14:legacySpreadsheetColorIndex="5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9"/>
            <c:spPr>
              <a:pattFill prst="pct50">
                <a:fgClr>
                  <a:srgbClr xmlns:mc="http://schemas.openxmlformats.org/markup-compatibility/2006" xmlns:a14="http://schemas.microsoft.com/office/drawing/2010/main" val="FF6600" mc:Ignorable="a14" a14:legacySpreadsheetColorIndex="5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0"/>
            <c:spPr>
              <a:pattFill prst="pct50">
                <a:fgClr>
                  <a:srgbClr xmlns:mc="http://schemas.openxmlformats.org/markup-compatibility/2006" xmlns:a14="http://schemas.microsoft.com/office/drawing/2010/main" val="666699" mc:Ignorable="a14" a14:legacySpreadsheetColorIndex="5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1"/>
            <c:spPr>
              <a:pattFill prst="pct50">
                <a:fgClr>
                  <a:srgbClr xmlns:mc="http://schemas.openxmlformats.org/markup-compatibility/2006" xmlns:a14="http://schemas.microsoft.com/office/drawing/2010/main" val="969696" mc:Ignorable="a14" a14:legacySpreadsheetColorIndex="5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2"/>
            <c:spPr>
              <a:pattFill prst="pct50">
                <a:fgClr>
                  <a:srgbClr xmlns:mc="http://schemas.openxmlformats.org/markup-compatibility/2006" xmlns:a14="http://schemas.microsoft.com/office/drawing/2010/main" val="003366" mc:Ignorable="a14" a14:legacySpreadsheetColorIndex="5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3"/>
            <c:spPr>
              <a:pattFill prst="pct50">
                <a:fgClr>
                  <a:srgbClr xmlns:mc="http://schemas.openxmlformats.org/markup-compatibility/2006" xmlns:a14="http://schemas.microsoft.com/office/drawing/2010/main" val="339966" mc:Ignorable="a14" a14:legacySpreadsheetColorIndex="5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4"/>
            <c:spPr>
              <a:pattFill prst="pct50">
                <a:fgClr>
                  <a:srgbClr xmlns:mc="http://schemas.openxmlformats.org/markup-compatibility/2006" xmlns:a14="http://schemas.microsoft.com/office/drawing/2010/main" val="003300" mc:Ignorable="a14" a14:legacySpreadsheetColorIndex="5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5"/>
            <c:spPr>
              <a:pattFill prst="pct50">
                <a:fgClr>
                  <a:srgbClr xmlns:mc="http://schemas.openxmlformats.org/markup-compatibility/2006" xmlns:a14="http://schemas.microsoft.com/office/drawing/2010/main" val="333300" mc:Ignorable="a14" a14:legacySpreadsheetColorIndex="5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6"/>
            <c:spPr>
              <a:pattFill prst="pct50">
                <a:fgClr>
                  <a:srgbClr xmlns:mc="http://schemas.openxmlformats.org/markup-compatibility/2006" xmlns:a14="http://schemas.microsoft.com/office/drawing/2010/main" val="993300" mc:Ignorable="a14" a14:legacySpreadsheetColorIndex="6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7"/>
            <c:spPr>
              <a:pattFill prst="pct50">
                <a:fgClr>
                  <a:srgbClr xmlns:mc="http://schemas.openxmlformats.org/markup-compatibility/2006" xmlns:a14="http://schemas.microsoft.com/office/drawing/2010/main" val="993366" mc:Ignorable="a14" a14:legacySpreadsheetColorIndex="6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8"/>
            <c:spPr>
              <a:pattFill prst="pct50">
                <a:fgClr>
                  <a:srgbClr xmlns:mc="http://schemas.openxmlformats.org/markup-compatibility/2006" xmlns:a14="http://schemas.microsoft.com/office/drawing/2010/main" val="333399" mc:Ignorable="a14" a14:legacySpreadsheetColorIndex="6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9"/>
            <c:spPr>
              <a:pattFill prst="pct5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0"/>
            <c:spPr>
              <a:pattFill prst="pct50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1"/>
            <c:spPr>
              <a:pattFill prst="pct70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2"/>
            <c:spPr>
              <a:pattFill prst="pct70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3"/>
            <c:spPr>
              <a:pattFill prst="pct70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4"/>
            <c:spPr>
              <a:pattFill prst="pct70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5"/>
            <c:spPr>
              <a:pattFill prst="pct70">
                <a:fgClr>
                  <a:srgbClr xmlns:mc="http://schemas.openxmlformats.org/markup-compatibility/2006" xmlns:a14="http://schemas.microsoft.com/office/drawing/2010/main" val="FF00FF" mc:Ignorable="a14" a14:legacySpreadsheetColorIndex="1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6"/>
            <c:spPr>
              <a:pattFill prst="pct70">
                <a:fgClr>
                  <a:srgbClr xmlns:mc="http://schemas.openxmlformats.org/markup-compatibility/2006" xmlns:a14="http://schemas.microsoft.com/office/drawing/2010/main" val="00FFFF" mc:Ignorable="a14" a14:legacySpreadsheetColorIndex="1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7"/>
            <c:spPr>
              <a:pattFill prst="pct70">
                <a:fgClr>
                  <a:srgbClr xmlns:mc="http://schemas.openxmlformats.org/markup-compatibility/2006" xmlns:a14="http://schemas.microsoft.com/office/drawing/2010/main" val="800000" mc:Ignorable="a14" a14:legacySpreadsheetColorIndex="1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8"/>
            <c:spPr>
              <a:pattFill prst="pct70">
                <a:fgClr>
                  <a:srgbClr xmlns:mc="http://schemas.openxmlformats.org/markup-compatibility/2006" xmlns:a14="http://schemas.microsoft.com/office/drawing/2010/main" val="008000" mc:Ignorable="a14" a14:legacySpreadsheetColorIndex="1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9"/>
            <c:spPr>
              <a:pattFill prst="pct70">
                <a:fgClr>
                  <a:srgbClr xmlns:mc="http://schemas.openxmlformats.org/markup-compatibility/2006" xmlns:a14="http://schemas.microsoft.com/office/drawing/2010/main" val="000080" mc:Ignorable="a14" a14:legacySpreadsheetColorIndex="1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0"/>
            <c:spPr>
              <a:pattFill prst="pct70">
                <a:fgClr>
                  <a:srgbClr xmlns:mc="http://schemas.openxmlformats.org/markup-compatibility/2006" xmlns:a14="http://schemas.microsoft.com/office/drawing/2010/main" val="808000" mc:Ignorable="a14" a14:legacySpreadsheetColorIndex="1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1"/>
            <c:spPr>
              <a:pattFill prst="pct70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2"/>
            <c:spPr>
              <a:pattFill prst="pct70">
                <a:fgClr>
                  <a:srgbClr xmlns:mc="http://schemas.openxmlformats.org/markup-compatibility/2006" xmlns:a14="http://schemas.microsoft.com/office/drawing/2010/main" val="008080" mc:Ignorable="a14" a14:legacySpreadsheetColorIndex="2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3"/>
            <c:spPr>
              <a:pattFill prst="pct70">
                <a:fgClr>
                  <a:srgbClr xmlns:mc="http://schemas.openxmlformats.org/markup-compatibility/2006" xmlns:a14="http://schemas.microsoft.com/office/drawing/2010/main" val="C0C0C0" mc:Ignorable="a14" a14:legacySpreadsheetColorIndex="2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4"/>
            <c:spPr>
              <a:pattFill prst="pct70">
                <a:fgClr>
                  <a:srgbClr xmlns:mc="http://schemas.openxmlformats.org/markup-compatibility/2006" xmlns:a14="http://schemas.microsoft.com/office/drawing/2010/main" val="808080" mc:Ignorable="a14" a14:legacySpreadsheetColorIndex="2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5"/>
            <c:spPr>
              <a:pattFill prst="pct70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6"/>
            <c:spPr>
              <a:pattFill prst="pct70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7"/>
            <c:spPr>
              <a:pattFill prst="pct70">
                <a:fgClr>
                  <a:srgbClr xmlns:mc="http://schemas.openxmlformats.org/markup-compatibility/2006" xmlns:a14="http://schemas.microsoft.com/office/drawing/2010/main" val="FFFFCC" mc:Ignorable="a14" a14:legacySpreadsheetColorIndex="2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8"/>
            <c:spPr>
              <a:pattFill prst="pct70">
                <a:fgClr>
                  <a:srgbClr xmlns:mc="http://schemas.openxmlformats.org/markup-compatibility/2006" xmlns:a14="http://schemas.microsoft.com/office/drawing/2010/main" val="CCFFFF" mc:Ignorable="a14" a14:legacySpreadsheetColorIndex="2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9"/>
            <c:spPr>
              <a:pattFill prst="pct70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0"/>
            <c:spPr>
              <a:pattFill prst="pct70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1"/>
            <c:spPr>
              <a:pattFill prst="pct70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2"/>
            <c:spPr>
              <a:pattFill prst="pct70">
                <a:fgClr>
                  <a:srgbClr xmlns:mc="http://schemas.openxmlformats.org/markup-compatibility/2006" xmlns:a14="http://schemas.microsoft.com/office/drawing/2010/main" val="CCCCFF" mc:Ignorable="a14" a14:legacySpreadsheetColorIndex="3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3"/>
            <c:spPr>
              <a:pattFill prst="pct70">
                <a:fgClr>
                  <a:srgbClr xmlns:mc="http://schemas.openxmlformats.org/markup-compatibility/2006" xmlns:a14="http://schemas.microsoft.com/office/drawing/2010/main" val="000080" mc:Ignorable="a14" a14:legacySpreadsheetColorIndex="3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4"/>
            <c:spPr>
              <a:pattFill prst="pct70">
                <a:fgClr>
                  <a:srgbClr xmlns:mc="http://schemas.openxmlformats.org/markup-compatibility/2006" xmlns:a14="http://schemas.microsoft.com/office/drawing/2010/main" val="FF00FF" mc:Ignorable="a14" a14:legacySpreadsheetColorIndex="3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5"/>
            <c:spPr>
              <a:pattFill prst="pct70">
                <a:fgClr>
                  <a:srgbClr xmlns:mc="http://schemas.openxmlformats.org/markup-compatibility/2006" xmlns:a14="http://schemas.microsoft.com/office/drawing/2010/main" val="FFFF00" mc:Ignorable="a14" a14:legacySpreadsheetColorIndex="3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6"/>
            <c:spPr>
              <a:pattFill prst="pct70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7"/>
            <c:spPr>
              <a:pattFill prst="pct70">
                <a:fgClr>
                  <a:srgbClr xmlns:mc="http://schemas.openxmlformats.org/markup-compatibility/2006" xmlns:a14="http://schemas.microsoft.com/office/drawing/2010/main" val="800080" mc:Ignorable="a14" a14:legacySpreadsheetColorIndex="3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8"/>
            <c:spPr>
              <a:pattFill prst="pct70">
                <a:fgClr>
                  <a:srgbClr xmlns:mc="http://schemas.openxmlformats.org/markup-compatibility/2006" xmlns:a14="http://schemas.microsoft.com/office/drawing/2010/main" val="800000" mc:Ignorable="a14" a14:legacySpreadsheetColorIndex="3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9"/>
            <c:spPr>
              <a:pattFill prst="pct70">
                <a:fgClr>
                  <a:srgbClr xmlns:mc="http://schemas.openxmlformats.org/markup-compatibility/2006" xmlns:a14="http://schemas.microsoft.com/office/drawing/2010/main" val="008080" mc:Ignorable="a14" a14:legacySpreadsheetColorIndex="3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0"/>
            <c:spPr>
              <a:pattFill prst="pct70">
                <a:fgClr>
                  <a:srgbClr xmlns:mc="http://schemas.openxmlformats.org/markup-compatibility/2006" xmlns:a14="http://schemas.microsoft.com/office/drawing/2010/main" val="0000FF" mc:Ignorable="a14" a14:legacySpreadsheetColorIndex="3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1"/>
            <c:spPr>
              <a:pattFill prst="pct70">
                <a:fgClr>
                  <a:srgbClr xmlns:mc="http://schemas.openxmlformats.org/markup-compatibility/2006" xmlns:a14="http://schemas.microsoft.com/office/drawing/2010/main" val="00CCFF" mc:Ignorable="a14" a14:legacySpreadsheetColorIndex="4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2"/>
            <c:spPr>
              <a:pattFill prst="pct70">
                <a:fgClr>
                  <a:srgbClr xmlns:mc="http://schemas.openxmlformats.org/markup-compatibility/2006" xmlns:a14="http://schemas.microsoft.com/office/drawing/2010/main" val="CCFFFF" mc:Ignorable="a14" a14:legacySpreadsheetColorIndex="4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3"/>
            <c:spPr>
              <a:pattFill prst="pct70">
                <a:fgClr>
                  <a:srgbClr xmlns:mc="http://schemas.openxmlformats.org/markup-compatibility/2006" xmlns:a14="http://schemas.microsoft.com/office/drawing/2010/main" val="CCFFCC" mc:Ignorable="a14" a14:legacySpreadsheetColorIndex="4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4"/>
            <c:spPr>
              <a:pattFill prst="pct70">
                <a:fgClr>
                  <a:srgbClr xmlns:mc="http://schemas.openxmlformats.org/markup-compatibility/2006" xmlns:a14="http://schemas.microsoft.com/office/drawing/2010/main" val="FFFF99" mc:Ignorable="a14" a14:legacySpreadsheetColorIndex="4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5"/>
            <c:spPr>
              <a:pattFill prst="pct70">
                <a:fgClr>
                  <a:srgbClr xmlns:mc="http://schemas.openxmlformats.org/markup-compatibility/2006" xmlns:a14="http://schemas.microsoft.com/office/drawing/2010/main" val="99CCFF" mc:Ignorable="a14" a14:legacySpreadsheetColorIndex="4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6"/>
            <c:spPr>
              <a:pattFill prst="pct70">
                <a:fgClr>
                  <a:srgbClr xmlns:mc="http://schemas.openxmlformats.org/markup-compatibility/2006" xmlns:a14="http://schemas.microsoft.com/office/drawing/2010/main" val="FF99CC" mc:Ignorable="a14" a14:legacySpreadsheetColorIndex="4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7"/>
            <c:spPr>
              <a:pattFill prst="pct70">
                <a:fgClr>
                  <a:srgbClr xmlns:mc="http://schemas.openxmlformats.org/markup-compatibility/2006" xmlns:a14="http://schemas.microsoft.com/office/drawing/2010/main" val="CC99FF" mc:Ignorable="a14" a14:legacySpreadsheetColorIndex="4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8"/>
            <c:spPr>
              <a:pattFill prst="pct70">
                <a:fgClr>
                  <a:srgbClr xmlns:mc="http://schemas.openxmlformats.org/markup-compatibility/2006" xmlns:a14="http://schemas.microsoft.com/office/drawing/2010/main" val="FFCC99" mc:Ignorable="a14" a14:legacySpreadsheetColorIndex="4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9"/>
            <c:spPr>
              <a:pattFill prst="pct70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0"/>
            <c:spPr>
              <a:pattFill prst="pct70">
                <a:fgClr>
                  <a:srgbClr xmlns:mc="http://schemas.openxmlformats.org/markup-compatibility/2006" xmlns:a14="http://schemas.microsoft.com/office/drawing/2010/main" val="33CCCC" mc:Ignorable="a14" a14:legacySpreadsheetColorIndex="4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1"/>
            <c:spPr>
              <a:pattFill prst="pct70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2"/>
            <c:spPr>
              <a:pattFill prst="pct70">
                <a:fgClr>
                  <a:srgbClr xmlns:mc="http://schemas.openxmlformats.org/markup-compatibility/2006" xmlns:a14="http://schemas.microsoft.com/office/drawing/2010/main" val="FFCC00" mc:Ignorable="a14" a14:legacySpreadsheetColorIndex="5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3"/>
            <c:spPr>
              <a:pattFill prst="pct70">
                <a:fgClr>
                  <a:srgbClr xmlns:mc="http://schemas.openxmlformats.org/markup-compatibility/2006" xmlns:a14="http://schemas.microsoft.com/office/drawing/2010/main" val="FF9900" mc:Ignorable="a14" a14:legacySpreadsheetColorIndex="5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4"/>
            <c:spPr>
              <a:pattFill prst="pct70">
                <a:fgClr>
                  <a:srgbClr xmlns:mc="http://schemas.openxmlformats.org/markup-compatibility/2006" xmlns:a14="http://schemas.microsoft.com/office/drawing/2010/main" val="FF6600" mc:Ignorable="a14" a14:legacySpreadsheetColorIndex="5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5"/>
            <c:spPr>
              <a:pattFill prst="pct70">
                <a:fgClr>
                  <a:srgbClr xmlns:mc="http://schemas.openxmlformats.org/markup-compatibility/2006" xmlns:a14="http://schemas.microsoft.com/office/drawing/2010/main" val="666699" mc:Ignorable="a14" a14:legacySpreadsheetColorIndex="5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6"/>
            <c:spPr>
              <a:pattFill prst="pct70">
                <a:fgClr>
                  <a:srgbClr xmlns:mc="http://schemas.openxmlformats.org/markup-compatibility/2006" xmlns:a14="http://schemas.microsoft.com/office/drawing/2010/main" val="969696" mc:Ignorable="a14" a14:legacySpreadsheetColorIndex="5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7"/>
            <c:spPr>
              <a:pattFill prst="pct70">
                <a:fgClr>
                  <a:srgbClr xmlns:mc="http://schemas.openxmlformats.org/markup-compatibility/2006" xmlns:a14="http://schemas.microsoft.com/office/drawing/2010/main" val="003366" mc:Ignorable="a14" a14:legacySpreadsheetColorIndex="5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8"/>
            <c:spPr>
              <a:pattFill prst="pct70">
                <a:fgClr>
                  <a:srgbClr xmlns:mc="http://schemas.openxmlformats.org/markup-compatibility/2006" xmlns:a14="http://schemas.microsoft.com/office/drawing/2010/main" val="339966" mc:Ignorable="a14" a14:legacySpreadsheetColorIndex="5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9"/>
            <c:spPr>
              <a:pattFill prst="pct70">
                <a:fgClr>
                  <a:srgbClr xmlns:mc="http://schemas.openxmlformats.org/markup-compatibility/2006" xmlns:a14="http://schemas.microsoft.com/office/drawing/2010/main" val="003300" mc:Ignorable="a14" a14:legacySpreadsheetColorIndex="5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0"/>
            <c:spPr>
              <a:pattFill prst="pct70">
                <a:fgClr>
                  <a:srgbClr xmlns:mc="http://schemas.openxmlformats.org/markup-compatibility/2006" xmlns:a14="http://schemas.microsoft.com/office/drawing/2010/main" val="333300" mc:Ignorable="a14" a14:legacySpreadsheetColorIndex="5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1"/>
            <c:spPr>
              <a:pattFill prst="pct70">
                <a:fgClr>
                  <a:srgbClr xmlns:mc="http://schemas.openxmlformats.org/markup-compatibility/2006" xmlns:a14="http://schemas.microsoft.com/office/drawing/2010/main" val="993300" mc:Ignorable="a14" a14:legacySpreadsheetColorIndex="6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2"/>
            <c:spPr>
              <a:pattFill prst="pct70">
                <a:fgClr>
                  <a:srgbClr xmlns:mc="http://schemas.openxmlformats.org/markup-compatibility/2006" xmlns:a14="http://schemas.microsoft.com/office/drawing/2010/main" val="993366" mc:Ignorable="a14" a14:legacySpreadsheetColorIndex="6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3"/>
            <c:spPr>
              <a:pattFill prst="pct70">
                <a:fgClr>
                  <a:srgbClr xmlns:mc="http://schemas.openxmlformats.org/markup-compatibility/2006" xmlns:a14="http://schemas.microsoft.com/office/drawing/2010/main" val="333399" mc:Ignorable="a14" a14:legacySpreadsheetColorIndex="6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4"/>
            <c:spPr>
              <a:pattFill prst="pct7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5"/>
            <c:spPr>
              <a:pattFill prst="pct70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6"/>
            <c:spPr>
              <a:pattFill prst="pct20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7"/>
            <c:spPr>
              <a:pattFill prst="pct20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8"/>
            <c:spPr>
              <a:pattFill prst="pct20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9"/>
            <c:spPr>
              <a:pattFill prst="pct20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0"/>
            <c:spPr>
              <a:pattFill prst="pct20">
                <a:fgClr>
                  <a:srgbClr xmlns:mc="http://schemas.openxmlformats.org/markup-compatibility/2006" xmlns:a14="http://schemas.microsoft.com/office/drawing/2010/main" val="FF00FF" mc:Ignorable="a14" a14:legacySpreadsheetColorIndex="1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1"/>
            <c:spPr>
              <a:pattFill prst="pct20">
                <a:fgClr>
                  <a:srgbClr xmlns:mc="http://schemas.openxmlformats.org/markup-compatibility/2006" xmlns:a14="http://schemas.microsoft.com/office/drawing/2010/main" val="00FFFF" mc:Ignorable="a14" a14:legacySpreadsheetColorIndex="1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2"/>
            <c:spPr>
              <a:pattFill prst="pct20">
                <a:fgClr>
                  <a:srgbClr xmlns:mc="http://schemas.openxmlformats.org/markup-compatibility/2006" xmlns:a14="http://schemas.microsoft.com/office/drawing/2010/main" val="800000" mc:Ignorable="a14" a14:legacySpreadsheetColorIndex="1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3"/>
            <c:spPr>
              <a:pattFill prst="pct20">
                <a:fgClr>
                  <a:srgbClr xmlns:mc="http://schemas.openxmlformats.org/markup-compatibility/2006" xmlns:a14="http://schemas.microsoft.com/office/drawing/2010/main" val="008000" mc:Ignorable="a14" a14:legacySpreadsheetColorIndex="1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4"/>
            <c:spPr>
              <a:pattFill prst="pct20">
                <a:fgClr>
                  <a:srgbClr xmlns:mc="http://schemas.openxmlformats.org/markup-compatibility/2006" xmlns:a14="http://schemas.microsoft.com/office/drawing/2010/main" val="000080" mc:Ignorable="a14" a14:legacySpreadsheetColorIndex="1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5"/>
            <c:spPr>
              <a:pattFill prst="pct20">
                <a:fgClr>
                  <a:srgbClr xmlns:mc="http://schemas.openxmlformats.org/markup-compatibility/2006" xmlns:a14="http://schemas.microsoft.com/office/drawing/2010/main" val="808000" mc:Ignorable="a14" a14:legacySpreadsheetColorIndex="1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6"/>
            <c:spPr>
              <a:pattFill prst="pct20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7"/>
            <c:spPr>
              <a:pattFill prst="pct20">
                <a:fgClr>
                  <a:srgbClr xmlns:mc="http://schemas.openxmlformats.org/markup-compatibility/2006" xmlns:a14="http://schemas.microsoft.com/office/drawing/2010/main" val="008080" mc:Ignorable="a14" a14:legacySpreadsheetColorIndex="2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8"/>
            <c:spPr>
              <a:pattFill prst="pct20">
                <a:fgClr>
                  <a:srgbClr xmlns:mc="http://schemas.openxmlformats.org/markup-compatibility/2006" xmlns:a14="http://schemas.microsoft.com/office/drawing/2010/main" val="C0C0C0" mc:Ignorable="a14" a14:legacySpreadsheetColorIndex="2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9"/>
            <c:spPr>
              <a:pattFill prst="pct20">
                <a:fgClr>
                  <a:srgbClr xmlns:mc="http://schemas.openxmlformats.org/markup-compatibility/2006" xmlns:a14="http://schemas.microsoft.com/office/drawing/2010/main" val="808080" mc:Ignorable="a14" a14:legacySpreadsheetColorIndex="2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0"/>
            <c:spPr>
              <a:pattFill prst="pct20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1"/>
            <c:spPr>
              <a:pattFill prst="pct20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2"/>
            <c:spPr>
              <a:pattFill prst="pct20">
                <a:fgClr>
                  <a:srgbClr xmlns:mc="http://schemas.openxmlformats.org/markup-compatibility/2006" xmlns:a14="http://schemas.microsoft.com/office/drawing/2010/main" val="FFFFCC" mc:Ignorable="a14" a14:legacySpreadsheetColorIndex="2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3"/>
            <c:spPr>
              <a:pattFill prst="pct20">
                <a:fgClr>
                  <a:srgbClr xmlns:mc="http://schemas.openxmlformats.org/markup-compatibility/2006" xmlns:a14="http://schemas.microsoft.com/office/drawing/2010/main" val="CCFFFF" mc:Ignorable="a14" a14:legacySpreadsheetColorIndex="2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4"/>
            <c:spPr>
              <a:pattFill prst="pct20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5"/>
            <c:spPr>
              <a:pattFill prst="pct20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6"/>
            <c:spPr>
              <a:pattFill prst="pct20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7"/>
            <c:spPr>
              <a:pattFill prst="pct20">
                <a:fgClr>
                  <a:srgbClr xmlns:mc="http://schemas.openxmlformats.org/markup-compatibility/2006" xmlns:a14="http://schemas.microsoft.com/office/drawing/2010/main" val="CCCCFF" mc:Ignorable="a14" a14:legacySpreadsheetColorIndex="3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8"/>
            <c:spPr>
              <a:pattFill prst="pct20">
                <a:fgClr>
                  <a:srgbClr xmlns:mc="http://schemas.openxmlformats.org/markup-compatibility/2006" xmlns:a14="http://schemas.microsoft.com/office/drawing/2010/main" val="000080" mc:Ignorable="a14" a14:legacySpreadsheetColorIndex="3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89"/>
            <c:spPr>
              <a:pattFill prst="pct20">
                <a:fgClr>
                  <a:srgbClr xmlns:mc="http://schemas.openxmlformats.org/markup-compatibility/2006" xmlns:a14="http://schemas.microsoft.com/office/drawing/2010/main" val="FF00FF" mc:Ignorable="a14" a14:legacySpreadsheetColorIndex="3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0"/>
            <c:spPr>
              <a:pattFill prst="pct20">
                <a:fgClr>
                  <a:srgbClr xmlns:mc="http://schemas.openxmlformats.org/markup-compatibility/2006" xmlns:a14="http://schemas.microsoft.com/office/drawing/2010/main" val="FFFF00" mc:Ignorable="a14" a14:legacySpreadsheetColorIndex="3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1"/>
            <c:spPr>
              <a:pattFill prst="pct20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2"/>
            <c:spPr>
              <a:pattFill prst="pct20">
                <a:fgClr>
                  <a:srgbClr xmlns:mc="http://schemas.openxmlformats.org/markup-compatibility/2006" xmlns:a14="http://schemas.microsoft.com/office/drawing/2010/main" val="800080" mc:Ignorable="a14" a14:legacySpreadsheetColorIndex="3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3"/>
            <c:spPr>
              <a:pattFill prst="pct20">
                <a:fgClr>
                  <a:srgbClr xmlns:mc="http://schemas.openxmlformats.org/markup-compatibility/2006" xmlns:a14="http://schemas.microsoft.com/office/drawing/2010/main" val="800000" mc:Ignorable="a14" a14:legacySpreadsheetColorIndex="3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4"/>
            <c:spPr>
              <a:pattFill prst="pct20">
                <a:fgClr>
                  <a:srgbClr xmlns:mc="http://schemas.openxmlformats.org/markup-compatibility/2006" xmlns:a14="http://schemas.microsoft.com/office/drawing/2010/main" val="008080" mc:Ignorable="a14" a14:legacySpreadsheetColorIndex="3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5"/>
            <c:spPr>
              <a:pattFill prst="pct20">
                <a:fgClr>
                  <a:srgbClr xmlns:mc="http://schemas.openxmlformats.org/markup-compatibility/2006" xmlns:a14="http://schemas.microsoft.com/office/drawing/2010/main" val="0000FF" mc:Ignorable="a14" a14:legacySpreadsheetColorIndex="3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6"/>
            <c:spPr>
              <a:pattFill prst="pct20">
                <a:fgClr>
                  <a:srgbClr xmlns:mc="http://schemas.openxmlformats.org/markup-compatibility/2006" xmlns:a14="http://schemas.microsoft.com/office/drawing/2010/main" val="00CCFF" mc:Ignorable="a14" a14:legacySpreadsheetColorIndex="4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7"/>
            <c:spPr>
              <a:pattFill prst="pct20">
                <a:fgClr>
                  <a:srgbClr xmlns:mc="http://schemas.openxmlformats.org/markup-compatibility/2006" xmlns:a14="http://schemas.microsoft.com/office/drawing/2010/main" val="CCFFFF" mc:Ignorable="a14" a14:legacySpreadsheetColorIndex="4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8"/>
            <c:spPr>
              <a:pattFill prst="pct20">
                <a:fgClr>
                  <a:srgbClr xmlns:mc="http://schemas.openxmlformats.org/markup-compatibility/2006" xmlns:a14="http://schemas.microsoft.com/office/drawing/2010/main" val="CCFFCC" mc:Ignorable="a14" a14:legacySpreadsheetColorIndex="4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99"/>
            <c:spPr>
              <a:pattFill prst="pct20">
                <a:fgClr>
                  <a:srgbClr xmlns:mc="http://schemas.openxmlformats.org/markup-compatibility/2006" xmlns:a14="http://schemas.microsoft.com/office/drawing/2010/main" val="FFFF99" mc:Ignorable="a14" a14:legacySpreadsheetColorIndex="4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0"/>
            <c:spPr>
              <a:pattFill prst="pct20">
                <a:fgClr>
                  <a:srgbClr xmlns:mc="http://schemas.openxmlformats.org/markup-compatibility/2006" xmlns:a14="http://schemas.microsoft.com/office/drawing/2010/main" val="99CCFF" mc:Ignorable="a14" a14:legacySpreadsheetColorIndex="4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1"/>
            <c:spPr>
              <a:pattFill prst="pct20">
                <a:fgClr>
                  <a:srgbClr xmlns:mc="http://schemas.openxmlformats.org/markup-compatibility/2006" xmlns:a14="http://schemas.microsoft.com/office/drawing/2010/main" val="FF99CC" mc:Ignorable="a14" a14:legacySpreadsheetColorIndex="4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2"/>
            <c:spPr>
              <a:pattFill prst="pct20">
                <a:fgClr>
                  <a:srgbClr xmlns:mc="http://schemas.openxmlformats.org/markup-compatibility/2006" xmlns:a14="http://schemas.microsoft.com/office/drawing/2010/main" val="CC99FF" mc:Ignorable="a14" a14:legacySpreadsheetColorIndex="4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3"/>
            <c:spPr>
              <a:pattFill prst="pct20">
                <a:fgClr>
                  <a:srgbClr xmlns:mc="http://schemas.openxmlformats.org/markup-compatibility/2006" xmlns:a14="http://schemas.microsoft.com/office/drawing/2010/main" val="FFCC99" mc:Ignorable="a14" a14:legacySpreadsheetColorIndex="4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4"/>
            <c:spPr>
              <a:pattFill prst="pct20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5"/>
            <c:spPr>
              <a:pattFill prst="pct20">
                <a:fgClr>
                  <a:srgbClr xmlns:mc="http://schemas.openxmlformats.org/markup-compatibility/2006" xmlns:a14="http://schemas.microsoft.com/office/drawing/2010/main" val="33CCCC" mc:Ignorable="a14" a14:legacySpreadsheetColorIndex="4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6"/>
            <c:spPr>
              <a:pattFill prst="pct20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7"/>
            <c:spPr>
              <a:pattFill prst="pct20">
                <a:fgClr>
                  <a:srgbClr xmlns:mc="http://schemas.openxmlformats.org/markup-compatibility/2006" xmlns:a14="http://schemas.microsoft.com/office/drawing/2010/main" val="FFCC00" mc:Ignorable="a14" a14:legacySpreadsheetColorIndex="5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8"/>
            <c:spPr>
              <a:pattFill prst="pct20">
                <a:fgClr>
                  <a:srgbClr xmlns:mc="http://schemas.openxmlformats.org/markup-compatibility/2006" xmlns:a14="http://schemas.microsoft.com/office/drawing/2010/main" val="FF9900" mc:Ignorable="a14" a14:legacySpreadsheetColorIndex="5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09"/>
            <c:spPr>
              <a:pattFill prst="pct20">
                <a:fgClr>
                  <a:srgbClr xmlns:mc="http://schemas.openxmlformats.org/markup-compatibility/2006" xmlns:a14="http://schemas.microsoft.com/office/drawing/2010/main" val="FF6600" mc:Ignorable="a14" a14:legacySpreadsheetColorIndex="5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0"/>
            <c:spPr>
              <a:pattFill prst="pct20">
                <a:fgClr>
                  <a:srgbClr xmlns:mc="http://schemas.openxmlformats.org/markup-compatibility/2006" xmlns:a14="http://schemas.microsoft.com/office/drawing/2010/main" val="666699" mc:Ignorable="a14" a14:legacySpreadsheetColorIndex="5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1"/>
            <c:spPr>
              <a:pattFill prst="pct20">
                <a:fgClr>
                  <a:srgbClr xmlns:mc="http://schemas.openxmlformats.org/markup-compatibility/2006" xmlns:a14="http://schemas.microsoft.com/office/drawing/2010/main" val="969696" mc:Ignorable="a14" a14:legacySpreadsheetColorIndex="5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2"/>
            <c:spPr>
              <a:pattFill prst="pct20">
                <a:fgClr>
                  <a:srgbClr xmlns:mc="http://schemas.openxmlformats.org/markup-compatibility/2006" xmlns:a14="http://schemas.microsoft.com/office/drawing/2010/main" val="003366" mc:Ignorable="a14" a14:legacySpreadsheetColorIndex="5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3"/>
            <c:spPr>
              <a:pattFill prst="pct20">
                <a:fgClr>
                  <a:srgbClr xmlns:mc="http://schemas.openxmlformats.org/markup-compatibility/2006" xmlns:a14="http://schemas.microsoft.com/office/drawing/2010/main" val="339966" mc:Ignorable="a14" a14:legacySpreadsheetColorIndex="5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4"/>
            <c:spPr>
              <a:pattFill prst="pct20">
                <a:fgClr>
                  <a:srgbClr xmlns:mc="http://schemas.openxmlformats.org/markup-compatibility/2006" xmlns:a14="http://schemas.microsoft.com/office/drawing/2010/main" val="003300" mc:Ignorable="a14" a14:legacySpreadsheetColorIndex="5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5"/>
            <c:spPr>
              <a:pattFill prst="pct20">
                <a:fgClr>
                  <a:srgbClr xmlns:mc="http://schemas.openxmlformats.org/markup-compatibility/2006" xmlns:a14="http://schemas.microsoft.com/office/drawing/2010/main" val="333300" mc:Ignorable="a14" a14:legacySpreadsheetColorIndex="5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6"/>
            <c:spPr>
              <a:pattFill prst="pct20">
                <a:fgClr>
                  <a:srgbClr xmlns:mc="http://schemas.openxmlformats.org/markup-compatibility/2006" xmlns:a14="http://schemas.microsoft.com/office/drawing/2010/main" val="993300" mc:Ignorable="a14" a14:legacySpreadsheetColorIndex="6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7"/>
            <c:spPr>
              <a:pattFill prst="pct20">
                <a:fgClr>
                  <a:srgbClr xmlns:mc="http://schemas.openxmlformats.org/markup-compatibility/2006" xmlns:a14="http://schemas.microsoft.com/office/drawing/2010/main" val="993366" mc:Ignorable="a14" a14:legacySpreadsheetColorIndex="6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8"/>
            <c:spPr>
              <a:pattFill prst="pct20">
                <a:fgClr>
                  <a:srgbClr xmlns:mc="http://schemas.openxmlformats.org/markup-compatibility/2006" xmlns:a14="http://schemas.microsoft.com/office/drawing/2010/main" val="333399" mc:Ignorable="a14" a14:legacySpreadsheetColorIndex="6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19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0"/>
            <c:spPr>
              <a:pattFill prst="pct20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1"/>
            <c:spPr>
              <a:pattFill prst="pct25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2"/>
            <c:spPr>
              <a:pattFill prst="pct25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3"/>
            <c:spPr>
              <a:pattFill prst="pct25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4"/>
            <c:spPr>
              <a:pattFill prst="pct25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5"/>
            <c:spPr>
              <a:pattFill prst="pct25">
                <a:fgClr>
                  <a:srgbClr xmlns:mc="http://schemas.openxmlformats.org/markup-compatibility/2006" xmlns:a14="http://schemas.microsoft.com/office/drawing/2010/main" val="FF00FF" mc:Ignorable="a14" a14:legacySpreadsheetColorIndex="1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6"/>
            <c:spPr>
              <a:pattFill prst="pct25">
                <a:fgClr>
                  <a:srgbClr xmlns:mc="http://schemas.openxmlformats.org/markup-compatibility/2006" xmlns:a14="http://schemas.microsoft.com/office/drawing/2010/main" val="00FFFF" mc:Ignorable="a14" a14:legacySpreadsheetColorIndex="1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7"/>
            <c:spPr>
              <a:pattFill prst="pct25">
                <a:fgClr>
                  <a:srgbClr xmlns:mc="http://schemas.openxmlformats.org/markup-compatibility/2006" xmlns:a14="http://schemas.microsoft.com/office/drawing/2010/main" val="800000" mc:Ignorable="a14" a14:legacySpreadsheetColorIndex="1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8"/>
            <c:spPr>
              <a:pattFill prst="pct25">
                <a:fgClr>
                  <a:srgbClr xmlns:mc="http://schemas.openxmlformats.org/markup-compatibility/2006" xmlns:a14="http://schemas.microsoft.com/office/drawing/2010/main" val="008000" mc:Ignorable="a14" a14:legacySpreadsheetColorIndex="1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29"/>
            <c:spPr>
              <a:pattFill prst="pct25">
                <a:fgClr>
                  <a:srgbClr xmlns:mc="http://schemas.openxmlformats.org/markup-compatibility/2006" xmlns:a14="http://schemas.microsoft.com/office/drawing/2010/main" val="000080" mc:Ignorable="a14" a14:legacySpreadsheetColorIndex="1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0"/>
            <c:spPr>
              <a:pattFill prst="pct25">
                <a:fgClr>
                  <a:srgbClr xmlns:mc="http://schemas.openxmlformats.org/markup-compatibility/2006" xmlns:a14="http://schemas.microsoft.com/office/drawing/2010/main" val="808000" mc:Ignorable="a14" a14:legacySpreadsheetColorIndex="1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1"/>
            <c:spPr>
              <a:pattFill prst="pct25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2"/>
            <c:spPr>
              <a:pattFill prst="pct25">
                <a:fgClr>
                  <a:srgbClr xmlns:mc="http://schemas.openxmlformats.org/markup-compatibility/2006" xmlns:a14="http://schemas.microsoft.com/office/drawing/2010/main" val="008080" mc:Ignorable="a14" a14:legacySpreadsheetColorIndex="2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3"/>
            <c:spPr>
              <a:pattFill prst="pct25">
                <a:fgClr>
                  <a:srgbClr xmlns:mc="http://schemas.openxmlformats.org/markup-compatibility/2006" xmlns:a14="http://schemas.microsoft.com/office/drawing/2010/main" val="C0C0C0" mc:Ignorable="a14" a14:legacySpreadsheetColorIndex="2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4"/>
            <c:spPr>
              <a:pattFill prst="pct25">
                <a:fgClr>
                  <a:srgbClr xmlns:mc="http://schemas.openxmlformats.org/markup-compatibility/2006" xmlns:a14="http://schemas.microsoft.com/office/drawing/2010/main" val="808080" mc:Ignorable="a14" a14:legacySpreadsheetColorIndex="2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5"/>
            <c:spPr>
              <a:pattFill prst="pct25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6"/>
            <c:spPr>
              <a:pattFill prst="pct25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7"/>
            <c:spPr>
              <a:pattFill prst="pct25">
                <a:fgClr>
                  <a:srgbClr xmlns:mc="http://schemas.openxmlformats.org/markup-compatibility/2006" xmlns:a14="http://schemas.microsoft.com/office/drawing/2010/main" val="FFFFCC" mc:Ignorable="a14" a14:legacySpreadsheetColorIndex="2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8"/>
            <c:spPr>
              <a:pattFill prst="pct25">
                <a:fgClr>
                  <a:srgbClr xmlns:mc="http://schemas.openxmlformats.org/markup-compatibility/2006" xmlns:a14="http://schemas.microsoft.com/office/drawing/2010/main" val="CCFFFF" mc:Ignorable="a14" a14:legacySpreadsheetColorIndex="2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39"/>
            <c:spPr>
              <a:pattFill prst="pct25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0"/>
            <c:spPr>
              <a:pattFill prst="pct25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1"/>
            <c:spPr>
              <a:pattFill prst="pct25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2"/>
            <c:spPr>
              <a:pattFill prst="pct25">
                <a:fgClr>
                  <a:srgbClr xmlns:mc="http://schemas.openxmlformats.org/markup-compatibility/2006" xmlns:a14="http://schemas.microsoft.com/office/drawing/2010/main" val="CCCCFF" mc:Ignorable="a14" a14:legacySpreadsheetColorIndex="3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3"/>
            <c:spPr>
              <a:pattFill prst="pct25">
                <a:fgClr>
                  <a:srgbClr xmlns:mc="http://schemas.openxmlformats.org/markup-compatibility/2006" xmlns:a14="http://schemas.microsoft.com/office/drawing/2010/main" val="000080" mc:Ignorable="a14" a14:legacySpreadsheetColorIndex="3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4"/>
            <c:spPr>
              <a:pattFill prst="pct25">
                <a:fgClr>
                  <a:srgbClr xmlns:mc="http://schemas.openxmlformats.org/markup-compatibility/2006" xmlns:a14="http://schemas.microsoft.com/office/drawing/2010/main" val="FF00FF" mc:Ignorable="a14" a14:legacySpreadsheetColorIndex="3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5"/>
            <c:spPr>
              <a:pattFill prst="pct25">
                <a:fgClr>
                  <a:srgbClr xmlns:mc="http://schemas.openxmlformats.org/markup-compatibility/2006" xmlns:a14="http://schemas.microsoft.com/office/drawing/2010/main" val="FFFF00" mc:Ignorable="a14" a14:legacySpreadsheetColorIndex="3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6"/>
            <c:spPr>
              <a:pattFill prst="pct25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7"/>
            <c:spPr>
              <a:pattFill prst="pct25">
                <a:fgClr>
                  <a:srgbClr xmlns:mc="http://schemas.openxmlformats.org/markup-compatibility/2006" xmlns:a14="http://schemas.microsoft.com/office/drawing/2010/main" val="800080" mc:Ignorable="a14" a14:legacySpreadsheetColorIndex="3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8"/>
            <c:spPr>
              <a:pattFill prst="pct25">
                <a:fgClr>
                  <a:srgbClr xmlns:mc="http://schemas.openxmlformats.org/markup-compatibility/2006" xmlns:a14="http://schemas.microsoft.com/office/drawing/2010/main" val="800000" mc:Ignorable="a14" a14:legacySpreadsheetColorIndex="3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49"/>
            <c:spPr>
              <a:pattFill prst="pct25">
                <a:fgClr>
                  <a:srgbClr xmlns:mc="http://schemas.openxmlformats.org/markup-compatibility/2006" xmlns:a14="http://schemas.microsoft.com/office/drawing/2010/main" val="008080" mc:Ignorable="a14" a14:legacySpreadsheetColorIndex="3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0"/>
            <c:spPr>
              <a:pattFill prst="pct25">
                <a:fgClr>
                  <a:srgbClr xmlns:mc="http://schemas.openxmlformats.org/markup-compatibility/2006" xmlns:a14="http://schemas.microsoft.com/office/drawing/2010/main" val="0000FF" mc:Ignorable="a14" a14:legacySpreadsheetColorIndex="3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1"/>
            <c:spPr>
              <a:pattFill prst="pct25">
                <a:fgClr>
                  <a:srgbClr xmlns:mc="http://schemas.openxmlformats.org/markup-compatibility/2006" xmlns:a14="http://schemas.microsoft.com/office/drawing/2010/main" val="00CCFF" mc:Ignorable="a14" a14:legacySpreadsheetColorIndex="4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2"/>
            <c:spPr>
              <a:pattFill prst="pct25">
                <a:fgClr>
                  <a:srgbClr xmlns:mc="http://schemas.openxmlformats.org/markup-compatibility/2006" xmlns:a14="http://schemas.microsoft.com/office/drawing/2010/main" val="CCFFFF" mc:Ignorable="a14" a14:legacySpreadsheetColorIndex="4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3"/>
            <c:spPr>
              <a:pattFill prst="pct25">
                <a:fgClr>
                  <a:srgbClr xmlns:mc="http://schemas.openxmlformats.org/markup-compatibility/2006" xmlns:a14="http://schemas.microsoft.com/office/drawing/2010/main" val="CCFFCC" mc:Ignorable="a14" a14:legacySpreadsheetColorIndex="4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4"/>
            <c:spPr>
              <a:pattFill prst="pct25">
                <a:fgClr>
                  <a:srgbClr xmlns:mc="http://schemas.openxmlformats.org/markup-compatibility/2006" xmlns:a14="http://schemas.microsoft.com/office/drawing/2010/main" val="FFFF99" mc:Ignorable="a14" a14:legacySpreadsheetColorIndex="4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5"/>
            <c:spPr>
              <a:pattFill prst="pct25">
                <a:fgClr>
                  <a:srgbClr xmlns:mc="http://schemas.openxmlformats.org/markup-compatibility/2006" xmlns:a14="http://schemas.microsoft.com/office/drawing/2010/main" val="99CCFF" mc:Ignorable="a14" a14:legacySpreadsheetColorIndex="4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6"/>
            <c:spPr>
              <a:pattFill prst="pct25">
                <a:fgClr>
                  <a:srgbClr xmlns:mc="http://schemas.openxmlformats.org/markup-compatibility/2006" xmlns:a14="http://schemas.microsoft.com/office/drawing/2010/main" val="FF99CC" mc:Ignorable="a14" a14:legacySpreadsheetColorIndex="4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7"/>
            <c:spPr>
              <a:pattFill prst="pct25">
                <a:fgClr>
                  <a:srgbClr xmlns:mc="http://schemas.openxmlformats.org/markup-compatibility/2006" xmlns:a14="http://schemas.microsoft.com/office/drawing/2010/main" val="CC99FF" mc:Ignorable="a14" a14:legacySpreadsheetColorIndex="4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8"/>
            <c:spPr>
              <a:pattFill prst="pct25">
                <a:fgClr>
                  <a:srgbClr xmlns:mc="http://schemas.openxmlformats.org/markup-compatibility/2006" xmlns:a14="http://schemas.microsoft.com/office/drawing/2010/main" val="FFCC99" mc:Ignorable="a14" a14:legacySpreadsheetColorIndex="4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59"/>
            <c:spPr>
              <a:pattFill prst="pct25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0"/>
            <c:spPr>
              <a:pattFill prst="pct25">
                <a:fgClr>
                  <a:srgbClr xmlns:mc="http://schemas.openxmlformats.org/markup-compatibility/2006" xmlns:a14="http://schemas.microsoft.com/office/drawing/2010/main" val="33CCCC" mc:Ignorable="a14" a14:legacySpreadsheetColorIndex="4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1"/>
            <c:spPr>
              <a:pattFill prst="pct25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2"/>
            <c:spPr>
              <a:pattFill prst="pct25">
                <a:fgClr>
                  <a:srgbClr xmlns:mc="http://schemas.openxmlformats.org/markup-compatibility/2006" xmlns:a14="http://schemas.microsoft.com/office/drawing/2010/main" val="FFCC00" mc:Ignorable="a14" a14:legacySpreadsheetColorIndex="5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3"/>
            <c:spPr>
              <a:pattFill prst="pct25">
                <a:fgClr>
                  <a:srgbClr xmlns:mc="http://schemas.openxmlformats.org/markup-compatibility/2006" xmlns:a14="http://schemas.microsoft.com/office/drawing/2010/main" val="FF9900" mc:Ignorable="a14" a14:legacySpreadsheetColorIndex="5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4"/>
            <c:spPr>
              <a:pattFill prst="pct25">
                <a:fgClr>
                  <a:srgbClr xmlns:mc="http://schemas.openxmlformats.org/markup-compatibility/2006" xmlns:a14="http://schemas.microsoft.com/office/drawing/2010/main" val="FF6600" mc:Ignorable="a14" a14:legacySpreadsheetColorIndex="5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5"/>
            <c:spPr>
              <a:pattFill prst="pct25">
                <a:fgClr>
                  <a:srgbClr xmlns:mc="http://schemas.openxmlformats.org/markup-compatibility/2006" xmlns:a14="http://schemas.microsoft.com/office/drawing/2010/main" val="666699" mc:Ignorable="a14" a14:legacySpreadsheetColorIndex="5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6"/>
            <c:spPr>
              <a:pattFill prst="pct25">
                <a:fgClr>
                  <a:srgbClr xmlns:mc="http://schemas.openxmlformats.org/markup-compatibility/2006" xmlns:a14="http://schemas.microsoft.com/office/drawing/2010/main" val="969696" mc:Ignorable="a14" a14:legacySpreadsheetColorIndex="5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7"/>
            <c:spPr>
              <a:pattFill prst="pct25">
                <a:fgClr>
                  <a:srgbClr xmlns:mc="http://schemas.openxmlformats.org/markup-compatibility/2006" xmlns:a14="http://schemas.microsoft.com/office/drawing/2010/main" val="003366" mc:Ignorable="a14" a14:legacySpreadsheetColorIndex="5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8"/>
            <c:spPr>
              <a:pattFill prst="pct25">
                <a:fgClr>
                  <a:srgbClr xmlns:mc="http://schemas.openxmlformats.org/markup-compatibility/2006" xmlns:a14="http://schemas.microsoft.com/office/drawing/2010/main" val="339966" mc:Ignorable="a14" a14:legacySpreadsheetColorIndex="5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69"/>
            <c:spPr>
              <a:pattFill prst="pct25">
                <a:fgClr>
                  <a:srgbClr xmlns:mc="http://schemas.openxmlformats.org/markup-compatibility/2006" xmlns:a14="http://schemas.microsoft.com/office/drawing/2010/main" val="003300" mc:Ignorable="a14" a14:legacySpreadsheetColorIndex="5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0"/>
            <c:spPr>
              <a:pattFill prst="pct25">
                <a:fgClr>
                  <a:srgbClr xmlns:mc="http://schemas.openxmlformats.org/markup-compatibility/2006" xmlns:a14="http://schemas.microsoft.com/office/drawing/2010/main" val="333300" mc:Ignorable="a14" a14:legacySpreadsheetColorIndex="5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1"/>
            <c:spPr>
              <a:pattFill prst="pct25">
                <a:fgClr>
                  <a:srgbClr xmlns:mc="http://schemas.openxmlformats.org/markup-compatibility/2006" xmlns:a14="http://schemas.microsoft.com/office/drawing/2010/main" val="993300" mc:Ignorable="a14" a14:legacySpreadsheetColorIndex="6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2"/>
            <c:spPr>
              <a:pattFill prst="pct25">
                <a:fgClr>
                  <a:srgbClr xmlns:mc="http://schemas.openxmlformats.org/markup-compatibility/2006" xmlns:a14="http://schemas.microsoft.com/office/drawing/2010/main" val="993366" mc:Ignorable="a14" a14:legacySpreadsheetColorIndex="6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3"/>
            <c:spPr>
              <a:pattFill prst="pct25">
                <a:fgClr>
                  <a:srgbClr xmlns:mc="http://schemas.openxmlformats.org/markup-compatibility/2006" xmlns:a14="http://schemas.microsoft.com/office/drawing/2010/main" val="333399" mc:Ignorable="a14" a14:legacySpreadsheetColorIndex="6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4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5"/>
            <c:spPr>
              <a:pattFill prst="pct25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6"/>
            <c:spPr>
              <a:pattFill prst="pct10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7"/>
            <c:spPr>
              <a:pattFill prst="pct10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8"/>
            <c:spPr>
              <a:pattFill prst="pct10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79"/>
            <c:spPr>
              <a:pattFill prst="pct10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0"/>
            <c:spPr>
              <a:pattFill prst="pct10">
                <a:fgClr>
                  <a:srgbClr xmlns:mc="http://schemas.openxmlformats.org/markup-compatibility/2006" xmlns:a14="http://schemas.microsoft.com/office/drawing/2010/main" val="FF00FF" mc:Ignorable="a14" a14:legacySpreadsheetColorIndex="1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1"/>
            <c:spPr>
              <a:pattFill prst="pct10">
                <a:fgClr>
                  <a:srgbClr xmlns:mc="http://schemas.openxmlformats.org/markup-compatibility/2006" xmlns:a14="http://schemas.microsoft.com/office/drawing/2010/main" val="00FFFF" mc:Ignorable="a14" a14:legacySpreadsheetColorIndex="1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2"/>
            <c:spPr>
              <a:pattFill prst="pct10">
                <a:fgClr>
                  <a:srgbClr xmlns:mc="http://schemas.openxmlformats.org/markup-compatibility/2006" xmlns:a14="http://schemas.microsoft.com/office/drawing/2010/main" val="800000" mc:Ignorable="a14" a14:legacySpreadsheetColorIndex="1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3"/>
            <c:spPr>
              <a:pattFill prst="pct10">
                <a:fgClr>
                  <a:srgbClr xmlns:mc="http://schemas.openxmlformats.org/markup-compatibility/2006" xmlns:a14="http://schemas.microsoft.com/office/drawing/2010/main" val="008000" mc:Ignorable="a14" a14:legacySpreadsheetColorIndex="1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4"/>
            <c:spPr>
              <a:pattFill prst="pct10">
                <a:fgClr>
                  <a:srgbClr xmlns:mc="http://schemas.openxmlformats.org/markup-compatibility/2006" xmlns:a14="http://schemas.microsoft.com/office/drawing/2010/main" val="000080" mc:Ignorable="a14" a14:legacySpreadsheetColorIndex="1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5"/>
            <c:spPr>
              <a:pattFill prst="pct10">
                <a:fgClr>
                  <a:srgbClr xmlns:mc="http://schemas.openxmlformats.org/markup-compatibility/2006" xmlns:a14="http://schemas.microsoft.com/office/drawing/2010/main" val="808000" mc:Ignorable="a14" a14:legacySpreadsheetColorIndex="1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6"/>
            <c:spPr>
              <a:pattFill prst="pct10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7"/>
            <c:spPr>
              <a:pattFill prst="pct10">
                <a:fgClr>
                  <a:srgbClr xmlns:mc="http://schemas.openxmlformats.org/markup-compatibility/2006" xmlns:a14="http://schemas.microsoft.com/office/drawing/2010/main" val="008080" mc:Ignorable="a14" a14:legacySpreadsheetColorIndex="2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8"/>
            <c:spPr>
              <a:pattFill prst="pct10">
                <a:fgClr>
                  <a:srgbClr xmlns:mc="http://schemas.openxmlformats.org/markup-compatibility/2006" xmlns:a14="http://schemas.microsoft.com/office/drawing/2010/main" val="C0C0C0" mc:Ignorable="a14" a14:legacySpreadsheetColorIndex="2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89"/>
            <c:spPr>
              <a:pattFill prst="pct10">
                <a:fgClr>
                  <a:srgbClr xmlns:mc="http://schemas.openxmlformats.org/markup-compatibility/2006" xmlns:a14="http://schemas.microsoft.com/office/drawing/2010/main" val="808080" mc:Ignorable="a14" a14:legacySpreadsheetColorIndex="2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0"/>
            <c:spPr>
              <a:pattFill prst="pct10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1"/>
            <c:spPr>
              <a:pattFill prst="pct10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2"/>
            <c:spPr>
              <a:pattFill prst="pct10">
                <a:fgClr>
                  <a:srgbClr xmlns:mc="http://schemas.openxmlformats.org/markup-compatibility/2006" xmlns:a14="http://schemas.microsoft.com/office/drawing/2010/main" val="FFFFCC" mc:Ignorable="a14" a14:legacySpreadsheetColorIndex="2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3"/>
            <c:spPr>
              <a:pattFill prst="pct10">
                <a:fgClr>
                  <a:srgbClr xmlns:mc="http://schemas.openxmlformats.org/markup-compatibility/2006" xmlns:a14="http://schemas.microsoft.com/office/drawing/2010/main" val="CCFFFF" mc:Ignorable="a14" a14:legacySpreadsheetColorIndex="2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4"/>
            <c:spPr>
              <a:pattFill prst="pct10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5"/>
            <c:spPr>
              <a:pattFill prst="pct10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6"/>
            <c:spPr>
              <a:pattFill prst="pct10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7"/>
            <c:spPr>
              <a:pattFill prst="pct10">
                <a:fgClr>
                  <a:srgbClr xmlns:mc="http://schemas.openxmlformats.org/markup-compatibility/2006" xmlns:a14="http://schemas.microsoft.com/office/drawing/2010/main" val="CCCCFF" mc:Ignorable="a14" a14:legacySpreadsheetColorIndex="3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8"/>
            <c:spPr>
              <a:pattFill prst="pct10">
                <a:fgClr>
                  <a:srgbClr xmlns:mc="http://schemas.openxmlformats.org/markup-compatibility/2006" xmlns:a14="http://schemas.microsoft.com/office/drawing/2010/main" val="000080" mc:Ignorable="a14" a14:legacySpreadsheetColorIndex="3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99"/>
            <c:spPr>
              <a:pattFill prst="pct10">
                <a:fgClr>
                  <a:srgbClr xmlns:mc="http://schemas.openxmlformats.org/markup-compatibility/2006" xmlns:a14="http://schemas.microsoft.com/office/drawing/2010/main" val="FF00FF" mc:Ignorable="a14" a14:legacySpreadsheetColorIndex="3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0"/>
            <c:spPr>
              <a:pattFill prst="pct10">
                <a:fgClr>
                  <a:srgbClr xmlns:mc="http://schemas.openxmlformats.org/markup-compatibility/2006" xmlns:a14="http://schemas.microsoft.com/office/drawing/2010/main" val="FFFF00" mc:Ignorable="a14" a14:legacySpreadsheetColorIndex="3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1"/>
            <c:spPr>
              <a:pattFill prst="pct10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2"/>
            <c:spPr>
              <a:pattFill prst="pct10">
                <a:fgClr>
                  <a:srgbClr xmlns:mc="http://schemas.openxmlformats.org/markup-compatibility/2006" xmlns:a14="http://schemas.microsoft.com/office/drawing/2010/main" val="800080" mc:Ignorable="a14" a14:legacySpreadsheetColorIndex="3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3"/>
            <c:spPr>
              <a:pattFill prst="pct10">
                <a:fgClr>
                  <a:srgbClr xmlns:mc="http://schemas.openxmlformats.org/markup-compatibility/2006" xmlns:a14="http://schemas.microsoft.com/office/drawing/2010/main" val="800000" mc:Ignorable="a14" a14:legacySpreadsheetColorIndex="3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4"/>
            <c:spPr>
              <a:pattFill prst="pct10">
                <a:fgClr>
                  <a:srgbClr xmlns:mc="http://schemas.openxmlformats.org/markup-compatibility/2006" xmlns:a14="http://schemas.microsoft.com/office/drawing/2010/main" val="008080" mc:Ignorable="a14" a14:legacySpreadsheetColorIndex="3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5"/>
            <c:spPr>
              <a:pattFill prst="pct10">
                <a:fgClr>
                  <a:srgbClr xmlns:mc="http://schemas.openxmlformats.org/markup-compatibility/2006" xmlns:a14="http://schemas.microsoft.com/office/drawing/2010/main" val="0000FF" mc:Ignorable="a14" a14:legacySpreadsheetColorIndex="3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6"/>
            <c:spPr>
              <a:pattFill prst="pct10">
                <a:fgClr>
                  <a:srgbClr xmlns:mc="http://schemas.openxmlformats.org/markup-compatibility/2006" xmlns:a14="http://schemas.microsoft.com/office/drawing/2010/main" val="00CCFF" mc:Ignorable="a14" a14:legacySpreadsheetColorIndex="4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7"/>
            <c:spPr>
              <a:pattFill prst="pct10">
                <a:fgClr>
                  <a:srgbClr xmlns:mc="http://schemas.openxmlformats.org/markup-compatibility/2006" xmlns:a14="http://schemas.microsoft.com/office/drawing/2010/main" val="CCFFFF" mc:Ignorable="a14" a14:legacySpreadsheetColorIndex="4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8"/>
            <c:spPr>
              <a:pattFill prst="pct10">
                <a:fgClr>
                  <a:srgbClr xmlns:mc="http://schemas.openxmlformats.org/markup-compatibility/2006" xmlns:a14="http://schemas.microsoft.com/office/drawing/2010/main" val="CCFFCC" mc:Ignorable="a14" a14:legacySpreadsheetColorIndex="4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09"/>
            <c:spPr>
              <a:pattFill prst="pct10">
                <a:fgClr>
                  <a:srgbClr xmlns:mc="http://schemas.openxmlformats.org/markup-compatibility/2006" xmlns:a14="http://schemas.microsoft.com/office/drawing/2010/main" val="FFFF99" mc:Ignorable="a14" a14:legacySpreadsheetColorIndex="4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0"/>
            <c:spPr>
              <a:pattFill prst="pct10">
                <a:fgClr>
                  <a:srgbClr xmlns:mc="http://schemas.openxmlformats.org/markup-compatibility/2006" xmlns:a14="http://schemas.microsoft.com/office/drawing/2010/main" val="99CCFF" mc:Ignorable="a14" a14:legacySpreadsheetColorIndex="4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1"/>
            <c:spPr>
              <a:pattFill prst="pct10">
                <a:fgClr>
                  <a:srgbClr xmlns:mc="http://schemas.openxmlformats.org/markup-compatibility/2006" xmlns:a14="http://schemas.microsoft.com/office/drawing/2010/main" val="FF99CC" mc:Ignorable="a14" a14:legacySpreadsheetColorIndex="4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2"/>
            <c:spPr>
              <a:pattFill prst="pct10">
                <a:fgClr>
                  <a:srgbClr xmlns:mc="http://schemas.openxmlformats.org/markup-compatibility/2006" xmlns:a14="http://schemas.microsoft.com/office/drawing/2010/main" val="CC99FF" mc:Ignorable="a14" a14:legacySpreadsheetColorIndex="4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3"/>
            <c:spPr>
              <a:pattFill prst="pct10">
                <a:fgClr>
                  <a:srgbClr xmlns:mc="http://schemas.openxmlformats.org/markup-compatibility/2006" xmlns:a14="http://schemas.microsoft.com/office/drawing/2010/main" val="FFCC99" mc:Ignorable="a14" a14:legacySpreadsheetColorIndex="4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4"/>
            <c:spPr>
              <a:pattFill prst="pct10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5"/>
            <c:spPr>
              <a:pattFill prst="pct10">
                <a:fgClr>
                  <a:srgbClr xmlns:mc="http://schemas.openxmlformats.org/markup-compatibility/2006" xmlns:a14="http://schemas.microsoft.com/office/drawing/2010/main" val="33CCCC" mc:Ignorable="a14" a14:legacySpreadsheetColorIndex="4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6"/>
            <c:spPr>
              <a:pattFill prst="pct10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7"/>
            <c:spPr>
              <a:pattFill prst="pct10">
                <a:fgClr>
                  <a:srgbClr xmlns:mc="http://schemas.openxmlformats.org/markup-compatibility/2006" xmlns:a14="http://schemas.microsoft.com/office/drawing/2010/main" val="FFCC00" mc:Ignorable="a14" a14:legacySpreadsheetColorIndex="5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8"/>
            <c:spPr>
              <a:pattFill prst="pct10">
                <a:fgClr>
                  <a:srgbClr xmlns:mc="http://schemas.openxmlformats.org/markup-compatibility/2006" xmlns:a14="http://schemas.microsoft.com/office/drawing/2010/main" val="FF9900" mc:Ignorable="a14" a14:legacySpreadsheetColorIndex="5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19"/>
            <c:spPr>
              <a:pattFill prst="pct10">
                <a:fgClr>
                  <a:srgbClr xmlns:mc="http://schemas.openxmlformats.org/markup-compatibility/2006" xmlns:a14="http://schemas.microsoft.com/office/drawing/2010/main" val="FF6600" mc:Ignorable="a14" a14:legacySpreadsheetColorIndex="5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0"/>
            <c:spPr>
              <a:pattFill prst="pct10">
                <a:fgClr>
                  <a:srgbClr xmlns:mc="http://schemas.openxmlformats.org/markup-compatibility/2006" xmlns:a14="http://schemas.microsoft.com/office/drawing/2010/main" val="666699" mc:Ignorable="a14" a14:legacySpreadsheetColorIndex="5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1"/>
            <c:spPr>
              <a:pattFill prst="pct10">
                <a:fgClr>
                  <a:srgbClr xmlns:mc="http://schemas.openxmlformats.org/markup-compatibility/2006" xmlns:a14="http://schemas.microsoft.com/office/drawing/2010/main" val="969696" mc:Ignorable="a14" a14:legacySpreadsheetColorIndex="5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2"/>
            <c:spPr>
              <a:pattFill prst="pct10">
                <a:fgClr>
                  <a:srgbClr xmlns:mc="http://schemas.openxmlformats.org/markup-compatibility/2006" xmlns:a14="http://schemas.microsoft.com/office/drawing/2010/main" val="003366" mc:Ignorable="a14" a14:legacySpreadsheetColorIndex="5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3"/>
            <c:spPr>
              <a:pattFill prst="pct10">
                <a:fgClr>
                  <a:srgbClr xmlns:mc="http://schemas.openxmlformats.org/markup-compatibility/2006" xmlns:a14="http://schemas.microsoft.com/office/drawing/2010/main" val="339966" mc:Ignorable="a14" a14:legacySpreadsheetColorIndex="5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4"/>
            <c:spPr>
              <a:pattFill prst="pct10">
                <a:fgClr>
                  <a:srgbClr xmlns:mc="http://schemas.openxmlformats.org/markup-compatibility/2006" xmlns:a14="http://schemas.microsoft.com/office/drawing/2010/main" val="003300" mc:Ignorable="a14" a14:legacySpreadsheetColorIndex="5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5"/>
            <c:spPr>
              <a:pattFill prst="pct10">
                <a:fgClr>
                  <a:srgbClr xmlns:mc="http://schemas.openxmlformats.org/markup-compatibility/2006" xmlns:a14="http://schemas.microsoft.com/office/drawing/2010/main" val="333300" mc:Ignorable="a14" a14:legacySpreadsheetColorIndex="5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6"/>
            <c:spPr>
              <a:pattFill prst="pct10">
                <a:fgClr>
                  <a:srgbClr xmlns:mc="http://schemas.openxmlformats.org/markup-compatibility/2006" xmlns:a14="http://schemas.microsoft.com/office/drawing/2010/main" val="993300" mc:Ignorable="a14" a14:legacySpreadsheetColorIndex="6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7"/>
            <c:spPr>
              <a:pattFill prst="pct10">
                <a:fgClr>
                  <a:srgbClr xmlns:mc="http://schemas.openxmlformats.org/markup-compatibility/2006" xmlns:a14="http://schemas.microsoft.com/office/drawing/2010/main" val="993366" mc:Ignorable="a14" a14:legacySpreadsheetColorIndex="6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8"/>
            <c:spPr>
              <a:pattFill prst="pct10">
                <a:fgClr>
                  <a:srgbClr xmlns:mc="http://schemas.openxmlformats.org/markup-compatibility/2006" xmlns:a14="http://schemas.microsoft.com/office/drawing/2010/main" val="333399" mc:Ignorable="a14" a14:legacySpreadsheetColorIndex="6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29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0"/>
            <c:spPr>
              <a:pattFill prst="pct10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1"/>
            <c:spPr>
              <a:pattFill prst="pct30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2"/>
            <c:spPr>
              <a:pattFill prst="pct30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3"/>
            <c:spPr>
              <a:pattFill prst="pct30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4"/>
            <c:spPr>
              <a:pattFill prst="pct30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5"/>
            <c:spPr>
              <a:pattFill prst="pct30">
                <a:fgClr>
                  <a:srgbClr xmlns:mc="http://schemas.openxmlformats.org/markup-compatibility/2006" xmlns:a14="http://schemas.microsoft.com/office/drawing/2010/main" val="FF00FF" mc:Ignorable="a14" a14:legacySpreadsheetColorIndex="1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6"/>
            <c:spPr>
              <a:pattFill prst="pct30">
                <a:fgClr>
                  <a:srgbClr xmlns:mc="http://schemas.openxmlformats.org/markup-compatibility/2006" xmlns:a14="http://schemas.microsoft.com/office/drawing/2010/main" val="00FFFF" mc:Ignorable="a14" a14:legacySpreadsheetColorIndex="1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7"/>
            <c:spPr>
              <a:pattFill prst="pct30">
                <a:fgClr>
                  <a:srgbClr xmlns:mc="http://schemas.openxmlformats.org/markup-compatibility/2006" xmlns:a14="http://schemas.microsoft.com/office/drawing/2010/main" val="800000" mc:Ignorable="a14" a14:legacySpreadsheetColorIndex="1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8"/>
            <c:spPr>
              <a:pattFill prst="pct30">
                <a:fgClr>
                  <a:srgbClr xmlns:mc="http://schemas.openxmlformats.org/markup-compatibility/2006" xmlns:a14="http://schemas.microsoft.com/office/drawing/2010/main" val="008000" mc:Ignorable="a14" a14:legacySpreadsheetColorIndex="1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39"/>
            <c:spPr>
              <a:pattFill prst="pct30">
                <a:fgClr>
                  <a:srgbClr xmlns:mc="http://schemas.openxmlformats.org/markup-compatibility/2006" xmlns:a14="http://schemas.microsoft.com/office/drawing/2010/main" val="000080" mc:Ignorable="a14" a14:legacySpreadsheetColorIndex="1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0"/>
            <c:spPr>
              <a:pattFill prst="pct30">
                <a:fgClr>
                  <a:srgbClr xmlns:mc="http://schemas.openxmlformats.org/markup-compatibility/2006" xmlns:a14="http://schemas.microsoft.com/office/drawing/2010/main" val="808000" mc:Ignorable="a14" a14:legacySpreadsheetColorIndex="1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1"/>
            <c:spPr>
              <a:pattFill prst="pct30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2"/>
            <c:spPr>
              <a:pattFill prst="pct30">
                <a:fgClr>
                  <a:srgbClr xmlns:mc="http://schemas.openxmlformats.org/markup-compatibility/2006" xmlns:a14="http://schemas.microsoft.com/office/drawing/2010/main" val="008080" mc:Ignorable="a14" a14:legacySpreadsheetColorIndex="2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3"/>
            <c:spPr>
              <a:pattFill prst="pct30">
                <a:fgClr>
                  <a:srgbClr xmlns:mc="http://schemas.openxmlformats.org/markup-compatibility/2006" xmlns:a14="http://schemas.microsoft.com/office/drawing/2010/main" val="C0C0C0" mc:Ignorable="a14" a14:legacySpreadsheetColorIndex="2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4"/>
            <c:spPr>
              <a:pattFill prst="pct30">
                <a:fgClr>
                  <a:srgbClr xmlns:mc="http://schemas.openxmlformats.org/markup-compatibility/2006" xmlns:a14="http://schemas.microsoft.com/office/drawing/2010/main" val="808080" mc:Ignorable="a14" a14:legacySpreadsheetColorIndex="2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5"/>
            <c:spPr>
              <a:pattFill prst="pct30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6"/>
            <c:spPr>
              <a:pattFill prst="pct30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7"/>
            <c:spPr>
              <a:pattFill prst="pct30">
                <a:fgClr>
                  <a:srgbClr xmlns:mc="http://schemas.openxmlformats.org/markup-compatibility/2006" xmlns:a14="http://schemas.microsoft.com/office/drawing/2010/main" val="FFFFCC" mc:Ignorable="a14" a14:legacySpreadsheetColorIndex="2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8"/>
            <c:spPr>
              <a:pattFill prst="pct30">
                <a:fgClr>
                  <a:srgbClr xmlns:mc="http://schemas.openxmlformats.org/markup-compatibility/2006" xmlns:a14="http://schemas.microsoft.com/office/drawing/2010/main" val="CCFFFF" mc:Ignorable="a14" a14:legacySpreadsheetColorIndex="2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49"/>
            <c:spPr>
              <a:pattFill prst="pct30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0"/>
            <c:spPr>
              <a:pattFill prst="pct30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1"/>
            <c:spPr>
              <a:pattFill prst="pct30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2"/>
            <c:spPr>
              <a:pattFill prst="pct30">
                <a:fgClr>
                  <a:srgbClr xmlns:mc="http://schemas.openxmlformats.org/markup-compatibility/2006" xmlns:a14="http://schemas.microsoft.com/office/drawing/2010/main" val="CCCCFF" mc:Ignorable="a14" a14:legacySpreadsheetColorIndex="3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3"/>
            <c:spPr>
              <a:pattFill prst="pct30">
                <a:fgClr>
                  <a:srgbClr xmlns:mc="http://schemas.openxmlformats.org/markup-compatibility/2006" xmlns:a14="http://schemas.microsoft.com/office/drawing/2010/main" val="000080" mc:Ignorable="a14" a14:legacySpreadsheetColorIndex="3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4"/>
            <c:spPr>
              <a:pattFill prst="pct30">
                <a:fgClr>
                  <a:srgbClr xmlns:mc="http://schemas.openxmlformats.org/markup-compatibility/2006" xmlns:a14="http://schemas.microsoft.com/office/drawing/2010/main" val="FF00FF" mc:Ignorable="a14" a14:legacySpreadsheetColorIndex="3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5"/>
            <c:spPr>
              <a:pattFill prst="pct30">
                <a:fgClr>
                  <a:srgbClr xmlns:mc="http://schemas.openxmlformats.org/markup-compatibility/2006" xmlns:a14="http://schemas.microsoft.com/office/drawing/2010/main" val="FFFF00" mc:Ignorable="a14" a14:legacySpreadsheetColorIndex="3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6"/>
            <c:spPr>
              <a:pattFill prst="pct30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7"/>
            <c:spPr>
              <a:pattFill prst="pct30">
                <a:fgClr>
                  <a:srgbClr xmlns:mc="http://schemas.openxmlformats.org/markup-compatibility/2006" xmlns:a14="http://schemas.microsoft.com/office/drawing/2010/main" val="800080" mc:Ignorable="a14" a14:legacySpreadsheetColorIndex="3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8"/>
            <c:spPr>
              <a:pattFill prst="pct30">
                <a:fgClr>
                  <a:srgbClr xmlns:mc="http://schemas.openxmlformats.org/markup-compatibility/2006" xmlns:a14="http://schemas.microsoft.com/office/drawing/2010/main" val="800000" mc:Ignorable="a14" a14:legacySpreadsheetColorIndex="3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59"/>
            <c:spPr>
              <a:pattFill prst="pct30">
                <a:fgClr>
                  <a:srgbClr xmlns:mc="http://schemas.openxmlformats.org/markup-compatibility/2006" xmlns:a14="http://schemas.microsoft.com/office/drawing/2010/main" val="008080" mc:Ignorable="a14" a14:legacySpreadsheetColorIndex="3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0"/>
            <c:spPr>
              <a:pattFill prst="pct30">
                <a:fgClr>
                  <a:srgbClr xmlns:mc="http://schemas.openxmlformats.org/markup-compatibility/2006" xmlns:a14="http://schemas.microsoft.com/office/drawing/2010/main" val="0000FF" mc:Ignorable="a14" a14:legacySpreadsheetColorIndex="3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1"/>
            <c:spPr>
              <a:pattFill prst="pct30">
                <a:fgClr>
                  <a:srgbClr xmlns:mc="http://schemas.openxmlformats.org/markup-compatibility/2006" xmlns:a14="http://schemas.microsoft.com/office/drawing/2010/main" val="00CCFF" mc:Ignorable="a14" a14:legacySpreadsheetColorIndex="4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2"/>
            <c:spPr>
              <a:pattFill prst="pct30">
                <a:fgClr>
                  <a:srgbClr xmlns:mc="http://schemas.openxmlformats.org/markup-compatibility/2006" xmlns:a14="http://schemas.microsoft.com/office/drawing/2010/main" val="CCFFFF" mc:Ignorable="a14" a14:legacySpreadsheetColorIndex="4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3"/>
            <c:spPr>
              <a:pattFill prst="pct30">
                <a:fgClr>
                  <a:srgbClr xmlns:mc="http://schemas.openxmlformats.org/markup-compatibility/2006" xmlns:a14="http://schemas.microsoft.com/office/drawing/2010/main" val="CCFFCC" mc:Ignorable="a14" a14:legacySpreadsheetColorIndex="4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4"/>
            <c:spPr>
              <a:pattFill prst="pct30">
                <a:fgClr>
                  <a:srgbClr xmlns:mc="http://schemas.openxmlformats.org/markup-compatibility/2006" xmlns:a14="http://schemas.microsoft.com/office/drawing/2010/main" val="FFFF99" mc:Ignorable="a14" a14:legacySpreadsheetColorIndex="4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5"/>
            <c:spPr>
              <a:pattFill prst="pct30">
                <a:fgClr>
                  <a:srgbClr xmlns:mc="http://schemas.openxmlformats.org/markup-compatibility/2006" xmlns:a14="http://schemas.microsoft.com/office/drawing/2010/main" val="99CCFF" mc:Ignorable="a14" a14:legacySpreadsheetColorIndex="4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6"/>
            <c:spPr>
              <a:pattFill prst="pct30">
                <a:fgClr>
                  <a:srgbClr xmlns:mc="http://schemas.openxmlformats.org/markup-compatibility/2006" xmlns:a14="http://schemas.microsoft.com/office/drawing/2010/main" val="FF99CC" mc:Ignorable="a14" a14:legacySpreadsheetColorIndex="4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7"/>
            <c:spPr>
              <a:pattFill prst="pct30">
                <a:fgClr>
                  <a:srgbClr xmlns:mc="http://schemas.openxmlformats.org/markup-compatibility/2006" xmlns:a14="http://schemas.microsoft.com/office/drawing/2010/main" val="CC99FF" mc:Ignorable="a14" a14:legacySpreadsheetColorIndex="4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8"/>
            <c:spPr>
              <a:pattFill prst="pct30">
                <a:fgClr>
                  <a:srgbClr xmlns:mc="http://schemas.openxmlformats.org/markup-compatibility/2006" xmlns:a14="http://schemas.microsoft.com/office/drawing/2010/main" val="FFCC99" mc:Ignorable="a14" a14:legacySpreadsheetColorIndex="4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69"/>
            <c:spPr>
              <a:pattFill prst="pct30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0"/>
            <c:spPr>
              <a:pattFill prst="pct30">
                <a:fgClr>
                  <a:srgbClr xmlns:mc="http://schemas.openxmlformats.org/markup-compatibility/2006" xmlns:a14="http://schemas.microsoft.com/office/drawing/2010/main" val="33CCCC" mc:Ignorable="a14" a14:legacySpreadsheetColorIndex="4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1"/>
            <c:spPr>
              <a:pattFill prst="pct30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2"/>
            <c:spPr>
              <a:pattFill prst="pct30">
                <a:fgClr>
                  <a:srgbClr xmlns:mc="http://schemas.openxmlformats.org/markup-compatibility/2006" xmlns:a14="http://schemas.microsoft.com/office/drawing/2010/main" val="FFCC00" mc:Ignorable="a14" a14:legacySpreadsheetColorIndex="5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3"/>
            <c:spPr>
              <a:pattFill prst="pct30">
                <a:fgClr>
                  <a:srgbClr xmlns:mc="http://schemas.openxmlformats.org/markup-compatibility/2006" xmlns:a14="http://schemas.microsoft.com/office/drawing/2010/main" val="FF9900" mc:Ignorable="a14" a14:legacySpreadsheetColorIndex="5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4"/>
            <c:spPr>
              <a:pattFill prst="pct30">
                <a:fgClr>
                  <a:srgbClr xmlns:mc="http://schemas.openxmlformats.org/markup-compatibility/2006" xmlns:a14="http://schemas.microsoft.com/office/drawing/2010/main" val="FF6600" mc:Ignorable="a14" a14:legacySpreadsheetColorIndex="5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5"/>
            <c:spPr>
              <a:pattFill prst="pct30">
                <a:fgClr>
                  <a:srgbClr xmlns:mc="http://schemas.openxmlformats.org/markup-compatibility/2006" xmlns:a14="http://schemas.microsoft.com/office/drawing/2010/main" val="666699" mc:Ignorable="a14" a14:legacySpreadsheetColorIndex="5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6"/>
            <c:spPr>
              <a:pattFill prst="pct30">
                <a:fgClr>
                  <a:srgbClr xmlns:mc="http://schemas.openxmlformats.org/markup-compatibility/2006" xmlns:a14="http://schemas.microsoft.com/office/drawing/2010/main" val="969696" mc:Ignorable="a14" a14:legacySpreadsheetColorIndex="5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7"/>
            <c:spPr>
              <a:pattFill prst="pct30">
                <a:fgClr>
                  <a:srgbClr xmlns:mc="http://schemas.openxmlformats.org/markup-compatibility/2006" xmlns:a14="http://schemas.microsoft.com/office/drawing/2010/main" val="003366" mc:Ignorable="a14" a14:legacySpreadsheetColorIndex="5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8"/>
            <c:spPr>
              <a:pattFill prst="pct30">
                <a:fgClr>
                  <a:srgbClr xmlns:mc="http://schemas.openxmlformats.org/markup-compatibility/2006" xmlns:a14="http://schemas.microsoft.com/office/drawing/2010/main" val="339966" mc:Ignorable="a14" a14:legacySpreadsheetColorIndex="5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79"/>
            <c:spPr>
              <a:pattFill prst="pct30">
                <a:fgClr>
                  <a:srgbClr xmlns:mc="http://schemas.openxmlformats.org/markup-compatibility/2006" xmlns:a14="http://schemas.microsoft.com/office/drawing/2010/main" val="003300" mc:Ignorable="a14" a14:legacySpreadsheetColorIndex="5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0"/>
            <c:spPr>
              <a:pattFill prst="pct30">
                <a:fgClr>
                  <a:srgbClr xmlns:mc="http://schemas.openxmlformats.org/markup-compatibility/2006" xmlns:a14="http://schemas.microsoft.com/office/drawing/2010/main" val="333300" mc:Ignorable="a14" a14:legacySpreadsheetColorIndex="5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1"/>
            <c:spPr>
              <a:pattFill prst="pct30">
                <a:fgClr>
                  <a:srgbClr xmlns:mc="http://schemas.openxmlformats.org/markup-compatibility/2006" xmlns:a14="http://schemas.microsoft.com/office/drawing/2010/main" val="993300" mc:Ignorable="a14" a14:legacySpreadsheetColorIndex="6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2"/>
            <c:spPr>
              <a:pattFill prst="pct30">
                <a:fgClr>
                  <a:srgbClr xmlns:mc="http://schemas.openxmlformats.org/markup-compatibility/2006" xmlns:a14="http://schemas.microsoft.com/office/drawing/2010/main" val="993366" mc:Ignorable="a14" a14:legacySpreadsheetColorIndex="6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3"/>
            <c:spPr>
              <a:pattFill prst="pct30">
                <a:fgClr>
                  <a:srgbClr xmlns:mc="http://schemas.openxmlformats.org/markup-compatibility/2006" xmlns:a14="http://schemas.microsoft.com/office/drawing/2010/main" val="333399" mc:Ignorable="a14" a14:legacySpreadsheetColorIndex="6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4"/>
            <c:spPr>
              <a:pattFill prst="pct3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5"/>
            <c:spPr>
              <a:pattFill prst="pct30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6"/>
            <c:spPr>
              <a:pattFill prst="trellis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7"/>
            <c:spPr>
              <a:pattFill prst="trellis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8"/>
            <c:spPr>
              <a:pattFill prst="trellis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89"/>
            <c:spPr>
              <a:pattFill prst="trellis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0"/>
            <c:spPr>
              <a:pattFill prst="trellis">
                <a:fgClr>
                  <a:srgbClr xmlns:mc="http://schemas.openxmlformats.org/markup-compatibility/2006" xmlns:a14="http://schemas.microsoft.com/office/drawing/2010/main" val="FF00FF" mc:Ignorable="a14" a14:legacySpreadsheetColorIndex="1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1"/>
            <c:spPr>
              <a:pattFill prst="trellis">
                <a:fgClr>
                  <a:srgbClr xmlns:mc="http://schemas.openxmlformats.org/markup-compatibility/2006" xmlns:a14="http://schemas.microsoft.com/office/drawing/2010/main" val="00FFFF" mc:Ignorable="a14" a14:legacySpreadsheetColorIndex="1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2"/>
            <c:spPr>
              <a:pattFill prst="trellis">
                <a:fgClr>
                  <a:srgbClr xmlns:mc="http://schemas.openxmlformats.org/markup-compatibility/2006" xmlns:a14="http://schemas.microsoft.com/office/drawing/2010/main" val="800000" mc:Ignorable="a14" a14:legacySpreadsheetColorIndex="1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3"/>
            <c:spPr>
              <a:pattFill prst="trellis">
                <a:fgClr>
                  <a:srgbClr xmlns:mc="http://schemas.openxmlformats.org/markup-compatibility/2006" xmlns:a14="http://schemas.microsoft.com/office/drawing/2010/main" val="008000" mc:Ignorable="a14" a14:legacySpreadsheetColorIndex="1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4"/>
            <c:spPr>
              <a:pattFill prst="trellis">
                <a:fgClr>
                  <a:srgbClr xmlns:mc="http://schemas.openxmlformats.org/markup-compatibility/2006" xmlns:a14="http://schemas.microsoft.com/office/drawing/2010/main" val="000080" mc:Ignorable="a14" a14:legacySpreadsheetColorIndex="1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5"/>
            <c:spPr>
              <a:pattFill prst="trellis">
                <a:fgClr>
                  <a:srgbClr xmlns:mc="http://schemas.openxmlformats.org/markup-compatibility/2006" xmlns:a14="http://schemas.microsoft.com/office/drawing/2010/main" val="808000" mc:Ignorable="a14" a14:legacySpreadsheetColorIndex="1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6"/>
            <c:spPr>
              <a:pattFill prst="trellis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7"/>
            <c:spPr>
              <a:pattFill prst="trellis">
                <a:fgClr>
                  <a:srgbClr xmlns:mc="http://schemas.openxmlformats.org/markup-compatibility/2006" xmlns:a14="http://schemas.microsoft.com/office/drawing/2010/main" val="008080" mc:Ignorable="a14" a14:legacySpreadsheetColorIndex="2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8"/>
            <c:spPr>
              <a:pattFill prst="trellis">
                <a:fgClr>
                  <a:srgbClr xmlns:mc="http://schemas.openxmlformats.org/markup-compatibility/2006" xmlns:a14="http://schemas.microsoft.com/office/drawing/2010/main" val="C0C0C0" mc:Ignorable="a14" a14:legacySpreadsheetColorIndex="2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99"/>
            <c:spPr>
              <a:pattFill prst="trellis">
                <a:fgClr>
                  <a:srgbClr xmlns:mc="http://schemas.openxmlformats.org/markup-compatibility/2006" xmlns:a14="http://schemas.microsoft.com/office/drawing/2010/main" val="808080" mc:Ignorable="a14" a14:legacySpreadsheetColorIndex="2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0"/>
            <c:spPr>
              <a:pattFill prst="trellis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1"/>
            <c:spPr>
              <a:pattFill prst="trellis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2"/>
            <c:spPr>
              <a:pattFill prst="trellis">
                <a:fgClr>
                  <a:srgbClr xmlns:mc="http://schemas.openxmlformats.org/markup-compatibility/2006" xmlns:a14="http://schemas.microsoft.com/office/drawing/2010/main" val="FFFFCC" mc:Ignorable="a14" a14:legacySpreadsheetColorIndex="2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3"/>
            <c:spPr>
              <a:pattFill prst="trellis">
                <a:fgClr>
                  <a:srgbClr xmlns:mc="http://schemas.openxmlformats.org/markup-compatibility/2006" xmlns:a14="http://schemas.microsoft.com/office/drawing/2010/main" val="CCFFFF" mc:Ignorable="a14" a14:legacySpreadsheetColorIndex="2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4"/>
            <c:spPr>
              <a:pattFill prst="trellis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5"/>
            <c:spPr>
              <a:pattFill prst="trellis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6"/>
            <c:spPr>
              <a:pattFill prst="trellis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7"/>
            <c:spPr>
              <a:pattFill prst="trellis">
                <a:fgClr>
                  <a:srgbClr xmlns:mc="http://schemas.openxmlformats.org/markup-compatibility/2006" xmlns:a14="http://schemas.microsoft.com/office/drawing/2010/main" val="CCCCFF" mc:Ignorable="a14" a14:legacySpreadsheetColorIndex="3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8"/>
            <c:spPr>
              <a:pattFill prst="trellis">
                <a:fgClr>
                  <a:srgbClr xmlns:mc="http://schemas.openxmlformats.org/markup-compatibility/2006" xmlns:a14="http://schemas.microsoft.com/office/drawing/2010/main" val="000080" mc:Ignorable="a14" a14:legacySpreadsheetColorIndex="3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09"/>
            <c:spPr>
              <a:pattFill prst="trellis">
                <a:fgClr>
                  <a:srgbClr xmlns:mc="http://schemas.openxmlformats.org/markup-compatibility/2006" xmlns:a14="http://schemas.microsoft.com/office/drawing/2010/main" val="FF00FF" mc:Ignorable="a14" a14:legacySpreadsheetColorIndex="3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0"/>
            <c:spPr>
              <a:pattFill prst="trellis">
                <a:fgClr>
                  <a:srgbClr xmlns:mc="http://schemas.openxmlformats.org/markup-compatibility/2006" xmlns:a14="http://schemas.microsoft.com/office/drawing/2010/main" val="FFFF00" mc:Ignorable="a14" a14:legacySpreadsheetColorIndex="3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1"/>
            <c:spPr>
              <a:pattFill prst="trellis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2"/>
            <c:spPr>
              <a:pattFill prst="trellis">
                <a:fgClr>
                  <a:srgbClr xmlns:mc="http://schemas.openxmlformats.org/markup-compatibility/2006" xmlns:a14="http://schemas.microsoft.com/office/drawing/2010/main" val="800080" mc:Ignorable="a14" a14:legacySpreadsheetColorIndex="3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3"/>
            <c:spPr>
              <a:pattFill prst="trellis">
                <a:fgClr>
                  <a:srgbClr xmlns:mc="http://schemas.openxmlformats.org/markup-compatibility/2006" xmlns:a14="http://schemas.microsoft.com/office/drawing/2010/main" val="800000" mc:Ignorable="a14" a14:legacySpreadsheetColorIndex="3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4"/>
            <c:spPr>
              <a:pattFill prst="trellis">
                <a:fgClr>
                  <a:srgbClr xmlns:mc="http://schemas.openxmlformats.org/markup-compatibility/2006" xmlns:a14="http://schemas.microsoft.com/office/drawing/2010/main" val="008080" mc:Ignorable="a14" a14:legacySpreadsheetColorIndex="3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5"/>
            <c:spPr>
              <a:pattFill prst="trellis">
                <a:fgClr>
                  <a:srgbClr xmlns:mc="http://schemas.openxmlformats.org/markup-compatibility/2006" xmlns:a14="http://schemas.microsoft.com/office/drawing/2010/main" val="0000FF" mc:Ignorable="a14" a14:legacySpreadsheetColorIndex="3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6"/>
            <c:spPr>
              <a:pattFill prst="trellis">
                <a:fgClr>
                  <a:srgbClr xmlns:mc="http://schemas.openxmlformats.org/markup-compatibility/2006" xmlns:a14="http://schemas.microsoft.com/office/drawing/2010/main" val="00CCFF" mc:Ignorable="a14" a14:legacySpreadsheetColorIndex="4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7"/>
            <c:spPr>
              <a:pattFill prst="trellis">
                <a:fgClr>
                  <a:srgbClr xmlns:mc="http://schemas.openxmlformats.org/markup-compatibility/2006" xmlns:a14="http://schemas.microsoft.com/office/drawing/2010/main" val="CCFFFF" mc:Ignorable="a14" a14:legacySpreadsheetColorIndex="4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8"/>
            <c:spPr>
              <a:pattFill prst="trellis">
                <a:fgClr>
                  <a:srgbClr xmlns:mc="http://schemas.openxmlformats.org/markup-compatibility/2006" xmlns:a14="http://schemas.microsoft.com/office/drawing/2010/main" val="CCFFCC" mc:Ignorable="a14" a14:legacySpreadsheetColorIndex="4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19"/>
            <c:spPr>
              <a:pattFill prst="trellis">
                <a:fgClr>
                  <a:srgbClr xmlns:mc="http://schemas.openxmlformats.org/markup-compatibility/2006" xmlns:a14="http://schemas.microsoft.com/office/drawing/2010/main" val="FFFF99" mc:Ignorable="a14" a14:legacySpreadsheetColorIndex="4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0"/>
            <c:spPr>
              <a:pattFill prst="trellis">
                <a:fgClr>
                  <a:srgbClr xmlns:mc="http://schemas.openxmlformats.org/markup-compatibility/2006" xmlns:a14="http://schemas.microsoft.com/office/drawing/2010/main" val="99CCFF" mc:Ignorable="a14" a14:legacySpreadsheetColorIndex="4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1"/>
            <c:spPr>
              <a:pattFill prst="trellis">
                <a:fgClr>
                  <a:srgbClr xmlns:mc="http://schemas.openxmlformats.org/markup-compatibility/2006" xmlns:a14="http://schemas.microsoft.com/office/drawing/2010/main" val="FF99CC" mc:Ignorable="a14" a14:legacySpreadsheetColorIndex="4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2"/>
            <c:spPr>
              <a:pattFill prst="trellis">
                <a:fgClr>
                  <a:srgbClr xmlns:mc="http://schemas.openxmlformats.org/markup-compatibility/2006" xmlns:a14="http://schemas.microsoft.com/office/drawing/2010/main" val="CC99FF" mc:Ignorable="a14" a14:legacySpreadsheetColorIndex="4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3"/>
            <c:spPr>
              <a:pattFill prst="trellis">
                <a:fgClr>
                  <a:srgbClr xmlns:mc="http://schemas.openxmlformats.org/markup-compatibility/2006" xmlns:a14="http://schemas.microsoft.com/office/drawing/2010/main" val="FFCC99" mc:Ignorable="a14" a14:legacySpreadsheetColorIndex="4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4"/>
            <c:spPr>
              <a:pattFill prst="trellis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5"/>
            <c:spPr>
              <a:pattFill prst="trellis">
                <a:fgClr>
                  <a:srgbClr xmlns:mc="http://schemas.openxmlformats.org/markup-compatibility/2006" xmlns:a14="http://schemas.microsoft.com/office/drawing/2010/main" val="33CCCC" mc:Ignorable="a14" a14:legacySpreadsheetColorIndex="4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6"/>
            <c:spPr>
              <a:pattFill prst="trellis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7"/>
            <c:spPr>
              <a:pattFill prst="trellis">
                <a:fgClr>
                  <a:srgbClr xmlns:mc="http://schemas.openxmlformats.org/markup-compatibility/2006" xmlns:a14="http://schemas.microsoft.com/office/drawing/2010/main" val="FFCC00" mc:Ignorable="a14" a14:legacySpreadsheetColorIndex="5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8"/>
            <c:spPr>
              <a:pattFill prst="trellis">
                <a:fgClr>
                  <a:srgbClr xmlns:mc="http://schemas.openxmlformats.org/markup-compatibility/2006" xmlns:a14="http://schemas.microsoft.com/office/drawing/2010/main" val="FF9900" mc:Ignorable="a14" a14:legacySpreadsheetColorIndex="5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29"/>
            <c:spPr>
              <a:pattFill prst="trellis">
                <a:fgClr>
                  <a:srgbClr xmlns:mc="http://schemas.openxmlformats.org/markup-compatibility/2006" xmlns:a14="http://schemas.microsoft.com/office/drawing/2010/main" val="FF6600" mc:Ignorable="a14" a14:legacySpreadsheetColorIndex="5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0"/>
            <c:spPr>
              <a:pattFill prst="trellis">
                <a:fgClr>
                  <a:srgbClr xmlns:mc="http://schemas.openxmlformats.org/markup-compatibility/2006" xmlns:a14="http://schemas.microsoft.com/office/drawing/2010/main" val="666699" mc:Ignorable="a14" a14:legacySpreadsheetColorIndex="5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1"/>
            <c:spPr>
              <a:pattFill prst="trellis">
                <a:fgClr>
                  <a:srgbClr xmlns:mc="http://schemas.openxmlformats.org/markup-compatibility/2006" xmlns:a14="http://schemas.microsoft.com/office/drawing/2010/main" val="969696" mc:Ignorable="a14" a14:legacySpreadsheetColorIndex="5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2"/>
            <c:spPr>
              <a:pattFill prst="trellis">
                <a:fgClr>
                  <a:srgbClr xmlns:mc="http://schemas.openxmlformats.org/markup-compatibility/2006" xmlns:a14="http://schemas.microsoft.com/office/drawing/2010/main" val="003366" mc:Ignorable="a14" a14:legacySpreadsheetColorIndex="5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3"/>
            <c:spPr>
              <a:pattFill prst="trellis">
                <a:fgClr>
                  <a:srgbClr xmlns:mc="http://schemas.openxmlformats.org/markup-compatibility/2006" xmlns:a14="http://schemas.microsoft.com/office/drawing/2010/main" val="339966" mc:Ignorable="a14" a14:legacySpreadsheetColorIndex="5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4"/>
            <c:spPr>
              <a:pattFill prst="trellis">
                <a:fgClr>
                  <a:srgbClr xmlns:mc="http://schemas.openxmlformats.org/markup-compatibility/2006" xmlns:a14="http://schemas.microsoft.com/office/drawing/2010/main" val="003300" mc:Ignorable="a14" a14:legacySpreadsheetColorIndex="5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5"/>
            <c:spPr>
              <a:pattFill prst="trellis">
                <a:fgClr>
                  <a:srgbClr xmlns:mc="http://schemas.openxmlformats.org/markup-compatibility/2006" xmlns:a14="http://schemas.microsoft.com/office/drawing/2010/main" val="333300" mc:Ignorable="a14" a14:legacySpreadsheetColorIndex="5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6"/>
            <c:spPr>
              <a:pattFill prst="trellis">
                <a:fgClr>
                  <a:srgbClr xmlns:mc="http://schemas.openxmlformats.org/markup-compatibility/2006" xmlns:a14="http://schemas.microsoft.com/office/drawing/2010/main" val="993300" mc:Ignorable="a14" a14:legacySpreadsheetColorIndex="6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7"/>
            <c:spPr>
              <a:pattFill prst="trellis">
                <a:fgClr>
                  <a:srgbClr xmlns:mc="http://schemas.openxmlformats.org/markup-compatibility/2006" xmlns:a14="http://schemas.microsoft.com/office/drawing/2010/main" val="993366" mc:Ignorable="a14" a14:legacySpreadsheetColorIndex="6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8"/>
            <c:spPr>
              <a:pattFill prst="trellis">
                <a:fgClr>
                  <a:srgbClr xmlns:mc="http://schemas.openxmlformats.org/markup-compatibility/2006" xmlns:a14="http://schemas.microsoft.com/office/drawing/2010/main" val="333399" mc:Ignorable="a14" a14:legacySpreadsheetColorIndex="6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39"/>
            <c:spPr>
              <a:pattFill prst="trellis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0"/>
            <c:spPr>
              <a:pattFill prst="trellis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1"/>
            <c:spPr>
              <a:pattFill prst="smCheck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2"/>
            <c:spPr>
              <a:pattFill prst="smCheck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3"/>
            <c:spPr>
              <a:pattFill prst="smCheck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4"/>
            <c:spPr>
              <a:pattFill prst="smCheck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5"/>
            <c:spPr>
              <a:pattFill prst="smCheck">
                <a:fgClr>
                  <a:srgbClr xmlns:mc="http://schemas.openxmlformats.org/markup-compatibility/2006" xmlns:a14="http://schemas.microsoft.com/office/drawing/2010/main" val="FF00FF" mc:Ignorable="a14" a14:legacySpreadsheetColorIndex="1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6"/>
            <c:spPr>
              <a:pattFill prst="smCheck">
                <a:fgClr>
                  <a:srgbClr xmlns:mc="http://schemas.openxmlformats.org/markup-compatibility/2006" xmlns:a14="http://schemas.microsoft.com/office/drawing/2010/main" val="00FFFF" mc:Ignorable="a14" a14:legacySpreadsheetColorIndex="1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7"/>
            <c:spPr>
              <a:pattFill prst="smCheck">
                <a:fgClr>
                  <a:srgbClr xmlns:mc="http://schemas.openxmlformats.org/markup-compatibility/2006" xmlns:a14="http://schemas.microsoft.com/office/drawing/2010/main" val="800000" mc:Ignorable="a14" a14:legacySpreadsheetColorIndex="1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8"/>
            <c:spPr>
              <a:pattFill prst="smCheck">
                <a:fgClr>
                  <a:srgbClr xmlns:mc="http://schemas.openxmlformats.org/markup-compatibility/2006" xmlns:a14="http://schemas.microsoft.com/office/drawing/2010/main" val="008000" mc:Ignorable="a14" a14:legacySpreadsheetColorIndex="1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49"/>
            <c:spPr>
              <a:pattFill prst="smCheck">
                <a:fgClr>
                  <a:srgbClr xmlns:mc="http://schemas.openxmlformats.org/markup-compatibility/2006" xmlns:a14="http://schemas.microsoft.com/office/drawing/2010/main" val="000080" mc:Ignorable="a14" a14:legacySpreadsheetColorIndex="1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0"/>
            <c:spPr>
              <a:pattFill prst="smCheck">
                <a:fgClr>
                  <a:srgbClr xmlns:mc="http://schemas.openxmlformats.org/markup-compatibility/2006" xmlns:a14="http://schemas.microsoft.com/office/drawing/2010/main" val="808000" mc:Ignorable="a14" a14:legacySpreadsheetColorIndex="1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1"/>
            <c:spPr>
              <a:pattFill prst="smCheck">
                <a:fgClr>
                  <a:srgbClr xmlns:mc="http://schemas.openxmlformats.org/markup-compatibility/2006" xmlns:a14="http://schemas.microsoft.com/office/drawing/2010/main" val="800080" mc:Ignorable="a14" a14:legacySpreadsheetColorIndex="2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2"/>
            <c:spPr>
              <a:pattFill prst="smCheck">
                <a:fgClr>
                  <a:srgbClr xmlns:mc="http://schemas.openxmlformats.org/markup-compatibility/2006" xmlns:a14="http://schemas.microsoft.com/office/drawing/2010/main" val="008080" mc:Ignorable="a14" a14:legacySpreadsheetColorIndex="2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3"/>
            <c:spPr>
              <a:pattFill prst="smCheck">
                <a:fgClr>
                  <a:srgbClr xmlns:mc="http://schemas.openxmlformats.org/markup-compatibility/2006" xmlns:a14="http://schemas.microsoft.com/office/drawing/2010/main" val="C0C0C0" mc:Ignorable="a14" a14:legacySpreadsheetColorIndex="2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4"/>
            <c:spPr>
              <a:pattFill prst="smCheck">
                <a:fgClr>
                  <a:srgbClr xmlns:mc="http://schemas.openxmlformats.org/markup-compatibility/2006" xmlns:a14="http://schemas.microsoft.com/office/drawing/2010/main" val="808080" mc:Ignorable="a14" a14:legacySpreadsheetColorIndex="2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5"/>
            <c:spPr>
              <a:pattFill prst="smCheck">
                <a:fgClr>
                  <a:srgbClr xmlns:mc="http://schemas.openxmlformats.org/markup-compatibility/2006" xmlns:a14="http://schemas.microsoft.com/office/drawing/2010/main" val="9999FF" mc:Ignorable="a14" a14:legacySpreadsheetColorIndex="2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6"/>
            <c:spPr>
              <a:pattFill prst="smCheck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7"/>
            <c:spPr>
              <a:pattFill prst="smCheck">
                <a:fgClr>
                  <a:srgbClr xmlns:mc="http://schemas.openxmlformats.org/markup-compatibility/2006" xmlns:a14="http://schemas.microsoft.com/office/drawing/2010/main" val="FFFFCC" mc:Ignorable="a14" a14:legacySpreadsheetColorIndex="2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8"/>
            <c:spPr>
              <a:pattFill prst="smCheck">
                <a:fgClr>
                  <a:srgbClr xmlns:mc="http://schemas.openxmlformats.org/markup-compatibility/2006" xmlns:a14="http://schemas.microsoft.com/office/drawing/2010/main" val="CCFFFF" mc:Ignorable="a14" a14:legacySpreadsheetColorIndex="2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59"/>
            <c:spPr>
              <a:pattFill prst="smCheck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0"/>
            <c:spPr>
              <a:pattFill prst="smCheck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1"/>
            <c:spPr>
              <a:pattFill prst="smCheck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2"/>
            <c:spPr>
              <a:pattFill prst="smCheck">
                <a:fgClr>
                  <a:srgbClr xmlns:mc="http://schemas.openxmlformats.org/markup-compatibility/2006" xmlns:a14="http://schemas.microsoft.com/office/drawing/2010/main" val="CCCCFF" mc:Ignorable="a14" a14:legacySpreadsheetColorIndex="3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3"/>
            <c:spPr>
              <a:pattFill prst="smCheck">
                <a:fgClr>
                  <a:srgbClr xmlns:mc="http://schemas.openxmlformats.org/markup-compatibility/2006" xmlns:a14="http://schemas.microsoft.com/office/drawing/2010/main" val="000080" mc:Ignorable="a14" a14:legacySpreadsheetColorIndex="3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4"/>
            <c:spPr>
              <a:pattFill prst="smCheck">
                <a:fgClr>
                  <a:srgbClr xmlns:mc="http://schemas.openxmlformats.org/markup-compatibility/2006" xmlns:a14="http://schemas.microsoft.com/office/drawing/2010/main" val="FF00FF" mc:Ignorable="a14" a14:legacySpreadsheetColorIndex="3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5"/>
            <c:spPr>
              <a:pattFill prst="smCheck">
                <a:fgClr>
                  <a:srgbClr xmlns:mc="http://schemas.openxmlformats.org/markup-compatibility/2006" xmlns:a14="http://schemas.microsoft.com/office/drawing/2010/main" val="FFFF00" mc:Ignorable="a14" a14:legacySpreadsheetColorIndex="3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6"/>
            <c:spPr>
              <a:pattFill prst="smCheck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7"/>
            <c:spPr>
              <a:pattFill prst="smCheck">
                <a:fgClr>
                  <a:srgbClr xmlns:mc="http://schemas.openxmlformats.org/markup-compatibility/2006" xmlns:a14="http://schemas.microsoft.com/office/drawing/2010/main" val="800080" mc:Ignorable="a14" a14:legacySpreadsheetColorIndex="3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8"/>
            <c:spPr>
              <a:pattFill prst="smCheck">
                <a:fgClr>
                  <a:srgbClr xmlns:mc="http://schemas.openxmlformats.org/markup-compatibility/2006" xmlns:a14="http://schemas.microsoft.com/office/drawing/2010/main" val="800000" mc:Ignorable="a14" a14:legacySpreadsheetColorIndex="3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69"/>
            <c:spPr>
              <a:pattFill prst="smCheck">
                <a:fgClr>
                  <a:srgbClr xmlns:mc="http://schemas.openxmlformats.org/markup-compatibility/2006" xmlns:a14="http://schemas.microsoft.com/office/drawing/2010/main" val="008080" mc:Ignorable="a14" a14:legacySpreadsheetColorIndex="3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0"/>
            <c:spPr>
              <a:pattFill prst="smCheck">
                <a:fgClr>
                  <a:srgbClr xmlns:mc="http://schemas.openxmlformats.org/markup-compatibility/2006" xmlns:a14="http://schemas.microsoft.com/office/drawing/2010/main" val="0000FF" mc:Ignorable="a14" a14:legacySpreadsheetColorIndex="3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1"/>
            <c:spPr>
              <a:pattFill prst="smCheck">
                <a:fgClr>
                  <a:srgbClr xmlns:mc="http://schemas.openxmlformats.org/markup-compatibility/2006" xmlns:a14="http://schemas.microsoft.com/office/drawing/2010/main" val="00CCFF" mc:Ignorable="a14" a14:legacySpreadsheetColorIndex="4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2"/>
            <c:spPr>
              <a:pattFill prst="smCheck">
                <a:fgClr>
                  <a:srgbClr xmlns:mc="http://schemas.openxmlformats.org/markup-compatibility/2006" xmlns:a14="http://schemas.microsoft.com/office/drawing/2010/main" val="CCFFFF" mc:Ignorable="a14" a14:legacySpreadsheetColorIndex="4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3"/>
            <c:spPr>
              <a:pattFill prst="smCheck">
                <a:fgClr>
                  <a:srgbClr xmlns:mc="http://schemas.openxmlformats.org/markup-compatibility/2006" xmlns:a14="http://schemas.microsoft.com/office/drawing/2010/main" val="CCFFCC" mc:Ignorable="a14" a14:legacySpreadsheetColorIndex="4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4"/>
            <c:spPr>
              <a:pattFill prst="smCheck">
                <a:fgClr>
                  <a:srgbClr xmlns:mc="http://schemas.openxmlformats.org/markup-compatibility/2006" xmlns:a14="http://schemas.microsoft.com/office/drawing/2010/main" val="FFFF99" mc:Ignorable="a14" a14:legacySpreadsheetColorIndex="4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5"/>
            <c:spPr>
              <a:pattFill prst="smCheck">
                <a:fgClr>
                  <a:srgbClr xmlns:mc="http://schemas.openxmlformats.org/markup-compatibility/2006" xmlns:a14="http://schemas.microsoft.com/office/drawing/2010/main" val="99CCFF" mc:Ignorable="a14" a14:legacySpreadsheetColorIndex="4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6"/>
            <c:spPr>
              <a:pattFill prst="smCheck">
                <a:fgClr>
                  <a:srgbClr xmlns:mc="http://schemas.openxmlformats.org/markup-compatibility/2006" xmlns:a14="http://schemas.microsoft.com/office/drawing/2010/main" val="FF99CC" mc:Ignorable="a14" a14:legacySpreadsheetColorIndex="4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7"/>
            <c:spPr>
              <a:pattFill prst="smCheck">
                <a:fgClr>
                  <a:srgbClr xmlns:mc="http://schemas.openxmlformats.org/markup-compatibility/2006" xmlns:a14="http://schemas.microsoft.com/office/drawing/2010/main" val="CC99FF" mc:Ignorable="a14" a14:legacySpreadsheetColorIndex="4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8"/>
            <c:spPr>
              <a:pattFill prst="smCheck">
                <a:fgClr>
                  <a:srgbClr xmlns:mc="http://schemas.openxmlformats.org/markup-compatibility/2006" xmlns:a14="http://schemas.microsoft.com/office/drawing/2010/main" val="FFCC99" mc:Ignorable="a14" a14:legacySpreadsheetColorIndex="4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79"/>
            <c:spPr>
              <a:pattFill prst="smCheck">
                <a:fgClr>
                  <a:srgbClr xmlns:mc="http://schemas.openxmlformats.org/markup-compatibility/2006" xmlns:a14="http://schemas.microsoft.com/office/drawing/2010/main" val="3366FF" mc:Ignorable="a14" a14:legacySpreadsheetColorIndex="4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0"/>
            <c:spPr>
              <a:pattFill prst="smCheck">
                <a:fgClr>
                  <a:srgbClr xmlns:mc="http://schemas.openxmlformats.org/markup-compatibility/2006" xmlns:a14="http://schemas.microsoft.com/office/drawing/2010/main" val="33CCCC" mc:Ignorable="a14" a14:legacySpreadsheetColorIndex="4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1"/>
            <c:spPr>
              <a:pattFill prst="smCheck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2"/>
            <c:spPr>
              <a:pattFill prst="smCheck">
                <a:fgClr>
                  <a:srgbClr xmlns:mc="http://schemas.openxmlformats.org/markup-compatibility/2006" xmlns:a14="http://schemas.microsoft.com/office/drawing/2010/main" val="FFCC00" mc:Ignorable="a14" a14:legacySpreadsheetColorIndex="5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3"/>
            <c:spPr>
              <a:pattFill prst="smCheck">
                <a:fgClr>
                  <a:srgbClr xmlns:mc="http://schemas.openxmlformats.org/markup-compatibility/2006" xmlns:a14="http://schemas.microsoft.com/office/drawing/2010/main" val="FF9900" mc:Ignorable="a14" a14:legacySpreadsheetColorIndex="5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4"/>
            <c:spPr>
              <a:pattFill prst="smCheck">
                <a:fgClr>
                  <a:srgbClr xmlns:mc="http://schemas.openxmlformats.org/markup-compatibility/2006" xmlns:a14="http://schemas.microsoft.com/office/drawing/2010/main" val="FF6600" mc:Ignorable="a14" a14:legacySpreadsheetColorIndex="5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5"/>
            <c:spPr>
              <a:pattFill prst="smCheck">
                <a:fgClr>
                  <a:srgbClr xmlns:mc="http://schemas.openxmlformats.org/markup-compatibility/2006" xmlns:a14="http://schemas.microsoft.com/office/drawing/2010/main" val="666699" mc:Ignorable="a14" a14:legacySpreadsheetColorIndex="54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6"/>
            <c:spPr>
              <a:pattFill prst="smCheck">
                <a:fgClr>
                  <a:srgbClr xmlns:mc="http://schemas.openxmlformats.org/markup-compatibility/2006" xmlns:a14="http://schemas.microsoft.com/office/drawing/2010/main" val="969696" mc:Ignorable="a14" a14:legacySpreadsheetColorIndex="5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7"/>
            <c:spPr>
              <a:pattFill prst="smCheck">
                <a:fgClr>
                  <a:srgbClr xmlns:mc="http://schemas.openxmlformats.org/markup-compatibility/2006" xmlns:a14="http://schemas.microsoft.com/office/drawing/2010/main" val="003366" mc:Ignorable="a14" a14:legacySpreadsheetColorIndex="56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8"/>
            <c:spPr>
              <a:pattFill prst="smCheck">
                <a:fgClr>
                  <a:srgbClr xmlns:mc="http://schemas.openxmlformats.org/markup-compatibility/2006" xmlns:a14="http://schemas.microsoft.com/office/drawing/2010/main" val="339966" mc:Ignorable="a14" a14:legacySpreadsheetColorIndex="57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89"/>
            <c:spPr>
              <a:pattFill prst="smCheck">
                <a:fgClr>
                  <a:srgbClr xmlns:mc="http://schemas.openxmlformats.org/markup-compatibility/2006" xmlns:a14="http://schemas.microsoft.com/office/drawing/2010/main" val="003300" mc:Ignorable="a14" a14:legacySpreadsheetColorIndex="5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0"/>
            <c:spPr>
              <a:pattFill prst="smCheck">
                <a:fgClr>
                  <a:srgbClr xmlns:mc="http://schemas.openxmlformats.org/markup-compatibility/2006" xmlns:a14="http://schemas.microsoft.com/office/drawing/2010/main" val="333300" mc:Ignorable="a14" a14:legacySpreadsheetColorIndex="5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1"/>
            <c:spPr>
              <a:pattFill prst="smCheck">
                <a:fgClr>
                  <a:srgbClr xmlns:mc="http://schemas.openxmlformats.org/markup-compatibility/2006" xmlns:a14="http://schemas.microsoft.com/office/drawing/2010/main" val="993300" mc:Ignorable="a14" a14:legacySpreadsheetColorIndex="6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2"/>
            <c:spPr>
              <a:pattFill prst="smCheck">
                <a:fgClr>
                  <a:srgbClr xmlns:mc="http://schemas.openxmlformats.org/markup-compatibility/2006" xmlns:a14="http://schemas.microsoft.com/office/drawing/2010/main" val="993366" mc:Ignorable="a14" a14:legacySpreadsheetColorIndex="6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3"/>
            <c:spPr>
              <a:pattFill prst="smCheck">
                <a:fgClr>
                  <a:srgbClr xmlns:mc="http://schemas.openxmlformats.org/markup-compatibility/2006" xmlns:a14="http://schemas.microsoft.com/office/drawing/2010/main" val="333399" mc:Ignorable="a14" a14:legacySpreadsheetColorIndex="6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4"/>
            <c:spPr>
              <a:pattFill prst="smCheck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5"/>
            <c:spPr>
              <a:pattFill prst="smCheck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6"/>
            <c:spPr>
              <a:pattFill prst="ltUpDiag">
                <a:fgClr>
                  <a:srgbClr xmlns:mc="http://schemas.openxmlformats.org/markup-compatibility/2006" xmlns:a14="http://schemas.microsoft.com/office/drawing/2010/main" val="FF0000" mc:Ignorable="a14" a14:legacySpreadsheetColorIndex="1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7"/>
            <c:spPr>
              <a:pattFill prst="ltUpDiag">
                <a:fgClr>
                  <a:srgbClr xmlns:mc="http://schemas.openxmlformats.org/markup-compatibility/2006" xmlns:a14="http://schemas.microsoft.com/office/drawing/2010/main" val="00FF00" mc:Ignorable="a14" a14:legacySpreadsheetColorIndex="11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8"/>
            <c:spPr>
              <a:pattFill prst="ltUpDiag">
                <a:fgClr>
                  <a:srgbClr xmlns:mc="http://schemas.openxmlformats.org/markup-compatibility/2006" xmlns:a14="http://schemas.microsoft.com/office/drawing/2010/main" val="0000FF" mc:Ignorable="a14" a14:legacySpreadsheetColorIndex="12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99"/>
            <c:spPr>
              <a:pattFill prst="ltUpDiag">
                <a:fgClr>
                  <a:srgbClr xmlns:mc="http://schemas.openxmlformats.org/markup-compatibility/2006" xmlns:a14="http://schemas.microsoft.com/office/drawing/2010/main" val="FFFF00" mc:Ignorable="a14" a14:legacySpreadsheetColorIndex="13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381814272"/>
        <c:axId val="381816192"/>
        <c:axId val="380265792"/>
      </c:surfaceChart>
      <c:catAx>
        <c:axId val="3818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Q2</a:t>
                </a:r>
              </a:p>
            </c:rich>
          </c:tx>
          <c:layout>
            <c:manualLayout>
              <c:xMode val="edge"/>
              <c:yMode val="edge"/>
              <c:x val="0.39473723679276929"/>
              <c:y val="0.81363827248866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ourier"/>
                <a:ea typeface="Courier"/>
                <a:cs typeface="Courier"/>
              </a:defRPr>
            </a:pPr>
            <a:endParaRPr lang="en-US"/>
          </a:p>
        </c:txPr>
        <c:crossAx val="381816192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38181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0.12781974621593353"/>
              <c:y val="0.709092340730136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ourier"/>
                <a:ea typeface="Courier"/>
                <a:cs typeface="Courier"/>
              </a:defRPr>
            </a:pPr>
            <a:endParaRPr lang="en-US"/>
          </a:p>
        </c:txPr>
        <c:crossAx val="381814272"/>
        <c:crosses val="autoZero"/>
        <c:crossBetween val="midCat"/>
        <c:majorUnit val="2E-3"/>
      </c:valAx>
      <c:serAx>
        <c:axId val="3802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Q1</a:t>
                </a:r>
              </a:p>
            </c:rich>
          </c:tx>
          <c:layout>
            <c:manualLayout>
              <c:xMode val="edge"/>
              <c:yMode val="edge"/>
              <c:x val="0.63909833639216151"/>
              <c:y val="0.47272822715342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ourier"/>
                <a:ea typeface="Courier"/>
                <a:cs typeface="Courier"/>
              </a:defRPr>
            </a:pPr>
            <a:endParaRPr lang="en-US"/>
          </a:p>
        </c:txPr>
        <c:crossAx val="381816192"/>
        <c:crosses val="autoZero"/>
        <c:tickLblSkip val="17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 sz="920" b="0" i="0" u="none" strike="noStrike" baseline="0">
                <a:solidFill>
                  <a:srgbClr val="000000"/>
                </a:solidFill>
                <a:latin typeface="Courier"/>
                <a:ea typeface="Courier"/>
                <a:cs typeface="Courier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920" b="0" i="0" u="none" strike="noStrike" baseline="0">
                <a:solidFill>
                  <a:srgbClr val="000000"/>
                </a:solidFill>
                <a:latin typeface="Courier"/>
                <a:ea typeface="Courier"/>
                <a:cs typeface="Courier"/>
              </a:defRPr>
            </a:pPr>
            <a:endParaRPr lang="en-US"/>
          </a:p>
        </c:txPr>
      </c:legendEntry>
      <c:layout>
        <c:manualLayout>
          <c:xMode val="edge"/>
          <c:yMode val="edge"/>
          <c:wMode val="edge"/>
          <c:hMode val="edge"/>
          <c:x val="0.7218051033094548"/>
          <c:y val="2.2727272727272728E-2"/>
          <c:w val="0.98496319539004995"/>
          <c:h val="0.986365545215938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920" b="0" i="0" u="none" strike="noStrike" baseline="0">
              <a:solidFill>
                <a:srgbClr val="000000"/>
              </a:solidFill>
              <a:latin typeface="Courier"/>
              <a:ea typeface="Courier"/>
              <a:cs typeface="Courier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ourier"/>
          <a:ea typeface="Courier"/>
          <a:cs typeface="Courier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704850</xdr:colOff>
      <xdr:row>33</xdr:row>
      <xdr:rowOff>66675</xdr:rowOff>
    </xdr:from>
    <xdr:to>
      <xdr:col>87</xdr:col>
      <xdr:colOff>304800</xdr:colOff>
      <xdr:row>47</xdr:row>
      <xdr:rowOff>28575</xdr:rowOff>
    </xdr:to>
    <xdr:graphicFrame macro="">
      <xdr:nvGraphicFramePr>
        <xdr:cNvPr id="1029" name="Chart 3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342900</xdr:colOff>
          <xdr:row>8</xdr:row>
          <xdr:rowOff>76200</xdr:rowOff>
        </xdr:from>
        <xdr:to>
          <xdr:col>21</xdr:col>
          <xdr:colOff>274320</xdr:colOff>
          <xdr:row>26</xdr:row>
          <xdr:rowOff>83820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 transitionEntry="1" codeName="Sheet1"/>
  <dimension ref="A1:DQ89"/>
  <sheetViews>
    <sheetView showGridLines="0" tabSelected="1" workbookViewId="0">
      <selection activeCell="B13" sqref="B13"/>
    </sheetView>
  </sheetViews>
  <sheetFormatPr defaultColWidth="10.21875" defaultRowHeight="13.8" x14ac:dyDescent="0.3"/>
  <cols>
    <col min="1" max="1" width="15.6640625" style="6" customWidth="1"/>
    <col min="2" max="2" width="11.44140625" style="2" customWidth="1"/>
    <col min="3" max="16384" width="10.21875" style="2"/>
  </cols>
  <sheetData>
    <row r="1" spans="1:121" x14ac:dyDescent="0.3">
      <c r="A1" s="1" t="s">
        <v>35</v>
      </c>
      <c r="V1" s="3"/>
      <c r="AA1" s="4"/>
    </row>
    <row r="2" spans="1:121" x14ac:dyDescent="0.3">
      <c r="A2" s="1" t="s">
        <v>49</v>
      </c>
      <c r="M2" s="5"/>
      <c r="V2" s="3"/>
      <c r="AA2" s="4"/>
    </row>
    <row r="3" spans="1:121" x14ac:dyDescent="0.3">
      <c r="M3" s="5"/>
      <c r="N3" s="5"/>
      <c r="V3" s="3"/>
      <c r="AA3" s="4"/>
    </row>
    <row r="4" spans="1:121" x14ac:dyDescent="0.3">
      <c r="A4" s="1" t="s">
        <v>1</v>
      </c>
      <c r="M4" s="5"/>
      <c r="N4" s="5"/>
      <c r="V4" s="3"/>
    </row>
    <row r="5" spans="1:121" x14ac:dyDescent="0.3">
      <c r="A5" s="1" t="s">
        <v>2</v>
      </c>
      <c r="V5" s="5"/>
    </row>
    <row r="6" spans="1:121" x14ac:dyDescent="0.3">
      <c r="A6" s="1"/>
      <c r="V6" s="5"/>
      <c r="BF6" s="5"/>
    </row>
    <row r="7" spans="1:121" x14ac:dyDescent="0.3">
      <c r="J7" s="5"/>
      <c r="K7" s="5" t="s">
        <v>41</v>
      </c>
      <c r="L7" s="5" t="s">
        <v>43</v>
      </c>
      <c r="M7" s="5" t="s">
        <v>44</v>
      </c>
      <c r="N7" s="5" t="s">
        <v>33</v>
      </c>
      <c r="O7" s="5" t="s">
        <v>42</v>
      </c>
      <c r="P7" s="7" t="s">
        <v>45</v>
      </c>
      <c r="Q7" s="5" t="s">
        <v>46</v>
      </c>
      <c r="S7" s="5" t="s">
        <v>47</v>
      </c>
      <c r="V7" s="3"/>
      <c r="BF7" s="3"/>
      <c r="CK7" s="5"/>
      <c r="CL7" s="3"/>
      <c r="CM7" s="3"/>
      <c r="CN7" s="3"/>
    </row>
    <row r="8" spans="1:121" x14ac:dyDescent="0.3">
      <c r="A8" s="8" t="s">
        <v>50</v>
      </c>
      <c r="B8" s="9"/>
      <c r="C8" s="9"/>
      <c r="I8" s="10" t="s">
        <v>36</v>
      </c>
      <c r="K8" s="2">
        <v>45</v>
      </c>
      <c r="L8" s="2">
        <v>197</v>
      </c>
      <c r="M8" s="2">
        <v>18</v>
      </c>
      <c r="N8" s="2">
        <v>6</v>
      </c>
      <c r="O8" s="2">
        <f>SQRT(L8*M8)/N8</f>
        <v>9.9247166206396038</v>
      </c>
      <c r="P8" s="2">
        <f>1/TAN(K8/2/57.3)</f>
        <v>2.4144110858988452</v>
      </c>
      <c r="Q8" s="2">
        <f>O8/P8</f>
        <v>4.1106159090322416</v>
      </c>
      <c r="S8" s="9">
        <v>4.2</v>
      </c>
      <c r="V8" s="3"/>
      <c r="BF8" s="5"/>
      <c r="CK8" s="3"/>
      <c r="CL8" s="3"/>
      <c r="CM8" s="3"/>
      <c r="CN8" s="3"/>
    </row>
    <row r="9" spans="1:121" ht="14.4" thickBot="1" x14ac:dyDescent="0.35">
      <c r="G9" s="7" t="s">
        <v>38</v>
      </c>
      <c r="H9" s="7" t="s">
        <v>37</v>
      </c>
      <c r="I9" s="4"/>
      <c r="K9" s="2">
        <v>30</v>
      </c>
      <c r="L9" s="2">
        <v>197</v>
      </c>
      <c r="M9" s="2">
        <v>40</v>
      </c>
      <c r="N9" s="2">
        <v>6</v>
      </c>
      <c r="O9" s="2">
        <f>SQRT(L9*M9)/N9</f>
        <v>14.794894014114766</v>
      </c>
      <c r="P9" s="2">
        <f>1/TAN(K9/2/57.3)</f>
        <v>3.732338690129763</v>
      </c>
      <c r="Q9" s="2">
        <f>O9/P9</f>
        <v>3.9639741305471898</v>
      </c>
      <c r="S9" s="4"/>
      <c r="V9" s="3"/>
      <c r="Y9" s="5"/>
      <c r="BF9" s="3"/>
      <c r="CK9" s="5"/>
      <c r="CL9" s="3"/>
      <c r="CM9" s="3"/>
      <c r="CN9" s="3"/>
    </row>
    <row r="10" spans="1:121" x14ac:dyDescent="0.3">
      <c r="A10" s="11" t="s">
        <v>3</v>
      </c>
      <c r="B10" s="12" t="s">
        <v>0</v>
      </c>
      <c r="G10" s="7" t="s">
        <v>39</v>
      </c>
      <c r="H10" s="7" t="s">
        <v>40</v>
      </c>
      <c r="K10" s="2">
        <v>15</v>
      </c>
      <c r="L10" s="2">
        <v>197</v>
      </c>
      <c r="M10" s="2">
        <v>38</v>
      </c>
      <c r="N10" s="2">
        <v>3</v>
      </c>
      <c r="O10" s="2">
        <f>SQRT(L10*M10)/N10</f>
        <v>28.840557861764356</v>
      </c>
      <c r="P10" s="2">
        <f>1/TAN(K10/2/57.3)</f>
        <v>7.5963200692049195</v>
      </c>
      <c r="Q10" s="2">
        <f>O10/P10</f>
        <v>3.7966485876078937</v>
      </c>
      <c r="S10" s="5"/>
      <c r="V10" s="3"/>
      <c r="BF10" s="3"/>
      <c r="CK10" s="3"/>
      <c r="CL10" s="3"/>
      <c r="CM10" s="3"/>
      <c r="CN10" s="3"/>
    </row>
    <row r="11" spans="1:121" x14ac:dyDescent="0.3">
      <c r="A11" s="13" t="s">
        <v>4</v>
      </c>
      <c r="B11" s="14">
        <v>14</v>
      </c>
      <c r="I11" s="15"/>
      <c r="J11" s="16"/>
      <c r="K11" s="16"/>
      <c r="L11" s="16"/>
      <c r="M11" s="17"/>
      <c r="O11" s="17"/>
      <c r="P11" s="17"/>
      <c r="Q11" s="17"/>
      <c r="R11" s="17"/>
      <c r="S11" s="18"/>
      <c r="V11" s="5"/>
      <c r="W11" s="15"/>
      <c r="Y11" s="5"/>
      <c r="BH11" s="4"/>
      <c r="CK11" s="5"/>
      <c r="CL11" s="3"/>
      <c r="CM11" s="5"/>
      <c r="CN11" s="3"/>
    </row>
    <row r="12" spans="1:121" x14ac:dyDescent="0.3">
      <c r="A12" s="19" t="s">
        <v>56</v>
      </c>
      <c r="B12" s="20">
        <v>26</v>
      </c>
      <c r="C12" s="5" t="s">
        <v>10</v>
      </c>
      <c r="I12" s="15"/>
      <c r="J12" s="16"/>
      <c r="K12" s="16"/>
      <c r="L12" s="16"/>
      <c r="M12" s="17"/>
      <c r="O12" s="17"/>
      <c r="P12" s="17"/>
      <c r="Q12" s="17"/>
      <c r="R12" s="17"/>
      <c r="S12" s="18"/>
      <c r="V12" s="5"/>
      <c r="Y12" s="4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21"/>
      <c r="BF12" s="21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</row>
    <row r="13" spans="1:121" x14ac:dyDescent="0.3">
      <c r="A13" s="19" t="s">
        <v>6</v>
      </c>
      <c r="B13" s="20">
        <v>3</v>
      </c>
      <c r="C13" s="5" t="s">
        <v>7</v>
      </c>
      <c r="I13" s="15"/>
      <c r="J13" s="16"/>
      <c r="K13" s="16"/>
      <c r="L13" s="16"/>
      <c r="M13" s="17"/>
      <c r="O13" s="17"/>
      <c r="P13" s="17"/>
      <c r="Q13" s="17"/>
      <c r="R13" s="17"/>
      <c r="S13" s="18"/>
      <c r="V13" s="4"/>
      <c r="W13" s="4"/>
      <c r="X13" s="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5"/>
      <c r="BF13" s="21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</row>
    <row r="14" spans="1:121" x14ac:dyDescent="0.3">
      <c r="A14" s="22" t="s">
        <v>51</v>
      </c>
      <c r="B14" s="23">
        <v>15</v>
      </c>
      <c r="C14" s="2" t="s">
        <v>52</v>
      </c>
      <c r="I14" s="15"/>
      <c r="J14" s="16"/>
      <c r="K14" s="16"/>
      <c r="L14" s="16"/>
      <c r="M14" s="24"/>
      <c r="N14" s="25"/>
      <c r="O14" s="17"/>
      <c r="P14" s="17"/>
      <c r="Q14" s="17"/>
      <c r="R14" s="17"/>
      <c r="S14" s="18"/>
      <c r="V14" s="15"/>
      <c r="W14" s="26"/>
      <c r="X14" s="16"/>
      <c r="Y14" s="26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E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K14" s="15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Q14" s="15"/>
    </row>
    <row r="15" spans="1:121" ht="14.4" thickBot="1" x14ac:dyDescent="0.35">
      <c r="A15" s="30"/>
      <c r="B15" s="31"/>
      <c r="I15" s="15"/>
      <c r="J15" s="16"/>
      <c r="K15" s="16"/>
      <c r="L15" s="16"/>
      <c r="M15" s="24"/>
      <c r="N15" s="25"/>
      <c r="O15" s="17"/>
      <c r="P15" s="17"/>
      <c r="Q15" s="17"/>
      <c r="R15" s="17"/>
      <c r="S15" s="18"/>
      <c r="V15" s="15"/>
      <c r="W15" s="26"/>
      <c r="X15" s="16"/>
      <c r="Y15" s="26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Q15" s="4"/>
    </row>
    <row r="16" spans="1:121" x14ac:dyDescent="0.3">
      <c r="A16" s="32" t="s">
        <v>8</v>
      </c>
      <c r="B16" s="33"/>
      <c r="I16" s="15"/>
      <c r="J16" s="16"/>
      <c r="K16" s="16"/>
      <c r="L16" s="16"/>
      <c r="M16" s="24"/>
      <c r="N16" s="25"/>
      <c r="O16" s="17"/>
      <c r="P16" s="17"/>
      <c r="Q16" s="17"/>
      <c r="R16" s="17"/>
      <c r="S16" s="18"/>
      <c r="V16" s="15"/>
      <c r="W16" s="26"/>
      <c r="X16" s="16"/>
      <c r="Y16" s="2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</row>
    <row r="17" spans="1:118" x14ac:dyDescent="0.3">
      <c r="A17" s="13" t="s">
        <v>9</v>
      </c>
      <c r="B17" s="34">
        <f>B32</f>
        <v>26</v>
      </c>
      <c r="C17" s="5" t="s">
        <v>10</v>
      </c>
      <c r="E17" s="4"/>
      <c r="F17" s="15"/>
      <c r="I17" s="15"/>
      <c r="J17" s="16"/>
      <c r="K17" s="16"/>
      <c r="L17" s="16"/>
      <c r="M17" s="17"/>
      <c r="O17" s="17"/>
      <c r="P17" s="17"/>
      <c r="Q17" s="17"/>
      <c r="R17" s="17"/>
      <c r="S17" s="18"/>
      <c r="V17" s="15"/>
      <c r="W17" s="26"/>
      <c r="X17" s="16"/>
      <c r="Y17" s="26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</row>
    <row r="18" spans="1:118" x14ac:dyDescent="0.3">
      <c r="A18" s="19" t="s">
        <v>5</v>
      </c>
      <c r="B18" s="35">
        <f>N35</f>
        <v>2.8888888888888888</v>
      </c>
      <c r="C18" s="5" t="s">
        <v>7</v>
      </c>
      <c r="I18" s="15"/>
      <c r="J18" s="16"/>
      <c r="K18" s="16"/>
      <c r="L18" s="16"/>
      <c r="M18" s="17"/>
      <c r="O18" s="17"/>
      <c r="P18" s="17"/>
      <c r="Q18" s="17"/>
      <c r="R18" s="17"/>
      <c r="S18" s="18"/>
      <c r="V18" s="15"/>
      <c r="W18" s="26"/>
      <c r="X18" s="16"/>
      <c r="Y18" s="26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</row>
    <row r="19" spans="1:118" x14ac:dyDescent="0.3">
      <c r="A19" s="19" t="s">
        <v>11</v>
      </c>
      <c r="B19" s="36">
        <f>N34</f>
        <v>8</v>
      </c>
      <c r="C19" s="5" t="s">
        <v>12</v>
      </c>
      <c r="J19" s="26"/>
      <c r="K19" s="16"/>
      <c r="L19" s="16"/>
      <c r="M19" s="16"/>
      <c r="N19" s="16"/>
      <c r="O19" s="16"/>
      <c r="P19" s="17"/>
      <c r="R19" s="26"/>
      <c r="V19" s="15"/>
      <c r="W19" s="26"/>
      <c r="X19" s="16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</row>
    <row r="20" spans="1:118" x14ac:dyDescent="0.3">
      <c r="A20" s="22" t="s">
        <v>13</v>
      </c>
      <c r="B20" s="37">
        <f>N36</f>
        <v>5.3760856725509674E-5</v>
      </c>
      <c r="C20" s="5" t="s">
        <v>12</v>
      </c>
      <c r="J20" s="26"/>
      <c r="K20" s="16"/>
      <c r="L20" s="16"/>
      <c r="M20" s="16"/>
      <c r="N20" s="16"/>
      <c r="O20" s="16"/>
      <c r="P20" s="17"/>
      <c r="R20" s="26"/>
      <c r="V20" s="15"/>
      <c r="W20" s="26"/>
      <c r="X20" s="16"/>
      <c r="Y20" s="26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F20" s="2">
        <v>6</v>
      </c>
      <c r="BG20" s="28">
        <f t="shared" ref="BG20:BG32" si="0">AA20*$X20</f>
        <v>0</v>
      </c>
      <c r="BH20" s="28">
        <f t="shared" ref="BH20:BH32" si="1">AB20*$X20</f>
        <v>0</v>
      </c>
      <c r="BI20" s="28">
        <f t="shared" ref="BI20:BI32" si="2">AC20*$X20</f>
        <v>0</v>
      </c>
      <c r="BJ20" s="28">
        <f t="shared" ref="BJ20:BJ32" si="3">AD20*$X20</f>
        <v>0</v>
      </c>
      <c r="BK20" s="28">
        <f t="shared" ref="BK20:BK32" si="4">AE20*$X20</f>
        <v>0</v>
      </c>
      <c r="BL20" s="28">
        <f t="shared" ref="BL20:BL32" si="5">AF20*$X20</f>
        <v>0</v>
      </c>
      <c r="BM20" s="28">
        <f t="shared" ref="BM20:BM32" si="6">AG20*$X20</f>
        <v>0</v>
      </c>
      <c r="BN20" s="28">
        <f t="shared" ref="BN20:BN32" si="7">AH20*$X20</f>
        <v>0</v>
      </c>
      <c r="BO20" s="28">
        <f t="shared" ref="BO20:BO32" si="8">AI20*$X20</f>
        <v>0</v>
      </c>
      <c r="BP20" s="28">
        <f t="shared" ref="BP20:BP32" si="9">AJ20*$X20</f>
        <v>0</v>
      </c>
      <c r="BQ20" s="28">
        <f t="shared" ref="BQ20:BQ32" si="10">AK20*$X20</f>
        <v>0</v>
      </c>
      <c r="BR20" s="28">
        <f t="shared" ref="BR20:BR32" si="11">AL20*$X20</f>
        <v>0</v>
      </c>
      <c r="BS20" s="28">
        <f t="shared" ref="BS20:BS32" si="12">AM20*$X20</f>
        <v>0</v>
      </c>
      <c r="BT20" s="28">
        <f t="shared" ref="BT20:BT32" si="13">AN20*$X20</f>
        <v>0</v>
      </c>
      <c r="BU20" s="28">
        <f t="shared" ref="BU20:BU32" si="14">AO20*$X20</f>
        <v>0</v>
      </c>
      <c r="BV20" s="28">
        <f t="shared" ref="BV20:BV32" si="15">AP20*$X20</f>
        <v>0</v>
      </c>
      <c r="BW20" s="28">
        <f t="shared" ref="BW20:BW32" si="16">AQ20*$X20</f>
        <v>0</v>
      </c>
      <c r="BX20" s="28">
        <f t="shared" ref="BX20:BX32" si="17">AR20*$X20</f>
        <v>0</v>
      </c>
      <c r="BY20" s="28">
        <f t="shared" ref="BY20:BY32" si="18">AS20*$X20</f>
        <v>0</v>
      </c>
      <c r="BZ20" s="28">
        <f t="shared" ref="BZ20:BZ32" si="19">AT20*$X20</f>
        <v>0</v>
      </c>
      <c r="CA20" s="28">
        <f t="shared" ref="CA20:CA32" si="20">AU20*$X20</f>
        <v>0</v>
      </c>
      <c r="CB20" s="28">
        <f t="shared" ref="CB20:CB32" si="21">AV20*$X20</f>
        <v>0</v>
      </c>
      <c r="CC20" s="28">
        <f t="shared" ref="CC20:CC32" si="22">AW20*$X20</f>
        <v>0</v>
      </c>
      <c r="CD20" s="28">
        <f t="shared" ref="CD20:CD32" si="23">AX20*$X20</f>
        <v>0</v>
      </c>
      <c r="CE20" s="28">
        <f t="shared" ref="CE20:CE32" si="24">AY20*$X20</f>
        <v>0</v>
      </c>
      <c r="CF20" s="28">
        <f t="shared" ref="CF20:CF32" si="25">AZ20*$X20</f>
        <v>0</v>
      </c>
      <c r="CG20" s="28">
        <f t="shared" ref="CG20:CG32" si="26">BA20*$X20</f>
        <v>0</v>
      </c>
      <c r="CH20" s="28">
        <f t="shared" ref="CH20:CH32" si="27">BB20*$X20</f>
        <v>0</v>
      </c>
      <c r="CI20" s="28">
        <f t="shared" ref="CI20:CI32" si="28">BC20*$X20</f>
        <v>0</v>
      </c>
      <c r="CL20" s="29" t="e">
        <f t="shared" ref="CL20:CU23" si="29">$B$31*$W20/CL$12^2</f>
        <v>#DIV/0!</v>
      </c>
      <c r="CM20" s="29" t="e">
        <f t="shared" si="29"/>
        <v>#DIV/0!</v>
      </c>
      <c r="CN20" s="29" t="e">
        <f t="shared" si="29"/>
        <v>#DIV/0!</v>
      </c>
      <c r="CO20" s="29" t="e">
        <f t="shared" si="29"/>
        <v>#DIV/0!</v>
      </c>
      <c r="CP20" s="29" t="e">
        <f t="shared" si="29"/>
        <v>#DIV/0!</v>
      </c>
      <c r="CQ20" s="29" t="e">
        <f t="shared" si="29"/>
        <v>#DIV/0!</v>
      </c>
      <c r="CR20" s="29" t="e">
        <f t="shared" si="29"/>
        <v>#DIV/0!</v>
      </c>
      <c r="CS20" s="29" t="e">
        <f t="shared" si="29"/>
        <v>#DIV/0!</v>
      </c>
      <c r="CT20" s="29" t="e">
        <f t="shared" si="29"/>
        <v>#DIV/0!</v>
      </c>
      <c r="CU20" s="29" t="e">
        <f t="shared" si="29"/>
        <v>#DIV/0!</v>
      </c>
      <c r="CV20" s="29" t="e">
        <f t="shared" ref="CV20:DE23" si="30">$B$31*$W20/CV$12^2</f>
        <v>#DIV/0!</v>
      </c>
      <c r="CW20" s="29" t="e">
        <f t="shared" si="30"/>
        <v>#DIV/0!</v>
      </c>
      <c r="CX20" s="29" t="e">
        <f t="shared" si="30"/>
        <v>#DIV/0!</v>
      </c>
      <c r="CY20" s="29" t="e">
        <f t="shared" si="30"/>
        <v>#DIV/0!</v>
      </c>
      <c r="CZ20" s="29" t="e">
        <f t="shared" si="30"/>
        <v>#DIV/0!</v>
      </c>
      <c r="DA20" s="29" t="e">
        <f t="shared" si="30"/>
        <v>#DIV/0!</v>
      </c>
      <c r="DB20" s="29" t="e">
        <f t="shared" si="30"/>
        <v>#DIV/0!</v>
      </c>
      <c r="DC20" s="29" t="e">
        <f t="shared" si="30"/>
        <v>#DIV/0!</v>
      </c>
      <c r="DD20" s="29" t="e">
        <f t="shared" si="30"/>
        <v>#DIV/0!</v>
      </c>
      <c r="DE20" s="29" t="e">
        <f t="shared" si="30"/>
        <v>#DIV/0!</v>
      </c>
      <c r="DF20" s="29" t="e">
        <f t="shared" ref="DF20:DN23" si="31">$B$31*$W20/DF$12^2</f>
        <v>#DIV/0!</v>
      </c>
      <c r="DG20" s="29" t="e">
        <f t="shared" si="31"/>
        <v>#DIV/0!</v>
      </c>
      <c r="DH20" s="29" t="e">
        <f t="shared" si="31"/>
        <v>#DIV/0!</v>
      </c>
      <c r="DI20" s="29" t="e">
        <f t="shared" si="31"/>
        <v>#DIV/0!</v>
      </c>
      <c r="DJ20" s="29" t="e">
        <f t="shared" si="31"/>
        <v>#DIV/0!</v>
      </c>
      <c r="DK20" s="29" t="e">
        <f t="shared" si="31"/>
        <v>#DIV/0!</v>
      </c>
      <c r="DL20" s="29" t="e">
        <f t="shared" si="31"/>
        <v>#DIV/0!</v>
      </c>
      <c r="DM20" s="29" t="e">
        <f t="shared" si="31"/>
        <v>#DIV/0!</v>
      </c>
      <c r="DN20" s="29" t="e">
        <f t="shared" si="31"/>
        <v>#DIV/0!</v>
      </c>
    </row>
    <row r="21" spans="1:118" x14ac:dyDescent="0.3">
      <c r="A21" s="30"/>
      <c r="B21" s="31"/>
      <c r="C21" s="38"/>
      <c r="I21" s="4" t="s">
        <v>14</v>
      </c>
      <c r="J21" s="26"/>
      <c r="K21" s="16"/>
      <c r="L21" s="16"/>
      <c r="M21" s="16"/>
      <c r="N21" s="16"/>
      <c r="O21" s="16"/>
      <c r="P21" s="17"/>
      <c r="R21" s="26"/>
      <c r="V21" s="15"/>
      <c r="W21" s="26"/>
      <c r="X21" s="16"/>
      <c r="Y21" s="26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F21" s="2">
        <v>7</v>
      </c>
      <c r="BG21" s="28">
        <f t="shared" si="0"/>
        <v>0</v>
      </c>
      <c r="BH21" s="28">
        <f t="shared" si="1"/>
        <v>0</v>
      </c>
      <c r="BI21" s="28">
        <f t="shared" si="2"/>
        <v>0</v>
      </c>
      <c r="BJ21" s="28">
        <f t="shared" si="3"/>
        <v>0</v>
      </c>
      <c r="BK21" s="28">
        <f t="shared" si="4"/>
        <v>0</v>
      </c>
      <c r="BL21" s="28">
        <f t="shared" si="5"/>
        <v>0</v>
      </c>
      <c r="BM21" s="28">
        <f t="shared" si="6"/>
        <v>0</v>
      </c>
      <c r="BN21" s="28">
        <f t="shared" si="7"/>
        <v>0</v>
      </c>
      <c r="BO21" s="28">
        <f t="shared" si="8"/>
        <v>0</v>
      </c>
      <c r="BP21" s="28">
        <f t="shared" si="9"/>
        <v>0</v>
      </c>
      <c r="BQ21" s="28">
        <f t="shared" si="10"/>
        <v>0</v>
      </c>
      <c r="BR21" s="28">
        <f t="shared" si="11"/>
        <v>0</v>
      </c>
      <c r="BS21" s="28">
        <f t="shared" si="12"/>
        <v>0</v>
      </c>
      <c r="BT21" s="28">
        <f t="shared" si="13"/>
        <v>0</v>
      </c>
      <c r="BU21" s="28">
        <f t="shared" si="14"/>
        <v>0</v>
      </c>
      <c r="BV21" s="28">
        <f t="shared" si="15"/>
        <v>0</v>
      </c>
      <c r="BW21" s="28">
        <f t="shared" si="16"/>
        <v>0</v>
      </c>
      <c r="BX21" s="28">
        <f t="shared" si="17"/>
        <v>0</v>
      </c>
      <c r="BY21" s="28">
        <f t="shared" si="18"/>
        <v>0</v>
      </c>
      <c r="BZ21" s="28">
        <f t="shared" si="19"/>
        <v>0</v>
      </c>
      <c r="CA21" s="28">
        <f t="shared" si="20"/>
        <v>0</v>
      </c>
      <c r="CB21" s="28">
        <f t="shared" si="21"/>
        <v>0</v>
      </c>
      <c r="CC21" s="28">
        <f t="shared" si="22"/>
        <v>0</v>
      </c>
      <c r="CD21" s="28">
        <f t="shared" si="23"/>
        <v>0</v>
      </c>
      <c r="CE21" s="28">
        <f t="shared" si="24"/>
        <v>0</v>
      </c>
      <c r="CF21" s="28">
        <f t="shared" si="25"/>
        <v>0</v>
      </c>
      <c r="CG21" s="28">
        <f t="shared" si="26"/>
        <v>0</v>
      </c>
      <c r="CH21" s="28">
        <f t="shared" si="27"/>
        <v>0</v>
      </c>
      <c r="CI21" s="28">
        <f t="shared" si="28"/>
        <v>0</v>
      </c>
      <c r="CL21" s="29" t="e">
        <f t="shared" si="29"/>
        <v>#DIV/0!</v>
      </c>
      <c r="CM21" s="29" t="e">
        <f t="shared" si="29"/>
        <v>#DIV/0!</v>
      </c>
      <c r="CN21" s="29" t="e">
        <f t="shared" si="29"/>
        <v>#DIV/0!</v>
      </c>
      <c r="CO21" s="29" t="e">
        <f t="shared" si="29"/>
        <v>#DIV/0!</v>
      </c>
      <c r="CP21" s="29" t="e">
        <f t="shared" si="29"/>
        <v>#DIV/0!</v>
      </c>
      <c r="CQ21" s="29" t="e">
        <f t="shared" si="29"/>
        <v>#DIV/0!</v>
      </c>
      <c r="CR21" s="29" t="e">
        <f t="shared" si="29"/>
        <v>#DIV/0!</v>
      </c>
      <c r="CS21" s="29" t="e">
        <f t="shared" si="29"/>
        <v>#DIV/0!</v>
      </c>
      <c r="CT21" s="29" t="e">
        <f t="shared" si="29"/>
        <v>#DIV/0!</v>
      </c>
      <c r="CU21" s="29" t="e">
        <f t="shared" si="29"/>
        <v>#DIV/0!</v>
      </c>
      <c r="CV21" s="29" t="e">
        <f t="shared" si="30"/>
        <v>#DIV/0!</v>
      </c>
      <c r="CW21" s="29" t="e">
        <f t="shared" si="30"/>
        <v>#DIV/0!</v>
      </c>
      <c r="CX21" s="29" t="e">
        <f t="shared" si="30"/>
        <v>#DIV/0!</v>
      </c>
      <c r="CY21" s="29" t="e">
        <f t="shared" si="30"/>
        <v>#DIV/0!</v>
      </c>
      <c r="CZ21" s="29" t="e">
        <f t="shared" si="30"/>
        <v>#DIV/0!</v>
      </c>
      <c r="DA21" s="29" t="e">
        <f t="shared" si="30"/>
        <v>#DIV/0!</v>
      </c>
      <c r="DB21" s="29" t="e">
        <f t="shared" si="30"/>
        <v>#DIV/0!</v>
      </c>
      <c r="DC21" s="29" t="e">
        <f t="shared" si="30"/>
        <v>#DIV/0!</v>
      </c>
      <c r="DD21" s="29" t="e">
        <f t="shared" si="30"/>
        <v>#DIV/0!</v>
      </c>
      <c r="DE21" s="29" t="e">
        <f t="shared" si="30"/>
        <v>#DIV/0!</v>
      </c>
      <c r="DF21" s="29" t="e">
        <f t="shared" si="31"/>
        <v>#DIV/0!</v>
      </c>
      <c r="DG21" s="29" t="e">
        <f t="shared" si="31"/>
        <v>#DIV/0!</v>
      </c>
      <c r="DH21" s="29" t="e">
        <f t="shared" si="31"/>
        <v>#DIV/0!</v>
      </c>
      <c r="DI21" s="29" t="e">
        <f t="shared" si="31"/>
        <v>#DIV/0!</v>
      </c>
      <c r="DJ21" s="29" t="e">
        <f t="shared" si="31"/>
        <v>#DIV/0!</v>
      </c>
      <c r="DK21" s="29" t="e">
        <f t="shared" si="31"/>
        <v>#DIV/0!</v>
      </c>
      <c r="DL21" s="29" t="e">
        <f t="shared" si="31"/>
        <v>#DIV/0!</v>
      </c>
      <c r="DM21" s="29" t="e">
        <f t="shared" si="31"/>
        <v>#DIV/0!</v>
      </c>
      <c r="DN21" s="29" t="e">
        <f t="shared" si="31"/>
        <v>#DIV/0!</v>
      </c>
    </row>
    <row r="22" spans="1:118" x14ac:dyDescent="0.3">
      <c r="A22" s="39"/>
      <c r="B22" s="40"/>
      <c r="C22" s="41"/>
      <c r="I22" s="4" t="s">
        <v>15</v>
      </c>
      <c r="J22" s="26"/>
      <c r="K22" s="16"/>
      <c r="L22" s="16"/>
      <c r="M22" s="16"/>
      <c r="N22" s="16"/>
      <c r="O22" s="16"/>
      <c r="P22" s="17"/>
      <c r="R22" s="26"/>
      <c r="V22" s="15"/>
      <c r="W22" s="26"/>
      <c r="X22" s="16"/>
      <c r="Y22" s="26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F22" s="2">
        <v>8</v>
      </c>
      <c r="BG22" s="28">
        <f t="shared" si="0"/>
        <v>0</v>
      </c>
      <c r="BH22" s="28">
        <f t="shared" si="1"/>
        <v>0</v>
      </c>
      <c r="BI22" s="28">
        <f t="shared" si="2"/>
        <v>0</v>
      </c>
      <c r="BJ22" s="28">
        <f t="shared" si="3"/>
        <v>0</v>
      </c>
      <c r="BK22" s="28">
        <f t="shared" si="4"/>
        <v>0</v>
      </c>
      <c r="BL22" s="28">
        <f t="shared" si="5"/>
        <v>0</v>
      </c>
      <c r="BM22" s="28">
        <f t="shared" si="6"/>
        <v>0</v>
      </c>
      <c r="BN22" s="28">
        <f t="shared" si="7"/>
        <v>0</v>
      </c>
      <c r="BO22" s="28">
        <f t="shared" si="8"/>
        <v>0</v>
      </c>
      <c r="BP22" s="28">
        <f t="shared" si="9"/>
        <v>0</v>
      </c>
      <c r="BQ22" s="28">
        <f t="shared" si="10"/>
        <v>0</v>
      </c>
      <c r="BR22" s="28">
        <f t="shared" si="11"/>
        <v>0</v>
      </c>
      <c r="BS22" s="28">
        <f t="shared" si="12"/>
        <v>0</v>
      </c>
      <c r="BT22" s="28">
        <f t="shared" si="13"/>
        <v>0</v>
      </c>
      <c r="BU22" s="28">
        <f t="shared" si="14"/>
        <v>0</v>
      </c>
      <c r="BV22" s="28">
        <f t="shared" si="15"/>
        <v>0</v>
      </c>
      <c r="BW22" s="28">
        <f t="shared" si="16"/>
        <v>0</v>
      </c>
      <c r="BX22" s="28">
        <f t="shared" si="17"/>
        <v>0</v>
      </c>
      <c r="BY22" s="28">
        <f t="shared" si="18"/>
        <v>0</v>
      </c>
      <c r="BZ22" s="28">
        <f t="shared" si="19"/>
        <v>0</v>
      </c>
      <c r="CA22" s="28">
        <f t="shared" si="20"/>
        <v>0</v>
      </c>
      <c r="CB22" s="28">
        <f t="shared" si="21"/>
        <v>0</v>
      </c>
      <c r="CC22" s="28">
        <f t="shared" si="22"/>
        <v>0</v>
      </c>
      <c r="CD22" s="28">
        <f t="shared" si="23"/>
        <v>0</v>
      </c>
      <c r="CE22" s="28">
        <f t="shared" si="24"/>
        <v>0</v>
      </c>
      <c r="CF22" s="28">
        <f t="shared" si="25"/>
        <v>0</v>
      </c>
      <c r="CG22" s="28">
        <f t="shared" si="26"/>
        <v>0</v>
      </c>
      <c r="CH22" s="28">
        <f t="shared" si="27"/>
        <v>0</v>
      </c>
      <c r="CI22" s="28">
        <f t="shared" si="28"/>
        <v>0</v>
      </c>
      <c r="CL22" s="29" t="e">
        <f t="shared" si="29"/>
        <v>#DIV/0!</v>
      </c>
      <c r="CM22" s="29" t="e">
        <f t="shared" si="29"/>
        <v>#DIV/0!</v>
      </c>
      <c r="CN22" s="29" t="e">
        <f t="shared" si="29"/>
        <v>#DIV/0!</v>
      </c>
      <c r="CO22" s="29" t="e">
        <f t="shared" si="29"/>
        <v>#DIV/0!</v>
      </c>
      <c r="CP22" s="29" t="e">
        <f t="shared" si="29"/>
        <v>#DIV/0!</v>
      </c>
      <c r="CQ22" s="29" t="e">
        <f t="shared" si="29"/>
        <v>#DIV/0!</v>
      </c>
      <c r="CR22" s="29" t="e">
        <f t="shared" si="29"/>
        <v>#DIV/0!</v>
      </c>
      <c r="CS22" s="29" t="e">
        <f t="shared" si="29"/>
        <v>#DIV/0!</v>
      </c>
      <c r="CT22" s="29" t="e">
        <f t="shared" si="29"/>
        <v>#DIV/0!</v>
      </c>
      <c r="CU22" s="29" t="e">
        <f t="shared" si="29"/>
        <v>#DIV/0!</v>
      </c>
      <c r="CV22" s="29" t="e">
        <f t="shared" si="30"/>
        <v>#DIV/0!</v>
      </c>
      <c r="CW22" s="29" t="e">
        <f t="shared" si="30"/>
        <v>#DIV/0!</v>
      </c>
      <c r="CX22" s="29" t="e">
        <f t="shared" si="30"/>
        <v>#DIV/0!</v>
      </c>
      <c r="CY22" s="29" t="e">
        <f t="shared" si="30"/>
        <v>#DIV/0!</v>
      </c>
      <c r="CZ22" s="29" t="e">
        <f t="shared" si="30"/>
        <v>#DIV/0!</v>
      </c>
      <c r="DA22" s="29" t="e">
        <f t="shared" si="30"/>
        <v>#DIV/0!</v>
      </c>
      <c r="DB22" s="29" t="e">
        <f t="shared" si="30"/>
        <v>#DIV/0!</v>
      </c>
      <c r="DC22" s="29" t="e">
        <f t="shared" si="30"/>
        <v>#DIV/0!</v>
      </c>
      <c r="DD22" s="29" t="e">
        <f t="shared" si="30"/>
        <v>#DIV/0!</v>
      </c>
      <c r="DE22" s="29" t="e">
        <f t="shared" si="30"/>
        <v>#DIV/0!</v>
      </c>
      <c r="DF22" s="29" t="e">
        <f t="shared" si="31"/>
        <v>#DIV/0!</v>
      </c>
      <c r="DG22" s="29" t="e">
        <f t="shared" si="31"/>
        <v>#DIV/0!</v>
      </c>
      <c r="DH22" s="29" t="e">
        <f t="shared" si="31"/>
        <v>#DIV/0!</v>
      </c>
      <c r="DI22" s="29" t="e">
        <f t="shared" si="31"/>
        <v>#DIV/0!</v>
      </c>
      <c r="DJ22" s="29" t="e">
        <f t="shared" si="31"/>
        <v>#DIV/0!</v>
      </c>
      <c r="DK22" s="29" t="e">
        <f t="shared" si="31"/>
        <v>#DIV/0!</v>
      </c>
      <c r="DL22" s="29" t="e">
        <f t="shared" si="31"/>
        <v>#DIV/0!</v>
      </c>
      <c r="DM22" s="29" t="e">
        <f t="shared" si="31"/>
        <v>#DIV/0!</v>
      </c>
      <c r="DN22" s="29" t="e">
        <f t="shared" si="31"/>
        <v>#DIV/0!</v>
      </c>
    </row>
    <row r="23" spans="1:118" x14ac:dyDescent="0.3">
      <c r="A23" s="39"/>
      <c r="B23" s="42"/>
      <c r="C23" s="38"/>
      <c r="J23" s="26"/>
      <c r="K23" s="16"/>
      <c r="L23" s="16"/>
      <c r="M23" s="16"/>
      <c r="N23" s="16"/>
      <c r="O23" s="16"/>
      <c r="P23" s="17"/>
      <c r="R23" s="26"/>
      <c r="V23" s="15"/>
      <c r="W23" s="26"/>
      <c r="X23" s="16"/>
      <c r="Y23" s="26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F23" s="2">
        <v>9</v>
      </c>
      <c r="BG23" s="28">
        <f t="shared" si="0"/>
        <v>0</v>
      </c>
      <c r="BH23" s="28">
        <f t="shared" si="1"/>
        <v>0</v>
      </c>
      <c r="BI23" s="28">
        <f t="shared" si="2"/>
        <v>0</v>
      </c>
      <c r="BJ23" s="28">
        <f t="shared" si="3"/>
        <v>0</v>
      </c>
      <c r="BK23" s="28">
        <f t="shared" si="4"/>
        <v>0</v>
      </c>
      <c r="BL23" s="28">
        <f t="shared" si="5"/>
        <v>0</v>
      </c>
      <c r="BM23" s="28">
        <f t="shared" si="6"/>
        <v>0</v>
      </c>
      <c r="BN23" s="28">
        <f t="shared" si="7"/>
        <v>0</v>
      </c>
      <c r="BO23" s="28">
        <f t="shared" si="8"/>
        <v>0</v>
      </c>
      <c r="BP23" s="28">
        <f t="shared" si="9"/>
        <v>0</v>
      </c>
      <c r="BQ23" s="28">
        <f t="shared" si="10"/>
        <v>0</v>
      </c>
      <c r="BR23" s="28">
        <f t="shared" si="11"/>
        <v>0</v>
      </c>
      <c r="BS23" s="28">
        <f t="shared" si="12"/>
        <v>0</v>
      </c>
      <c r="BT23" s="28">
        <f t="shared" si="13"/>
        <v>0</v>
      </c>
      <c r="BU23" s="28">
        <f t="shared" si="14"/>
        <v>0</v>
      </c>
      <c r="BV23" s="28">
        <f t="shared" si="15"/>
        <v>0</v>
      </c>
      <c r="BW23" s="28">
        <f t="shared" si="16"/>
        <v>0</v>
      </c>
      <c r="BX23" s="28">
        <f t="shared" si="17"/>
        <v>0</v>
      </c>
      <c r="BY23" s="28">
        <f t="shared" si="18"/>
        <v>0</v>
      </c>
      <c r="BZ23" s="28">
        <f t="shared" si="19"/>
        <v>0</v>
      </c>
      <c r="CA23" s="28">
        <f t="shared" si="20"/>
        <v>0</v>
      </c>
      <c r="CB23" s="28">
        <f t="shared" si="21"/>
        <v>0</v>
      </c>
      <c r="CC23" s="28">
        <f t="shared" si="22"/>
        <v>0</v>
      </c>
      <c r="CD23" s="28">
        <f t="shared" si="23"/>
        <v>0</v>
      </c>
      <c r="CE23" s="28">
        <f t="shared" si="24"/>
        <v>0</v>
      </c>
      <c r="CF23" s="28">
        <f t="shared" si="25"/>
        <v>0</v>
      </c>
      <c r="CG23" s="28">
        <f t="shared" si="26"/>
        <v>0</v>
      </c>
      <c r="CH23" s="28">
        <f t="shared" si="27"/>
        <v>0</v>
      </c>
      <c r="CI23" s="28">
        <f t="shared" si="28"/>
        <v>0</v>
      </c>
      <c r="CL23" s="29" t="e">
        <f t="shared" si="29"/>
        <v>#DIV/0!</v>
      </c>
      <c r="CM23" s="29" t="e">
        <f t="shared" si="29"/>
        <v>#DIV/0!</v>
      </c>
      <c r="CN23" s="29" t="e">
        <f t="shared" si="29"/>
        <v>#DIV/0!</v>
      </c>
      <c r="CO23" s="29" t="e">
        <f t="shared" si="29"/>
        <v>#DIV/0!</v>
      </c>
      <c r="CP23" s="29" t="e">
        <f t="shared" si="29"/>
        <v>#DIV/0!</v>
      </c>
      <c r="CQ23" s="29" t="e">
        <f t="shared" si="29"/>
        <v>#DIV/0!</v>
      </c>
      <c r="CR23" s="29" t="e">
        <f t="shared" si="29"/>
        <v>#DIV/0!</v>
      </c>
      <c r="CS23" s="29" t="e">
        <f t="shared" si="29"/>
        <v>#DIV/0!</v>
      </c>
      <c r="CT23" s="29" t="e">
        <f t="shared" si="29"/>
        <v>#DIV/0!</v>
      </c>
      <c r="CU23" s="29" t="e">
        <f t="shared" si="29"/>
        <v>#DIV/0!</v>
      </c>
      <c r="CV23" s="29" t="e">
        <f t="shared" si="30"/>
        <v>#DIV/0!</v>
      </c>
      <c r="CW23" s="29" t="e">
        <f t="shared" si="30"/>
        <v>#DIV/0!</v>
      </c>
      <c r="CX23" s="29" t="e">
        <f t="shared" si="30"/>
        <v>#DIV/0!</v>
      </c>
      <c r="CY23" s="29" t="e">
        <f t="shared" si="30"/>
        <v>#DIV/0!</v>
      </c>
      <c r="CZ23" s="29" t="e">
        <f t="shared" si="30"/>
        <v>#DIV/0!</v>
      </c>
      <c r="DA23" s="29" t="e">
        <f t="shared" si="30"/>
        <v>#DIV/0!</v>
      </c>
      <c r="DB23" s="29" t="e">
        <f t="shared" si="30"/>
        <v>#DIV/0!</v>
      </c>
      <c r="DC23" s="29" t="e">
        <f t="shared" si="30"/>
        <v>#DIV/0!</v>
      </c>
      <c r="DD23" s="29" t="e">
        <f t="shared" si="30"/>
        <v>#DIV/0!</v>
      </c>
      <c r="DE23" s="29" t="e">
        <f t="shared" si="30"/>
        <v>#DIV/0!</v>
      </c>
      <c r="DF23" s="29" t="e">
        <f t="shared" si="31"/>
        <v>#DIV/0!</v>
      </c>
      <c r="DG23" s="29" t="e">
        <f t="shared" si="31"/>
        <v>#DIV/0!</v>
      </c>
      <c r="DH23" s="29" t="e">
        <f t="shared" si="31"/>
        <v>#DIV/0!</v>
      </c>
      <c r="DI23" s="29" t="e">
        <f t="shared" si="31"/>
        <v>#DIV/0!</v>
      </c>
      <c r="DJ23" s="29" t="e">
        <f t="shared" si="31"/>
        <v>#DIV/0!</v>
      </c>
      <c r="DK23" s="29" t="e">
        <f t="shared" si="31"/>
        <v>#DIV/0!</v>
      </c>
      <c r="DL23" s="29" t="e">
        <f t="shared" si="31"/>
        <v>#DIV/0!</v>
      </c>
      <c r="DM23" s="29" t="e">
        <f t="shared" si="31"/>
        <v>#DIV/0!</v>
      </c>
      <c r="DN23" s="29" t="e">
        <f t="shared" si="31"/>
        <v>#DIV/0!</v>
      </c>
    </row>
    <row r="24" spans="1:118" x14ac:dyDescent="0.3">
      <c r="A24" s="39"/>
      <c r="B24" s="43"/>
      <c r="C24" s="38"/>
      <c r="I24" s="15">
        <f>B20</f>
        <v>5.3760856725509674E-5</v>
      </c>
      <c r="J24" s="26">
        <v>4</v>
      </c>
      <c r="K24" s="26">
        <v>5</v>
      </c>
      <c r="L24" s="26">
        <v>6</v>
      </c>
      <c r="M24" s="26">
        <v>7</v>
      </c>
      <c r="N24" s="16"/>
      <c r="O24" s="16"/>
      <c r="P24" s="17"/>
      <c r="R24" s="26"/>
      <c r="V24" s="15"/>
      <c r="W24" s="26"/>
      <c r="X24" s="16"/>
      <c r="Y24" s="26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F24" s="2">
        <v>10</v>
      </c>
      <c r="BG24" s="28">
        <f t="shared" si="0"/>
        <v>0</v>
      </c>
      <c r="BH24" s="28">
        <f t="shared" si="1"/>
        <v>0</v>
      </c>
      <c r="BI24" s="28">
        <f t="shared" si="2"/>
        <v>0</v>
      </c>
      <c r="BJ24" s="28">
        <f t="shared" si="3"/>
        <v>0</v>
      </c>
      <c r="BK24" s="28">
        <f t="shared" si="4"/>
        <v>0</v>
      </c>
      <c r="BL24" s="28">
        <f t="shared" si="5"/>
        <v>0</v>
      </c>
      <c r="BM24" s="28">
        <f t="shared" si="6"/>
        <v>0</v>
      </c>
      <c r="BN24" s="28">
        <f t="shared" si="7"/>
        <v>0</v>
      </c>
      <c r="BO24" s="28">
        <f t="shared" si="8"/>
        <v>0</v>
      </c>
      <c r="BP24" s="28">
        <f t="shared" si="9"/>
        <v>0</v>
      </c>
      <c r="BQ24" s="28">
        <f t="shared" si="10"/>
        <v>0</v>
      </c>
      <c r="BR24" s="28">
        <f t="shared" si="11"/>
        <v>0</v>
      </c>
      <c r="BS24" s="28">
        <f t="shared" si="12"/>
        <v>0</v>
      </c>
      <c r="BT24" s="28">
        <f t="shared" si="13"/>
        <v>0</v>
      </c>
      <c r="BU24" s="28">
        <f t="shared" si="14"/>
        <v>0</v>
      </c>
      <c r="BV24" s="28">
        <f t="shared" si="15"/>
        <v>0</v>
      </c>
      <c r="BW24" s="28">
        <f t="shared" si="16"/>
        <v>0</v>
      </c>
      <c r="BX24" s="28">
        <f t="shared" si="17"/>
        <v>0</v>
      </c>
      <c r="BY24" s="28">
        <f t="shared" si="18"/>
        <v>0</v>
      </c>
      <c r="BZ24" s="28">
        <f t="shared" si="19"/>
        <v>0</v>
      </c>
      <c r="CA24" s="28">
        <f t="shared" si="20"/>
        <v>0</v>
      </c>
      <c r="CB24" s="28">
        <f t="shared" si="21"/>
        <v>0</v>
      </c>
      <c r="CC24" s="28">
        <f t="shared" si="22"/>
        <v>0</v>
      </c>
      <c r="CD24" s="28">
        <f t="shared" si="23"/>
        <v>0</v>
      </c>
      <c r="CE24" s="28">
        <f t="shared" si="24"/>
        <v>0</v>
      </c>
      <c r="CF24" s="28">
        <f t="shared" si="25"/>
        <v>0</v>
      </c>
      <c r="CG24" s="28">
        <f t="shared" si="26"/>
        <v>0</v>
      </c>
      <c r="CH24" s="28">
        <f t="shared" si="27"/>
        <v>0</v>
      </c>
      <c r="CI24" s="28">
        <f t="shared" si="28"/>
        <v>0</v>
      </c>
      <c r="CL24" s="29" t="e">
        <f t="shared" ref="CL24:CU32" si="32">$B$31*$W24/CL$12^2</f>
        <v>#DIV/0!</v>
      </c>
      <c r="CM24" s="29" t="e">
        <f t="shared" si="32"/>
        <v>#DIV/0!</v>
      </c>
      <c r="CN24" s="29" t="e">
        <f t="shared" si="32"/>
        <v>#DIV/0!</v>
      </c>
      <c r="CO24" s="29" t="e">
        <f t="shared" si="32"/>
        <v>#DIV/0!</v>
      </c>
      <c r="CP24" s="29" t="e">
        <f t="shared" si="32"/>
        <v>#DIV/0!</v>
      </c>
      <c r="CQ24" s="29" t="e">
        <f t="shared" si="32"/>
        <v>#DIV/0!</v>
      </c>
      <c r="CR24" s="29" t="e">
        <f t="shared" si="32"/>
        <v>#DIV/0!</v>
      </c>
      <c r="CS24" s="29" t="e">
        <f t="shared" si="32"/>
        <v>#DIV/0!</v>
      </c>
      <c r="CT24" s="29" t="e">
        <f t="shared" si="32"/>
        <v>#DIV/0!</v>
      </c>
      <c r="CU24" s="29" t="e">
        <f t="shared" si="32"/>
        <v>#DIV/0!</v>
      </c>
      <c r="CV24" s="29" t="e">
        <f t="shared" ref="CV24:DE32" si="33">$B$31*$W24/CV$12^2</f>
        <v>#DIV/0!</v>
      </c>
      <c r="CW24" s="29" t="e">
        <f t="shared" si="33"/>
        <v>#DIV/0!</v>
      </c>
      <c r="CX24" s="29" t="e">
        <f t="shared" si="33"/>
        <v>#DIV/0!</v>
      </c>
      <c r="CY24" s="29" t="e">
        <f t="shared" si="33"/>
        <v>#DIV/0!</v>
      </c>
      <c r="CZ24" s="29" t="e">
        <f t="shared" si="33"/>
        <v>#DIV/0!</v>
      </c>
      <c r="DA24" s="29" t="e">
        <f t="shared" si="33"/>
        <v>#DIV/0!</v>
      </c>
      <c r="DB24" s="29" t="e">
        <f t="shared" si="33"/>
        <v>#DIV/0!</v>
      </c>
      <c r="DC24" s="29" t="e">
        <f t="shared" si="33"/>
        <v>#DIV/0!</v>
      </c>
      <c r="DD24" s="29" t="e">
        <f t="shared" si="33"/>
        <v>#DIV/0!</v>
      </c>
      <c r="DE24" s="29" t="e">
        <f t="shared" si="33"/>
        <v>#DIV/0!</v>
      </c>
      <c r="DF24" s="29" t="e">
        <f t="shared" ref="DF24:DN32" si="34">$B$31*$W24/DF$12^2</f>
        <v>#DIV/0!</v>
      </c>
      <c r="DG24" s="29" t="e">
        <f t="shared" si="34"/>
        <v>#DIV/0!</v>
      </c>
      <c r="DH24" s="29" t="e">
        <f t="shared" si="34"/>
        <v>#DIV/0!</v>
      </c>
      <c r="DI24" s="29" t="e">
        <f t="shared" si="34"/>
        <v>#DIV/0!</v>
      </c>
      <c r="DJ24" s="29" t="e">
        <f t="shared" si="34"/>
        <v>#DIV/0!</v>
      </c>
      <c r="DK24" s="29" t="e">
        <f t="shared" si="34"/>
        <v>#DIV/0!</v>
      </c>
      <c r="DL24" s="29" t="e">
        <f t="shared" si="34"/>
        <v>#DIV/0!</v>
      </c>
      <c r="DM24" s="29" t="e">
        <f t="shared" si="34"/>
        <v>#DIV/0!</v>
      </c>
      <c r="DN24" s="29" t="e">
        <f t="shared" si="34"/>
        <v>#DIV/0!</v>
      </c>
    </row>
    <row r="25" spans="1:118" x14ac:dyDescent="0.3">
      <c r="A25" s="44"/>
      <c r="B25" s="38"/>
      <c r="C25" s="38"/>
      <c r="I25" s="15">
        <v>10</v>
      </c>
      <c r="J25" s="16">
        <v>0.4354020603769736</v>
      </c>
      <c r="K25" s="16">
        <v>0.4354020603769736</v>
      </c>
      <c r="L25" s="16">
        <v>0.4354020603769736</v>
      </c>
      <c r="M25" s="16">
        <v>0.4354020603769736</v>
      </c>
      <c r="N25" s="16"/>
      <c r="O25" s="16"/>
      <c r="P25" s="17"/>
      <c r="R25" s="26"/>
      <c r="V25" s="15"/>
      <c r="W25" s="26"/>
      <c r="X25" s="16"/>
      <c r="Y25" s="26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F25" s="2">
        <v>11</v>
      </c>
      <c r="BG25" s="28">
        <f t="shared" si="0"/>
        <v>0</v>
      </c>
      <c r="BH25" s="28">
        <f t="shared" si="1"/>
        <v>0</v>
      </c>
      <c r="BI25" s="28">
        <f t="shared" si="2"/>
        <v>0</v>
      </c>
      <c r="BJ25" s="28">
        <f t="shared" si="3"/>
        <v>0</v>
      </c>
      <c r="BK25" s="28">
        <f t="shared" si="4"/>
        <v>0</v>
      </c>
      <c r="BL25" s="28">
        <f t="shared" si="5"/>
        <v>0</v>
      </c>
      <c r="BM25" s="28">
        <f t="shared" si="6"/>
        <v>0</v>
      </c>
      <c r="BN25" s="28">
        <f t="shared" si="7"/>
        <v>0</v>
      </c>
      <c r="BO25" s="28">
        <f t="shared" si="8"/>
        <v>0</v>
      </c>
      <c r="BP25" s="28">
        <f t="shared" si="9"/>
        <v>0</v>
      </c>
      <c r="BQ25" s="28">
        <f t="shared" si="10"/>
        <v>0</v>
      </c>
      <c r="BR25" s="28">
        <f t="shared" si="11"/>
        <v>0</v>
      </c>
      <c r="BS25" s="28">
        <f t="shared" si="12"/>
        <v>0</v>
      </c>
      <c r="BT25" s="28">
        <f t="shared" si="13"/>
        <v>0</v>
      </c>
      <c r="BU25" s="28">
        <f t="shared" si="14"/>
        <v>0</v>
      </c>
      <c r="BV25" s="28">
        <f t="shared" si="15"/>
        <v>0</v>
      </c>
      <c r="BW25" s="28">
        <f t="shared" si="16"/>
        <v>0</v>
      </c>
      <c r="BX25" s="28">
        <f t="shared" si="17"/>
        <v>0</v>
      </c>
      <c r="BY25" s="28">
        <f t="shared" si="18"/>
        <v>0</v>
      </c>
      <c r="BZ25" s="28">
        <f t="shared" si="19"/>
        <v>0</v>
      </c>
      <c r="CA25" s="28">
        <f t="shared" si="20"/>
        <v>0</v>
      </c>
      <c r="CB25" s="28">
        <f t="shared" si="21"/>
        <v>0</v>
      </c>
      <c r="CC25" s="28">
        <f t="shared" si="22"/>
        <v>0</v>
      </c>
      <c r="CD25" s="28">
        <f t="shared" si="23"/>
        <v>0</v>
      </c>
      <c r="CE25" s="28">
        <f t="shared" si="24"/>
        <v>0</v>
      </c>
      <c r="CF25" s="28">
        <f t="shared" si="25"/>
        <v>0</v>
      </c>
      <c r="CG25" s="28">
        <f t="shared" si="26"/>
        <v>0</v>
      </c>
      <c r="CH25" s="28">
        <f t="shared" si="27"/>
        <v>0</v>
      </c>
      <c r="CI25" s="28">
        <f t="shared" si="28"/>
        <v>0</v>
      </c>
      <c r="CL25" s="29" t="e">
        <f t="shared" si="32"/>
        <v>#DIV/0!</v>
      </c>
      <c r="CM25" s="29" t="e">
        <f t="shared" si="32"/>
        <v>#DIV/0!</v>
      </c>
      <c r="CN25" s="29" t="e">
        <f t="shared" si="32"/>
        <v>#DIV/0!</v>
      </c>
      <c r="CO25" s="29" t="e">
        <f t="shared" si="32"/>
        <v>#DIV/0!</v>
      </c>
      <c r="CP25" s="29" t="e">
        <f t="shared" si="32"/>
        <v>#DIV/0!</v>
      </c>
      <c r="CQ25" s="29" t="e">
        <f t="shared" si="32"/>
        <v>#DIV/0!</v>
      </c>
      <c r="CR25" s="29" t="e">
        <f t="shared" si="32"/>
        <v>#DIV/0!</v>
      </c>
      <c r="CS25" s="29" t="e">
        <f t="shared" si="32"/>
        <v>#DIV/0!</v>
      </c>
      <c r="CT25" s="29" t="e">
        <f t="shared" si="32"/>
        <v>#DIV/0!</v>
      </c>
      <c r="CU25" s="29" t="e">
        <f t="shared" si="32"/>
        <v>#DIV/0!</v>
      </c>
      <c r="CV25" s="29" t="e">
        <f t="shared" si="33"/>
        <v>#DIV/0!</v>
      </c>
      <c r="CW25" s="29" t="e">
        <f t="shared" si="33"/>
        <v>#DIV/0!</v>
      </c>
      <c r="CX25" s="29" t="e">
        <f t="shared" si="33"/>
        <v>#DIV/0!</v>
      </c>
      <c r="CY25" s="29" t="e">
        <f t="shared" si="33"/>
        <v>#DIV/0!</v>
      </c>
      <c r="CZ25" s="29" t="e">
        <f t="shared" si="33"/>
        <v>#DIV/0!</v>
      </c>
      <c r="DA25" s="29" t="e">
        <f t="shared" si="33"/>
        <v>#DIV/0!</v>
      </c>
      <c r="DB25" s="29" t="e">
        <f t="shared" si="33"/>
        <v>#DIV/0!</v>
      </c>
      <c r="DC25" s="29" t="e">
        <f t="shared" si="33"/>
        <v>#DIV/0!</v>
      </c>
      <c r="DD25" s="29" t="e">
        <f t="shared" si="33"/>
        <v>#DIV/0!</v>
      </c>
      <c r="DE25" s="29" t="e">
        <f t="shared" si="33"/>
        <v>#DIV/0!</v>
      </c>
      <c r="DF25" s="29" t="e">
        <f t="shared" si="34"/>
        <v>#DIV/0!</v>
      </c>
      <c r="DG25" s="29" t="e">
        <f t="shared" si="34"/>
        <v>#DIV/0!</v>
      </c>
      <c r="DH25" s="29" t="e">
        <f t="shared" si="34"/>
        <v>#DIV/0!</v>
      </c>
      <c r="DI25" s="29" t="e">
        <f t="shared" si="34"/>
        <v>#DIV/0!</v>
      </c>
      <c r="DJ25" s="29" t="e">
        <f t="shared" si="34"/>
        <v>#DIV/0!</v>
      </c>
      <c r="DK25" s="29" t="e">
        <f t="shared" si="34"/>
        <v>#DIV/0!</v>
      </c>
      <c r="DL25" s="29" t="e">
        <f t="shared" si="34"/>
        <v>#DIV/0!</v>
      </c>
      <c r="DM25" s="29" t="e">
        <f t="shared" si="34"/>
        <v>#DIV/0!</v>
      </c>
      <c r="DN25" s="29" t="e">
        <f t="shared" si="34"/>
        <v>#DIV/0!</v>
      </c>
    </row>
    <row r="26" spans="1:118" x14ac:dyDescent="0.3">
      <c r="A26" s="45"/>
      <c r="B26" s="46"/>
      <c r="C26" s="41"/>
      <c r="I26" s="15">
        <f t="shared" ref="I26:I32" si="35">I25+10</f>
        <v>20</v>
      </c>
      <c r="J26" s="16">
        <v>0.30978564664216907</v>
      </c>
      <c r="K26" s="16">
        <v>0.30978564664216907</v>
      </c>
      <c r="L26" s="16">
        <v>0.30978564664216907</v>
      </c>
      <c r="M26" s="16">
        <v>0.30978564664216907</v>
      </c>
      <c r="N26" s="16"/>
      <c r="O26" s="16"/>
      <c r="P26" s="17"/>
      <c r="R26" s="26"/>
      <c r="V26" s="15"/>
      <c r="W26" s="26"/>
      <c r="X26" s="16"/>
      <c r="Y26" s="26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F26" s="2">
        <v>12</v>
      </c>
      <c r="BG26" s="28">
        <f t="shared" si="0"/>
        <v>0</v>
      </c>
      <c r="BH26" s="28">
        <f t="shared" si="1"/>
        <v>0</v>
      </c>
      <c r="BI26" s="28">
        <f t="shared" si="2"/>
        <v>0</v>
      </c>
      <c r="BJ26" s="28">
        <f t="shared" si="3"/>
        <v>0</v>
      </c>
      <c r="BK26" s="28">
        <f t="shared" si="4"/>
        <v>0</v>
      </c>
      <c r="BL26" s="28">
        <f t="shared" si="5"/>
        <v>0</v>
      </c>
      <c r="BM26" s="28">
        <f t="shared" si="6"/>
        <v>0</v>
      </c>
      <c r="BN26" s="28">
        <f t="shared" si="7"/>
        <v>0</v>
      </c>
      <c r="BO26" s="28">
        <f t="shared" si="8"/>
        <v>0</v>
      </c>
      <c r="BP26" s="28">
        <f t="shared" si="9"/>
        <v>0</v>
      </c>
      <c r="BQ26" s="28">
        <f t="shared" si="10"/>
        <v>0</v>
      </c>
      <c r="BR26" s="28">
        <f t="shared" si="11"/>
        <v>0</v>
      </c>
      <c r="BS26" s="28">
        <f t="shared" si="12"/>
        <v>0</v>
      </c>
      <c r="BT26" s="28">
        <f t="shared" si="13"/>
        <v>0</v>
      </c>
      <c r="BU26" s="28">
        <f t="shared" si="14"/>
        <v>0</v>
      </c>
      <c r="BV26" s="28">
        <f t="shared" si="15"/>
        <v>0</v>
      </c>
      <c r="BW26" s="28">
        <f t="shared" si="16"/>
        <v>0</v>
      </c>
      <c r="BX26" s="28">
        <f t="shared" si="17"/>
        <v>0</v>
      </c>
      <c r="BY26" s="28">
        <f t="shared" si="18"/>
        <v>0</v>
      </c>
      <c r="BZ26" s="28">
        <f t="shared" si="19"/>
        <v>0</v>
      </c>
      <c r="CA26" s="28">
        <f t="shared" si="20"/>
        <v>0</v>
      </c>
      <c r="CB26" s="28">
        <f t="shared" si="21"/>
        <v>0</v>
      </c>
      <c r="CC26" s="28">
        <f t="shared" si="22"/>
        <v>0</v>
      </c>
      <c r="CD26" s="28">
        <f t="shared" si="23"/>
        <v>0</v>
      </c>
      <c r="CE26" s="28">
        <f t="shared" si="24"/>
        <v>0</v>
      </c>
      <c r="CF26" s="28">
        <f t="shared" si="25"/>
        <v>0</v>
      </c>
      <c r="CG26" s="28">
        <f t="shared" si="26"/>
        <v>0</v>
      </c>
      <c r="CH26" s="28">
        <f t="shared" si="27"/>
        <v>0</v>
      </c>
      <c r="CI26" s="28">
        <f t="shared" si="28"/>
        <v>0</v>
      </c>
      <c r="CL26" s="29" t="e">
        <f t="shared" si="32"/>
        <v>#DIV/0!</v>
      </c>
      <c r="CM26" s="29" t="e">
        <f t="shared" si="32"/>
        <v>#DIV/0!</v>
      </c>
      <c r="CN26" s="29" t="e">
        <f t="shared" si="32"/>
        <v>#DIV/0!</v>
      </c>
      <c r="CO26" s="29" t="e">
        <f t="shared" si="32"/>
        <v>#DIV/0!</v>
      </c>
      <c r="CP26" s="29" t="e">
        <f t="shared" si="32"/>
        <v>#DIV/0!</v>
      </c>
      <c r="CQ26" s="29" t="e">
        <f t="shared" si="32"/>
        <v>#DIV/0!</v>
      </c>
      <c r="CR26" s="29" t="e">
        <f t="shared" si="32"/>
        <v>#DIV/0!</v>
      </c>
      <c r="CS26" s="29" t="e">
        <f t="shared" si="32"/>
        <v>#DIV/0!</v>
      </c>
      <c r="CT26" s="29" t="e">
        <f t="shared" si="32"/>
        <v>#DIV/0!</v>
      </c>
      <c r="CU26" s="29" t="e">
        <f t="shared" si="32"/>
        <v>#DIV/0!</v>
      </c>
      <c r="CV26" s="29" t="e">
        <f t="shared" si="33"/>
        <v>#DIV/0!</v>
      </c>
      <c r="CW26" s="29" t="e">
        <f t="shared" si="33"/>
        <v>#DIV/0!</v>
      </c>
      <c r="CX26" s="29" t="e">
        <f t="shared" si="33"/>
        <v>#DIV/0!</v>
      </c>
      <c r="CY26" s="29" t="e">
        <f t="shared" si="33"/>
        <v>#DIV/0!</v>
      </c>
      <c r="CZ26" s="29" t="e">
        <f t="shared" si="33"/>
        <v>#DIV/0!</v>
      </c>
      <c r="DA26" s="29" t="e">
        <f t="shared" si="33"/>
        <v>#DIV/0!</v>
      </c>
      <c r="DB26" s="29" t="e">
        <f t="shared" si="33"/>
        <v>#DIV/0!</v>
      </c>
      <c r="DC26" s="29" t="e">
        <f t="shared" si="33"/>
        <v>#DIV/0!</v>
      </c>
      <c r="DD26" s="29" t="e">
        <f t="shared" si="33"/>
        <v>#DIV/0!</v>
      </c>
      <c r="DE26" s="29" t="e">
        <f t="shared" si="33"/>
        <v>#DIV/0!</v>
      </c>
      <c r="DF26" s="29" t="e">
        <f t="shared" si="34"/>
        <v>#DIV/0!</v>
      </c>
      <c r="DG26" s="29" t="e">
        <f t="shared" si="34"/>
        <v>#DIV/0!</v>
      </c>
      <c r="DH26" s="29" t="e">
        <f t="shared" si="34"/>
        <v>#DIV/0!</v>
      </c>
      <c r="DI26" s="29" t="e">
        <f t="shared" si="34"/>
        <v>#DIV/0!</v>
      </c>
      <c r="DJ26" s="29" t="e">
        <f t="shared" si="34"/>
        <v>#DIV/0!</v>
      </c>
      <c r="DK26" s="29" t="e">
        <f t="shared" si="34"/>
        <v>#DIV/0!</v>
      </c>
      <c r="DL26" s="29" t="e">
        <f t="shared" si="34"/>
        <v>#DIV/0!</v>
      </c>
      <c r="DM26" s="29" t="e">
        <f t="shared" si="34"/>
        <v>#DIV/0!</v>
      </c>
      <c r="DN26" s="29" t="e">
        <f t="shared" si="34"/>
        <v>#DIV/0!</v>
      </c>
    </row>
    <row r="27" spans="1:118" x14ac:dyDescent="0.3">
      <c r="A27" s="1" t="s">
        <v>55</v>
      </c>
      <c r="I27" s="15">
        <f t="shared" si="35"/>
        <v>30</v>
      </c>
      <c r="J27" s="16">
        <v>0.16989592502821341</v>
      </c>
      <c r="K27" s="16">
        <v>0.29159027057834558</v>
      </c>
      <c r="L27" s="16">
        <v>0.29159027057834558</v>
      </c>
      <c r="M27" s="16">
        <v>0.29159027057834558</v>
      </c>
      <c r="V27" s="15"/>
      <c r="W27" s="26"/>
      <c r="X27" s="16"/>
      <c r="Y27" s="26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F27" s="2">
        <v>13</v>
      </c>
      <c r="BG27" s="28">
        <f t="shared" si="0"/>
        <v>0</v>
      </c>
      <c r="BH27" s="28">
        <f t="shared" si="1"/>
        <v>0</v>
      </c>
      <c r="BI27" s="28">
        <f t="shared" si="2"/>
        <v>0</v>
      </c>
      <c r="BJ27" s="28">
        <f t="shared" si="3"/>
        <v>0</v>
      </c>
      <c r="BK27" s="28">
        <f t="shared" si="4"/>
        <v>0</v>
      </c>
      <c r="BL27" s="28">
        <f t="shared" si="5"/>
        <v>0</v>
      </c>
      <c r="BM27" s="28">
        <f t="shared" si="6"/>
        <v>0</v>
      </c>
      <c r="BN27" s="28">
        <f t="shared" si="7"/>
        <v>0</v>
      </c>
      <c r="BO27" s="28">
        <f t="shared" si="8"/>
        <v>0</v>
      </c>
      <c r="BP27" s="28">
        <f t="shared" si="9"/>
        <v>0</v>
      </c>
      <c r="BQ27" s="28">
        <f t="shared" si="10"/>
        <v>0</v>
      </c>
      <c r="BR27" s="28">
        <f t="shared" si="11"/>
        <v>0</v>
      </c>
      <c r="BS27" s="28">
        <f t="shared" si="12"/>
        <v>0</v>
      </c>
      <c r="BT27" s="28">
        <f t="shared" si="13"/>
        <v>0</v>
      </c>
      <c r="BU27" s="28">
        <f t="shared" si="14"/>
        <v>0</v>
      </c>
      <c r="BV27" s="28">
        <f t="shared" si="15"/>
        <v>0</v>
      </c>
      <c r="BW27" s="28">
        <f t="shared" si="16"/>
        <v>0</v>
      </c>
      <c r="BX27" s="28">
        <f t="shared" si="17"/>
        <v>0</v>
      </c>
      <c r="BY27" s="28">
        <f t="shared" si="18"/>
        <v>0</v>
      </c>
      <c r="BZ27" s="28">
        <f t="shared" si="19"/>
        <v>0</v>
      </c>
      <c r="CA27" s="28">
        <f t="shared" si="20"/>
        <v>0</v>
      </c>
      <c r="CB27" s="28">
        <f t="shared" si="21"/>
        <v>0</v>
      </c>
      <c r="CC27" s="28">
        <f t="shared" si="22"/>
        <v>0</v>
      </c>
      <c r="CD27" s="28">
        <f t="shared" si="23"/>
        <v>0</v>
      </c>
      <c r="CE27" s="28">
        <f t="shared" si="24"/>
        <v>0</v>
      </c>
      <c r="CF27" s="28">
        <f t="shared" si="25"/>
        <v>0</v>
      </c>
      <c r="CG27" s="28">
        <f t="shared" si="26"/>
        <v>0</v>
      </c>
      <c r="CH27" s="28">
        <f t="shared" si="27"/>
        <v>0</v>
      </c>
      <c r="CI27" s="28">
        <f t="shared" si="28"/>
        <v>0</v>
      </c>
      <c r="CL27" s="29" t="e">
        <f t="shared" si="32"/>
        <v>#DIV/0!</v>
      </c>
      <c r="CM27" s="29" t="e">
        <f t="shared" si="32"/>
        <v>#DIV/0!</v>
      </c>
      <c r="CN27" s="29" t="e">
        <f t="shared" si="32"/>
        <v>#DIV/0!</v>
      </c>
      <c r="CO27" s="29" t="e">
        <f t="shared" si="32"/>
        <v>#DIV/0!</v>
      </c>
      <c r="CP27" s="29" t="e">
        <f t="shared" si="32"/>
        <v>#DIV/0!</v>
      </c>
      <c r="CQ27" s="29" t="e">
        <f t="shared" si="32"/>
        <v>#DIV/0!</v>
      </c>
      <c r="CR27" s="29" t="e">
        <f t="shared" si="32"/>
        <v>#DIV/0!</v>
      </c>
      <c r="CS27" s="29" t="e">
        <f t="shared" si="32"/>
        <v>#DIV/0!</v>
      </c>
      <c r="CT27" s="29" t="e">
        <f t="shared" si="32"/>
        <v>#DIV/0!</v>
      </c>
      <c r="CU27" s="29" t="e">
        <f t="shared" si="32"/>
        <v>#DIV/0!</v>
      </c>
      <c r="CV27" s="29" t="e">
        <f t="shared" si="33"/>
        <v>#DIV/0!</v>
      </c>
      <c r="CW27" s="29" t="e">
        <f t="shared" si="33"/>
        <v>#DIV/0!</v>
      </c>
      <c r="CX27" s="29" t="e">
        <f t="shared" si="33"/>
        <v>#DIV/0!</v>
      </c>
      <c r="CY27" s="29" t="e">
        <f t="shared" si="33"/>
        <v>#DIV/0!</v>
      </c>
      <c r="CZ27" s="29" t="e">
        <f t="shared" si="33"/>
        <v>#DIV/0!</v>
      </c>
      <c r="DA27" s="29" t="e">
        <f t="shared" si="33"/>
        <v>#DIV/0!</v>
      </c>
      <c r="DB27" s="29" t="e">
        <f t="shared" si="33"/>
        <v>#DIV/0!</v>
      </c>
      <c r="DC27" s="29" t="e">
        <f t="shared" si="33"/>
        <v>#DIV/0!</v>
      </c>
      <c r="DD27" s="29" t="e">
        <f t="shared" si="33"/>
        <v>#DIV/0!</v>
      </c>
      <c r="DE27" s="29" t="e">
        <f t="shared" si="33"/>
        <v>#DIV/0!</v>
      </c>
      <c r="DF27" s="29" t="e">
        <f t="shared" si="34"/>
        <v>#DIV/0!</v>
      </c>
      <c r="DG27" s="29" t="e">
        <f t="shared" si="34"/>
        <v>#DIV/0!</v>
      </c>
      <c r="DH27" s="29" t="e">
        <f t="shared" si="34"/>
        <v>#DIV/0!</v>
      </c>
      <c r="DI27" s="29" t="e">
        <f t="shared" si="34"/>
        <v>#DIV/0!</v>
      </c>
      <c r="DJ27" s="29" t="e">
        <f t="shared" si="34"/>
        <v>#DIV/0!</v>
      </c>
      <c r="DK27" s="29" t="e">
        <f t="shared" si="34"/>
        <v>#DIV/0!</v>
      </c>
      <c r="DL27" s="29" t="e">
        <f t="shared" si="34"/>
        <v>#DIV/0!</v>
      </c>
      <c r="DM27" s="29" t="e">
        <f t="shared" si="34"/>
        <v>#DIV/0!</v>
      </c>
      <c r="DN27" s="29" t="e">
        <f t="shared" si="34"/>
        <v>#DIV/0!</v>
      </c>
    </row>
    <row r="28" spans="1:118" x14ac:dyDescent="0.3">
      <c r="A28" s="47" t="s">
        <v>6</v>
      </c>
      <c r="B28" s="15">
        <f>B13</f>
        <v>3</v>
      </c>
      <c r="C28" s="5" t="s">
        <v>10</v>
      </c>
      <c r="I28" s="15">
        <f t="shared" si="35"/>
        <v>40</v>
      </c>
      <c r="J28" s="16">
        <v>8.9963353538063118E-2</v>
      </c>
      <c r="K28" s="16">
        <v>0.20511624747450927</v>
      </c>
      <c r="L28" s="16">
        <v>0.24110155753858276</v>
      </c>
      <c r="M28" s="16">
        <v>0.24110155753858276</v>
      </c>
      <c r="V28" s="15"/>
      <c r="W28" s="26"/>
      <c r="X28" s="16"/>
      <c r="Y28" s="26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F28" s="2">
        <v>14</v>
      </c>
      <c r="BG28" s="28">
        <f t="shared" si="0"/>
        <v>0</v>
      </c>
      <c r="BH28" s="28">
        <f t="shared" si="1"/>
        <v>0</v>
      </c>
      <c r="BI28" s="28">
        <f t="shared" si="2"/>
        <v>0</v>
      </c>
      <c r="BJ28" s="28">
        <f t="shared" si="3"/>
        <v>0</v>
      </c>
      <c r="BK28" s="28">
        <f t="shared" si="4"/>
        <v>0</v>
      </c>
      <c r="BL28" s="28">
        <f t="shared" si="5"/>
        <v>0</v>
      </c>
      <c r="BM28" s="28">
        <f t="shared" si="6"/>
        <v>0</v>
      </c>
      <c r="BN28" s="28">
        <f t="shared" si="7"/>
        <v>0</v>
      </c>
      <c r="BO28" s="28">
        <f t="shared" si="8"/>
        <v>0</v>
      </c>
      <c r="BP28" s="28">
        <f t="shared" si="9"/>
        <v>0</v>
      </c>
      <c r="BQ28" s="28">
        <f t="shared" si="10"/>
        <v>0</v>
      </c>
      <c r="BR28" s="28">
        <f t="shared" si="11"/>
        <v>0</v>
      </c>
      <c r="BS28" s="28">
        <f t="shared" si="12"/>
        <v>0</v>
      </c>
      <c r="BT28" s="28">
        <f t="shared" si="13"/>
        <v>0</v>
      </c>
      <c r="BU28" s="28">
        <f t="shared" si="14"/>
        <v>0</v>
      </c>
      <c r="BV28" s="28">
        <f t="shared" si="15"/>
        <v>0</v>
      </c>
      <c r="BW28" s="28">
        <f t="shared" si="16"/>
        <v>0</v>
      </c>
      <c r="BX28" s="28">
        <f t="shared" si="17"/>
        <v>0</v>
      </c>
      <c r="BY28" s="28">
        <f t="shared" si="18"/>
        <v>0</v>
      </c>
      <c r="BZ28" s="28">
        <f t="shared" si="19"/>
        <v>0</v>
      </c>
      <c r="CA28" s="28">
        <f t="shared" si="20"/>
        <v>0</v>
      </c>
      <c r="CB28" s="28">
        <f t="shared" si="21"/>
        <v>0</v>
      </c>
      <c r="CC28" s="28">
        <f t="shared" si="22"/>
        <v>0</v>
      </c>
      <c r="CD28" s="28">
        <f t="shared" si="23"/>
        <v>0</v>
      </c>
      <c r="CE28" s="28">
        <f t="shared" si="24"/>
        <v>0</v>
      </c>
      <c r="CF28" s="28">
        <f t="shared" si="25"/>
        <v>0</v>
      </c>
      <c r="CG28" s="28">
        <f t="shared" si="26"/>
        <v>0</v>
      </c>
      <c r="CH28" s="28">
        <f t="shared" si="27"/>
        <v>0</v>
      </c>
      <c r="CI28" s="28">
        <f t="shared" si="28"/>
        <v>0</v>
      </c>
      <c r="CL28" s="29" t="e">
        <f t="shared" si="32"/>
        <v>#DIV/0!</v>
      </c>
      <c r="CM28" s="29" t="e">
        <f t="shared" si="32"/>
        <v>#DIV/0!</v>
      </c>
      <c r="CN28" s="29" t="e">
        <f t="shared" si="32"/>
        <v>#DIV/0!</v>
      </c>
      <c r="CO28" s="29" t="e">
        <f t="shared" si="32"/>
        <v>#DIV/0!</v>
      </c>
      <c r="CP28" s="29" t="e">
        <f t="shared" si="32"/>
        <v>#DIV/0!</v>
      </c>
      <c r="CQ28" s="29" t="e">
        <f t="shared" si="32"/>
        <v>#DIV/0!</v>
      </c>
      <c r="CR28" s="29" t="e">
        <f t="shared" si="32"/>
        <v>#DIV/0!</v>
      </c>
      <c r="CS28" s="29" t="e">
        <f t="shared" si="32"/>
        <v>#DIV/0!</v>
      </c>
      <c r="CT28" s="29" t="e">
        <f t="shared" si="32"/>
        <v>#DIV/0!</v>
      </c>
      <c r="CU28" s="29" t="e">
        <f t="shared" si="32"/>
        <v>#DIV/0!</v>
      </c>
      <c r="CV28" s="29" t="e">
        <f t="shared" si="33"/>
        <v>#DIV/0!</v>
      </c>
      <c r="CW28" s="29" t="e">
        <f t="shared" si="33"/>
        <v>#DIV/0!</v>
      </c>
      <c r="CX28" s="29" t="e">
        <f t="shared" si="33"/>
        <v>#DIV/0!</v>
      </c>
      <c r="CY28" s="29" t="e">
        <f t="shared" si="33"/>
        <v>#DIV/0!</v>
      </c>
      <c r="CZ28" s="29" t="e">
        <f t="shared" si="33"/>
        <v>#DIV/0!</v>
      </c>
      <c r="DA28" s="29" t="e">
        <f t="shared" si="33"/>
        <v>#DIV/0!</v>
      </c>
      <c r="DB28" s="29" t="e">
        <f t="shared" si="33"/>
        <v>#DIV/0!</v>
      </c>
      <c r="DC28" s="29" t="e">
        <f t="shared" si="33"/>
        <v>#DIV/0!</v>
      </c>
      <c r="DD28" s="29" t="e">
        <f t="shared" si="33"/>
        <v>#DIV/0!</v>
      </c>
      <c r="DE28" s="29" t="e">
        <f t="shared" si="33"/>
        <v>#DIV/0!</v>
      </c>
      <c r="DF28" s="29" t="e">
        <f t="shared" si="34"/>
        <v>#DIV/0!</v>
      </c>
      <c r="DG28" s="29" t="e">
        <f t="shared" si="34"/>
        <v>#DIV/0!</v>
      </c>
      <c r="DH28" s="29" t="e">
        <f t="shared" si="34"/>
        <v>#DIV/0!</v>
      </c>
      <c r="DI28" s="29" t="e">
        <f t="shared" si="34"/>
        <v>#DIV/0!</v>
      </c>
      <c r="DJ28" s="29" t="e">
        <f t="shared" si="34"/>
        <v>#DIV/0!</v>
      </c>
      <c r="DK28" s="29" t="e">
        <f t="shared" si="34"/>
        <v>#DIV/0!</v>
      </c>
      <c r="DL28" s="29" t="e">
        <f t="shared" si="34"/>
        <v>#DIV/0!</v>
      </c>
      <c r="DM28" s="29" t="e">
        <f t="shared" si="34"/>
        <v>#DIV/0!</v>
      </c>
      <c r="DN28" s="29" t="e">
        <f t="shared" si="34"/>
        <v>#DIV/0!</v>
      </c>
    </row>
    <row r="29" spans="1:118" x14ac:dyDescent="0.3">
      <c r="A29" s="48" t="s">
        <v>53</v>
      </c>
      <c r="B29" s="49">
        <f>S8^2/TAN(B14/2/57.3)^2</f>
        <v>1017.8999463947281</v>
      </c>
      <c r="C29" s="2" t="s">
        <v>54</v>
      </c>
      <c r="I29" s="15">
        <f t="shared" si="35"/>
        <v>50</v>
      </c>
      <c r="J29" s="16">
        <v>1.5997374396739376E-2</v>
      </c>
      <c r="K29" s="16">
        <v>0.12036723979842706</v>
      </c>
      <c r="L29" s="16">
        <v>0.21171524350007573</v>
      </c>
      <c r="M29" s="16">
        <v>0.21171524350007573</v>
      </c>
      <c r="V29" s="15"/>
      <c r="W29" s="26"/>
      <c r="X29" s="16"/>
      <c r="Y29" s="26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F29" s="2">
        <v>15</v>
      </c>
      <c r="BG29" s="28">
        <f t="shared" si="0"/>
        <v>0</v>
      </c>
      <c r="BH29" s="28">
        <f t="shared" si="1"/>
        <v>0</v>
      </c>
      <c r="BI29" s="28">
        <f t="shared" si="2"/>
        <v>0</v>
      </c>
      <c r="BJ29" s="28">
        <f t="shared" si="3"/>
        <v>0</v>
      </c>
      <c r="BK29" s="28">
        <f t="shared" si="4"/>
        <v>0</v>
      </c>
      <c r="BL29" s="28">
        <f t="shared" si="5"/>
        <v>0</v>
      </c>
      <c r="BM29" s="28">
        <f t="shared" si="6"/>
        <v>0</v>
      </c>
      <c r="BN29" s="28">
        <f t="shared" si="7"/>
        <v>0</v>
      </c>
      <c r="BO29" s="28">
        <f t="shared" si="8"/>
        <v>0</v>
      </c>
      <c r="BP29" s="28">
        <f t="shared" si="9"/>
        <v>0</v>
      </c>
      <c r="BQ29" s="28">
        <f t="shared" si="10"/>
        <v>0</v>
      </c>
      <c r="BR29" s="28">
        <f t="shared" si="11"/>
        <v>0</v>
      </c>
      <c r="BS29" s="28">
        <f t="shared" si="12"/>
        <v>0</v>
      </c>
      <c r="BT29" s="28">
        <f t="shared" si="13"/>
        <v>0</v>
      </c>
      <c r="BU29" s="28">
        <f t="shared" si="14"/>
        <v>0</v>
      </c>
      <c r="BV29" s="28">
        <f t="shared" si="15"/>
        <v>0</v>
      </c>
      <c r="BW29" s="28">
        <f t="shared" si="16"/>
        <v>0</v>
      </c>
      <c r="BX29" s="28">
        <f t="shared" si="17"/>
        <v>0</v>
      </c>
      <c r="BY29" s="28">
        <f t="shared" si="18"/>
        <v>0</v>
      </c>
      <c r="BZ29" s="28">
        <f t="shared" si="19"/>
        <v>0</v>
      </c>
      <c r="CA29" s="28">
        <f t="shared" si="20"/>
        <v>0</v>
      </c>
      <c r="CB29" s="28">
        <f t="shared" si="21"/>
        <v>0</v>
      </c>
      <c r="CC29" s="28">
        <f t="shared" si="22"/>
        <v>0</v>
      </c>
      <c r="CD29" s="28">
        <f t="shared" si="23"/>
        <v>0</v>
      </c>
      <c r="CE29" s="28">
        <f t="shared" si="24"/>
        <v>0</v>
      </c>
      <c r="CF29" s="28">
        <f t="shared" si="25"/>
        <v>0</v>
      </c>
      <c r="CG29" s="28">
        <f t="shared" si="26"/>
        <v>0</v>
      </c>
      <c r="CH29" s="28">
        <f t="shared" si="27"/>
        <v>0</v>
      </c>
      <c r="CI29" s="28">
        <f t="shared" si="28"/>
        <v>0</v>
      </c>
      <c r="CL29" s="29" t="e">
        <f t="shared" si="32"/>
        <v>#DIV/0!</v>
      </c>
      <c r="CM29" s="29" t="e">
        <f t="shared" si="32"/>
        <v>#DIV/0!</v>
      </c>
      <c r="CN29" s="29" t="e">
        <f t="shared" si="32"/>
        <v>#DIV/0!</v>
      </c>
      <c r="CO29" s="29" t="e">
        <f t="shared" si="32"/>
        <v>#DIV/0!</v>
      </c>
      <c r="CP29" s="29" t="e">
        <f t="shared" si="32"/>
        <v>#DIV/0!</v>
      </c>
      <c r="CQ29" s="29" t="e">
        <f t="shared" si="32"/>
        <v>#DIV/0!</v>
      </c>
      <c r="CR29" s="29" t="e">
        <f t="shared" si="32"/>
        <v>#DIV/0!</v>
      </c>
      <c r="CS29" s="29" t="e">
        <f t="shared" si="32"/>
        <v>#DIV/0!</v>
      </c>
      <c r="CT29" s="29" t="e">
        <f t="shared" si="32"/>
        <v>#DIV/0!</v>
      </c>
      <c r="CU29" s="29" t="e">
        <f t="shared" si="32"/>
        <v>#DIV/0!</v>
      </c>
      <c r="CV29" s="29" t="e">
        <f t="shared" si="33"/>
        <v>#DIV/0!</v>
      </c>
      <c r="CW29" s="29" t="e">
        <f t="shared" si="33"/>
        <v>#DIV/0!</v>
      </c>
      <c r="CX29" s="29" t="e">
        <f t="shared" si="33"/>
        <v>#DIV/0!</v>
      </c>
      <c r="CY29" s="29" t="e">
        <f t="shared" si="33"/>
        <v>#DIV/0!</v>
      </c>
      <c r="CZ29" s="29" t="e">
        <f t="shared" si="33"/>
        <v>#DIV/0!</v>
      </c>
      <c r="DA29" s="29" t="e">
        <f t="shared" si="33"/>
        <v>#DIV/0!</v>
      </c>
      <c r="DB29" s="29" t="e">
        <f t="shared" si="33"/>
        <v>#DIV/0!</v>
      </c>
      <c r="DC29" s="29" t="e">
        <f t="shared" si="33"/>
        <v>#DIV/0!</v>
      </c>
      <c r="DD29" s="29" t="e">
        <f t="shared" si="33"/>
        <v>#DIV/0!</v>
      </c>
      <c r="DE29" s="29" t="e">
        <f t="shared" si="33"/>
        <v>#DIV/0!</v>
      </c>
      <c r="DF29" s="29" t="e">
        <f t="shared" si="34"/>
        <v>#DIV/0!</v>
      </c>
      <c r="DG29" s="29" t="e">
        <f t="shared" si="34"/>
        <v>#DIV/0!</v>
      </c>
      <c r="DH29" s="29" t="e">
        <f t="shared" si="34"/>
        <v>#DIV/0!</v>
      </c>
      <c r="DI29" s="29" t="e">
        <f t="shared" si="34"/>
        <v>#DIV/0!</v>
      </c>
      <c r="DJ29" s="29" t="e">
        <f t="shared" si="34"/>
        <v>#DIV/0!</v>
      </c>
      <c r="DK29" s="29" t="e">
        <f t="shared" si="34"/>
        <v>#DIV/0!</v>
      </c>
      <c r="DL29" s="29" t="e">
        <f t="shared" si="34"/>
        <v>#DIV/0!</v>
      </c>
      <c r="DM29" s="29" t="e">
        <f t="shared" si="34"/>
        <v>#DIV/0!</v>
      </c>
      <c r="DN29" s="29" t="e">
        <f t="shared" si="34"/>
        <v>#DIV/0!</v>
      </c>
    </row>
    <row r="30" spans="1:118" x14ac:dyDescent="0.3">
      <c r="A30" s="47" t="s">
        <v>4</v>
      </c>
      <c r="B30" s="15">
        <f>B11</f>
        <v>14</v>
      </c>
      <c r="F30" s="5" t="s">
        <v>0</v>
      </c>
      <c r="I30" s="15">
        <f t="shared" si="35"/>
        <v>60</v>
      </c>
      <c r="J30" s="16">
        <v>1.0018916761765735E-2</v>
      </c>
      <c r="K30" s="16">
        <v>2.7850313425414608E-2</v>
      </c>
      <c r="L30" s="16">
        <v>0.13934382387594388</v>
      </c>
      <c r="M30" s="16">
        <v>0.13934382387594388</v>
      </c>
      <c r="V30" s="15"/>
      <c r="W30" s="26"/>
      <c r="X30" s="16"/>
      <c r="Y30" s="26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F30" s="2">
        <v>16</v>
      </c>
      <c r="BG30" s="28">
        <f t="shared" si="0"/>
        <v>0</v>
      </c>
      <c r="BH30" s="28">
        <f t="shared" si="1"/>
        <v>0</v>
      </c>
      <c r="BI30" s="28">
        <f t="shared" si="2"/>
        <v>0</v>
      </c>
      <c r="BJ30" s="28">
        <f t="shared" si="3"/>
        <v>0</v>
      </c>
      <c r="BK30" s="28">
        <f t="shared" si="4"/>
        <v>0</v>
      </c>
      <c r="BL30" s="28">
        <f t="shared" si="5"/>
        <v>0</v>
      </c>
      <c r="BM30" s="28">
        <f t="shared" si="6"/>
        <v>0</v>
      </c>
      <c r="BN30" s="28">
        <f t="shared" si="7"/>
        <v>0</v>
      </c>
      <c r="BO30" s="28">
        <f t="shared" si="8"/>
        <v>0</v>
      </c>
      <c r="BP30" s="28">
        <f t="shared" si="9"/>
        <v>0</v>
      </c>
      <c r="BQ30" s="28">
        <f t="shared" si="10"/>
        <v>0</v>
      </c>
      <c r="BR30" s="28">
        <f t="shared" si="11"/>
        <v>0</v>
      </c>
      <c r="BS30" s="28">
        <f t="shared" si="12"/>
        <v>0</v>
      </c>
      <c r="BT30" s="28">
        <f t="shared" si="13"/>
        <v>0</v>
      </c>
      <c r="BU30" s="28">
        <f t="shared" si="14"/>
        <v>0</v>
      </c>
      <c r="BV30" s="28">
        <f t="shared" si="15"/>
        <v>0</v>
      </c>
      <c r="BW30" s="28">
        <f t="shared" si="16"/>
        <v>0</v>
      </c>
      <c r="BX30" s="28">
        <f t="shared" si="17"/>
        <v>0</v>
      </c>
      <c r="BY30" s="28">
        <f t="shared" si="18"/>
        <v>0</v>
      </c>
      <c r="BZ30" s="28">
        <f t="shared" si="19"/>
        <v>0</v>
      </c>
      <c r="CA30" s="28">
        <f t="shared" si="20"/>
        <v>0</v>
      </c>
      <c r="CB30" s="28">
        <f t="shared" si="21"/>
        <v>0</v>
      </c>
      <c r="CC30" s="28">
        <f t="shared" si="22"/>
        <v>0</v>
      </c>
      <c r="CD30" s="28">
        <f t="shared" si="23"/>
        <v>0</v>
      </c>
      <c r="CE30" s="28">
        <f t="shared" si="24"/>
        <v>0</v>
      </c>
      <c r="CF30" s="28">
        <f t="shared" si="25"/>
        <v>0</v>
      </c>
      <c r="CG30" s="28">
        <f t="shared" si="26"/>
        <v>0</v>
      </c>
      <c r="CH30" s="28">
        <f t="shared" si="27"/>
        <v>0</v>
      </c>
      <c r="CI30" s="28">
        <f t="shared" si="28"/>
        <v>0</v>
      </c>
      <c r="CL30" s="29" t="e">
        <f t="shared" si="32"/>
        <v>#DIV/0!</v>
      </c>
      <c r="CM30" s="29" t="e">
        <f t="shared" si="32"/>
        <v>#DIV/0!</v>
      </c>
      <c r="CN30" s="29" t="e">
        <f t="shared" si="32"/>
        <v>#DIV/0!</v>
      </c>
      <c r="CO30" s="29" t="e">
        <f t="shared" si="32"/>
        <v>#DIV/0!</v>
      </c>
      <c r="CP30" s="29" t="e">
        <f t="shared" si="32"/>
        <v>#DIV/0!</v>
      </c>
      <c r="CQ30" s="29" t="e">
        <f t="shared" si="32"/>
        <v>#DIV/0!</v>
      </c>
      <c r="CR30" s="29" t="e">
        <f t="shared" si="32"/>
        <v>#DIV/0!</v>
      </c>
      <c r="CS30" s="29" t="e">
        <f t="shared" si="32"/>
        <v>#DIV/0!</v>
      </c>
      <c r="CT30" s="29" t="e">
        <f t="shared" si="32"/>
        <v>#DIV/0!</v>
      </c>
      <c r="CU30" s="29" t="e">
        <f t="shared" si="32"/>
        <v>#DIV/0!</v>
      </c>
      <c r="CV30" s="29" t="e">
        <f t="shared" si="33"/>
        <v>#DIV/0!</v>
      </c>
      <c r="CW30" s="29" t="e">
        <f t="shared" si="33"/>
        <v>#DIV/0!</v>
      </c>
      <c r="CX30" s="29" t="e">
        <f t="shared" si="33"/>
        <v>#DIV/0!</v>
      </c>
      <c r="CY30" s="29" t="e">
        <f t="shared" si="33"/>
        <v>#DIV/0!</v>
      </c>
      <c r="CZ30" s="29" t="e">
        <f t="shared" si="33"/>
        <v>#DIV/0!</v>
      </c>
      <c r="DA30" s="29" t="e">
        <f t="shared" si="33"/>
        <v>#DIV/0!</v>
      </c>
      <c r="DB30" s="29" t="e">
        <f t="shared" si="33"/>
        <v>#DIV/0!</v>
      </c>
      <c r="DC30" s="29" t="e">
        <f t="shared" si="33"/>
        <v>#DIV/0!</v>
      </c>
      <c r="DD30" s="29" t="e">
        <f t="shared" si="33"/>
        <v>#DIV/0!</v>
      </c>
      <c r="DE30" s="29" t="e">
        <f t="shared" si="33"/>
        <v>#DIV/0!</v>
      </c>
      <c r="DF30" s="29" t="e">
        <f t="shared" si="34"/>
        <v>#DIV/0!</v>
      </c>
      <c r="DG30" s="29" t="e">
        <f t="shared" si="34"/>
        <v>#DIV/0!</v>
      </c>
      <c r="DH30" s="29" t="e">
        <f t="shared" si="34"/>
        <v>#DIV/0!</v>
      </c>
      <c r="DI30" s="29" t="e">
        <f t="shared" si="34"/>
        <v>#DIV/0!</v>
      </c>
      <c r="DJ30" s="29" t="e">
        <f t="shared" si="34"/>
        <v>#DIV/0!</v>
      </c>
      <c r="DK30" s="29" t="e">
        <f t="shared" si="34"/>
        <v>#DIV/0!</v>
      </c>
      <c r="DL30" s="29" t="e">
        <f t="shared" si="34"/>
        <v>#DIV/0!</v>
      </c>
      <c r="DM30" s="29" t="e">
        <f t="shared" si="34"/>
        <v>#DIV/0!</v>
      </c>
      <c r="DN30" s="29" t="e">
        <f t="shared" si="34"/>
        <v>#DIV/0!</v>
      </c>
    </row>
    <row r="31" spans="1:118" x14ac:dyDescent="0.3">
      <c r="A31" s="47" t="s">
        <v>16</v>
      </c>
      <c r="B31" s="29">
        <f>2*B30+0.006*B30^2</f>
        <v>29.175999999999998</v>
      </c>
      <c r="C31" s="5" t="s">
        <v>17</v>
      </c>
      <c r="F31" s="5" t="s">
        <v>0</v>
      </c>
      <c r="I31" s="15">
        <f t="shared" si="35"/>
        <v>70</v>
      </c>
      <c r="J31" s="16">
        <v>2.4862183873691429E-3</v>
      </c>
      <c r="K31" s="16">
        <v>1.707695553094013E-2</v>
      </c>
      <c r="L31" s="16">
        <v>4.0154381856842877E-2</v>
      </c>
      <c r="M31" s="16">
        <v>8.4515181153339308E-2</v>
      </c>
      <c r="V31" s="15"/>
      <c r="W31" s="26"/>
      <c r="X31" s="16"/>
      <c r="Y31" s="26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F31" s="2">
        <v>17</v>
      </c>
      <c r="BG31" s="28">
        <f t="shared" si="0"/>
        <v>0</v>
      </c>
      <c r="BH31" s="28">
        <f t="shared" si="1"/>
        <v>0</v>
      </c>
      <c r="BI31" s="28">
        <f t="shared" si="2"/>
        <v>0</v>
      </c>
      <c r="BJ31" s="28">
        <f t="shared" si="3"/>
        <v>0</v>
      </c>
      <c r="BK31" s="28">
        <f t="shared" si="4"/>
        <v>0</v>
      </c>
      <c r="BL31" s="28">
        <f t="shared" si="5"/>
        <v>0</v>
      </c>
      <c r="BM31" s="28">
        <f t="shared" si="6"/>
        <v>0</v>
      </c>
      <c r="BN31" s="28">
        <f t="shared" si="7"/>
        <v>0</v>
      </c>
      <c r="BO31" s="28">
        <f t="shared" si="8"/>
        <v>0</v>
      </c>
      <c r="BP31" s="28">
        <f t="shared" si="9"/>
        <v>0</v>
      </c>
      <c r="BQ31" s="28">
        <f t="shared" si="10"/>
        <v>0</v>
      </c>
      <c r="BR31" s="28">
        <f t="shared" si="11"/>
        <v>0</v>
      </c>
      <c r="BS31" s="28">
        <f t="shared" si="12"/>
        <v>0</v>
      </c>
      <c r="BT31" s="28">
        <f t="shared" si="13"/>
        <v>0</v>
      </c>
      <c r="BU31" s="28">
        <f t="shared" si="14"/>
        <v>0</v>
      </c>
      <c r="BV31" s="28">
        <f t="shared" si="15"/>
        <v>0</v>
      </c>
      <c r="BW31" s="28">
        <f t="shared" si="16"/>
        <v>0</v>
      </c>
      <c r="BX31" s="28">
        <f t="shared" si="17"/>
        <v>0</v>
      </c>
      <c r="BY31" s="28">
        <f t="shared" si="18"/>
        <v>0</v>
      </c>
      <c r="BZ31" s="28">
        <f t="shared" si="19"/>
        <v>0</v>
      </c>
      <c r="CA31" s="28">
        <f t="shared" si="20"/>
        <v>0</v>
      </c>
      <c r="CB31" s="28">
        <f t="shared" si="21"/>
        <v>0</v>
      </c>
      <c r="CC31" s="28">
        <f t="shared" si="22"/>
        <v>0</v>
      </c>
      <c r="CD31" s="28">
        <f t="shared" si="23"/>
        <v>0</v>
      </c>
      <c r="CE31" s="28">
        <f t="shared" si="24"/>
        <v>0</v>
      </c>
      <c r="CF31" s="28">
        <f t="shared" si="25"/>
        <v>0</v>
      </c>
      <c r="CG31" s="28">
        <f t="shared" si="26"/>
        <v>0</v>
      </c>
      <c r="CH31" s="28">
        <f t="shared" si="27"/>
        <v>0</v>
      </c>
      <c r="CI31" s="28">
        <f t="shared" si="28"/>
        <v>0</v>
      </c>
      <c r="CL31" s="29" t="e">
        <f t="shared" si="32"/>
        <v>#DIV/0!</v>
      </c>
      <c r="CM31" s="29" t="e">
        <f t="shared" si="32"/>
        <v>#DIV/0!</v>
      </c>
      <c r="CN31" s="29" t="e">
        <f t="shared" si="32"/>
        <v>#DIV/0!</v>
      </c>
      <c r="CO31" s="29" t="e">
        <f t="shared" si="32"/>
        <v>#DIV/0!</v>
      </c>
      <c r="CP31" s="29" t="e">
        <f t="shared" si="32"/>
        <v>#DIV/0!</v>
      </c>
      <c r="CQ31" s="29" t="e">
        <f t="shared" si="32"/>
        <v>#DIV/0!</v>
      </c>
      <c r="CR31" s="29" t="e">
        <f t="shared" si="32"/>
        <v>#DIV/0!</v>
      </c>
      <c r="CS31" s="29" t="e">
        <f t="shared" si="32"/>
        <v>#DIV/0!</v>
      </c>
      <c r="CT31" s="29" t="e">
        <f t="shared" si="32"/>
        <v>#DIV/0!</v>
      </c>
      <c r="CU31" s="29" t="e">
        <f t="shared" si="32"/>
        <v>#DIV/0!</v>
      </c>
      <c r="CV31" s="29" t="e">
        <f t="shared" si="33"/>
        <v>#DIV/0!</v>
      </c>
      <c r="CW31" s="29" t="e">
        <f t="shared" si="33"/>
        <v>#DIV/0!</v>
      </c>
      <c r="CX31" s="29" t="e">
        <f t="shared" si="33"/>
        <v>#DIV/0!</v>
      </c>
      <c r="CY31" s="29" t="e">
        <f t="shared" si="33"/>
        <v>#DIV/0!</v>
      </c>
      <c r="CZ31" s="29" t="e">
        <f t="shared" si="33"/>
        <v>#DIV/0!</v>
      </c>
      <c r="DA31" s="29" t="e">
        <f t="shared" si="33"/>
        <v>#DIV/0!</v>
      </c>
      <c r="DB31" s="29" t="e">
        <f t="shared" si="33"/>
        <v>#DIV/0!</v>
      </c>
      <c r="DC31" s="29" t="e">
        <f t="shared" si="33"/>
        <v>#DIV/0!</v>
      </c>
      <c r="DD31" s="29" t="e">
        <f t="shared" si="33"/>
        <v>#DIV/0!</v>
      </c>
      <c r="DE31" s="29" t="e">
        <f t="shared" si="33"/>
        <v>#DIV/0!</v>
      </c>
      <c r="DF31" s="29" t="e">
        <f t="shared" si="34"/>
        <v>#DIV/0!</v>
      </c>
      <c r="DG31" s="29" t="e">
        <f t="shared" si="34"/>
        <v>#DIV/0!</v>
      </c>
      <c r="DH31" s="29" t="e">
        <f t="shared" si="34"/>
        <v>#DIV/0!</v>
      </c>
      <c r="DI31" s="29" t="e">
        <f t="shared" si="34"/>
        <v>#DIV/0!</v>
      </c>
      <c r="DJ31" s="29" t="e">
        <f t="shared" si="34"/>
        <v>#DIV/0!</v>
      </c>
      <c r="DK31" s="29" t="e">
        <f t="shared" si="34"/>
        <v>#DIV/0!</v>
      </c>
      <c r="DL31" s="29" t="e">
        <f t="shared" si="34"/>
        <v>#DIV/0!</v>
      </c>
      <c r="DM31" s="29" t="e">
        <f t="shared" si="34"/>
        <v>#DIV/0!</v>
      </c>
      <c r="DN31" s="29" t="e">
        <f t="shared" si="34"/>
        <v>#DIV/0!</v>
      </c>
    </row>
    <row r="32" spans="1:118" x14ac:dyDescent="0.3">
      <c r="A32" s="47" t="s">
        <v>18</v>
      </c>
      <c r="B32" s="15">
        <f>B12</f>
        <v>26</v>
      </c>
      <c r="C32" s="5" t="s">
        <v>10</v>
      </c>
      <c r="I32" s="15">
        <f t="shared" si="35"/>
        <v>80</v>
      </c>
      <c r="J32" s="16">
        <v>7.7500017158526246E-4</v>
      </c>
      <c r="K32" s="16">
        <v>1.1208273628462693E-2</v>
      </c>
      <c r="L32" s="16">
        <v>2.4895397070734966E-2</v>
      </c>
      <c r="M32" s="16">
        <v>5.1566893197571691E-2</v>
      </c>
      <c r="V32" s="15"/>
      <c r="W32" s="26"/>
      <c r="X32" s="16"/>
      <c r="Y32" s="26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F32" s="2">
        <v>18</v>
      </c>
      <c r="BG32" s="28">
        <f t="shared" si="0"/>
        <v>0</v>
      </c>
      <c r="BH32" s="28">
        <f t="shared" si="1"/>
        <v>0</v>
      </c>
      <c r="BI32" s="28">
        <f t="shared" si="2"/>
        <v>0</v>
      </c>
      <c r="BJ32" s="28">
        <f t="shared" si="3"/>
        <v>0</v>
      </c>
      <c r="BK32" s="28">
        <f t="shared" si="4"/>
        <v>0</v>
      </c>
      <c r="BL32" s="28">
        <f t="shared" si="5"/>
        <v>0</v>
      </c>
      <c r="BM32" s="28">
        <f t="shared" si="6"/>
        <v>0</v>
      </c>
      <c r="BN32" s="28">
        <f t="shared" si="7"/>
        <v>0</v>
      </c>
      <c r="BO32" s="28">
        <f t="shared" si="8"/>
        <v>0</v>
      </c>
      <c r="BP32" s="28">
        <f t="shared" si="9"/>
        <v>0</v>
      </c>
      <c r="BQ32" s="28">
        <f t="shared" si="10"/>
        <v>0</v>
      </c>
      <c r="BR32" s="28">
        <f t="shared" si="11"/>
        <v>0</v>
      </c>
      <c r="BS32" s="28">
        <f t="shared" si="12"/>
        <v>0</v>
      </c>
      <c r="BT32" s="28">
        <f t="shared" si="13"/>
        <v>0</v>
      </c>
      <c r="BU32" s="28">
        <f t="shared" si="14"/>
        <v>0</v>
      </c>
      <c r="BV32" s="28">
        <f t="shared" si="15"/>
        <v>0</v>
      </c>
      <c r="BW32" s="28">
        <f t="shared" si="16"/>
        <v>0</v>
      </c>
      <c r="BX32" s="28">
        <f t="shared" si="17"/>
        <v>0</v>
      </c>
      <c r="BY32" s="28">
        <f t="shared" si="18"/>
        <v>0</v>
      </c>
      <c r="BZ32" s="28">
        <f t="shared" si="19"/>
        <v>0</v>
      </c>
      <c r="CA32" s="28">
        <f t="shared" si="20"/>
        <v>0</v>
      </c>
      <c r="CB32" s="28">
        <f t="shared" si="21"/>
        <v>0</v>
      </c>
      <c r="CC32" s="28">
        <f t="shared" si="22"/>
        <v>0</v>
      </c>
      <c r="CD32" s="28">
        <f t="shared" si="23"/>
        <v>0</v>
      </c>
      <c r="CE32" s="28">
        <f t="shared" si="24"/>
        <v>0</v>
      </c>
      <c r="CF32" s="28">
        <f t="shared" si="25"/>
        <v>0</v>
      </c>
      <c r="CG32" s="28">
        <f t="shared" si="26"/>
        <v>0</v>
      </c>
      <c r="CH32" s="28">
        <f t="shared" si="27"/>
        <v>0</v>
      </c>
      <c r="CI32" s="28">
        <f t="shared" si="28"/>
        <v>0</v>
      </c>
      <c r="CL32" s="29" t="e">
        <f t="shared" si="32"/>
        <v>#DIV/0!</v>
      </c>
      <c r="CM32" s="29" t="e">
        <f t="shared" si="32"/>
        <v>#DIV/0!</v>
      </c>
      <c r="CN32" s="29" t="e">
        <f t="shared" si="32"/>
        <v>#DIV/0!</v>
      </c>
      <c r="CO32" s="29" t="e">
        <f t="shared" si="32"/>
        <v>#DIV/0!</v>
      </c>
      <c r="CP32" s="29" t="e">
        <f t="shared" si="32"/>
        <v>#DIV/0!</v>
      </c>
      <c r="CQ32" s="29" t="e">
        <f t="shared" si="32"/>
        <v>#DIV/0!</v>
      </c>
      <c r="CR32" s="29" t="e">
        <f t="shared" si="32"/>
        <v>#DIV/0!</v>
      </c>
      <c r="CS32" s="29" t="e">
        <f t="shared" si="32"/>
        <v>#DIV/0!</v>
      </c>
      <c r="CT32" s="29" t="e">
        <f t="shared" si="32"/>
        <v>#DIV/0!</v>
      </c>
      <c r="CU32" s="29" t="e">
        <f t="shared" si="32"/>
        <v>#DIV/0!</v>
      </c>
      <c r="CV32" s="29" t="e">
        <f t="shared" si="33"/>
        <v>#DIV/0!</v>
      </c>
      <c r="CW32" s="29" t="e">
        <f t="shared" si="33"/>
        <v>#DIV/0!</v>
      </c>
      <c r="CX32" s="29" t="e">
        <f t="shared" si="33"/>
        <v>#DIV/0!</v>
      </c>
      <c r="CY32" s="29" t="e">
        <f t="shared" si="33"/>
        <v>#DIV/0!</v>
      </c>
      <c r="CZ32" s="29" t="e">
        <f t="shared" si="33"/>
        <v>#DIV/0!</v>
      </c>
      <c r="DA32" s="29" t="e">
        <f t="shared" si="33"/>
        <v>#DIV/0!</v>
      </c>
      <c r="DB32" s="29" t="e">
        <f t="shared" si="33"/>
        <v>#DIV/0!</v>
      </c>
      <c r="DC32" s="29" t="e">
        <f t="shared" si="33"/>
        <v>#DIV/0!</v>
      </c>
      <c r="DD32" s="29" t="e">
        <f t="shared" si="33"/>
        <v>#DIV/0!</v>
      </c>
      <c r="DE32" s="29" t="e">
        <f t="shared" si="33"/>
        <v>#DIV/0!</v>
      </c>
      <c r="DF32" s="29" t="e">
        <f t="shared" si="34"/>
        <v>#DIV/0!</v>
      </c>
      <c r="DG32" s="29" t="e">
        <f t="shared" si="34"/>
        <v>#DIV/0!</v>
      </c>
      <c r="DH32" s="29" t="e">
        <f t="shared" si="34"/>
        <v>#DIV/0!</v>
      </c>
      <c r="DI32" s="29" t="e">
        <f t="shared" si="34"/>
        <v>#DIV/0!</v>
      </c>
      <c r="DJ32" s="29" t="e">
        <f t="shared" si="34"/>
        <v>#DIV/0!</v>
      </c>
      <c r="DK32" s="29" t="e">
        <f t="shared" si="34"/>
        <v>#DIV/0!</v>
      </c>
      <c r="DL32" s="29" t="e">
        <f t="shared" si="34"/>
        <v>#DIV/0!</v>
      </c>
      <c r="DM32" s="29" t="e">
        <f t="shared" si="34"/>
        <v>#DIV/0!</v>
      </c>
      <c r="DN32" s="29" t="e">
        <f t="shared" si="34"/>
        <v>#DIV/0!</v>
      </c>
    </row>
    <row r="33" spans="1:59" x14ac:dyDescent="0.3">
      <c r="A33" s="1" t="s">
        <v>19</v>
      </c>
      <c r="B33" s="4" t="s">
        <v>20</v>
      </c>
      <c r="N33" s="4" t="s">
        <v>21</v>
      </c>
      <c r="O33" s="5" t="s">
        <v>0</v>
      </c>
      <c r="V33" s="4" t="s">
        <v>0</v>
      </c>
      <c r="W33" s="50" t="s">
        <v>0</v>
      </c>
      <c r="X33" s="50" t="s">
        <v>0</v>
      </c>
      <c r="Y33" s="50" t="s">
        <v>0</v>
      </c>
      <c r="Z33" s="4" t="s">
        <v>0</v>
      </c>
    </row>
    <row r="34" spans="1:59" x14ac:dyDescent="0.3">
      <c r="A34" s="47" t="s">
        <v>22</v>
      </c>
      <c r="B34" s="15">
        <f>TRUNC(B32/B28-1)+1</f>
        <v>8</v>
      </c>
      <c r="C34" s="15">
        <f t="shared" ref="C34:M34" si="36">1+B34</f>
        <v>9</v>
      </c>
      <c r="D34" s="15">
        <f t="shared" si="36"/>
        <v>10</v>
      </c>
      <c r="E34" s="15">
        <f t="shared" si="36"/>
        <v>11</v>
      </c>
      <c r="F34" s="15">
        <f t="shared" si="36"/>
        <v>12</v>
      </c>
      <c r="G34" s="15">
        <f t="shared" si="36"/>
        <v>13</v>
      </c>
      <c r="H34" s="15">
        <f t="shared" si="36"/>
        <v>14</v>
      </c>
      <c r="I34" s="15">
        <f t="shared" si="36"/>
        <v>15</v>
      </c>
      <c r="J34" s="15">
        <f t="shared" si="36"/>
        <v>16</v>
      </c>
      <c r="K34" s="15">
        <f t="shared" si="36"/>
        <v>17</v>
      </c>
      <c r="L34" s="15">
        <f t="shared" si="36"/>
        <v>18</v>
      </c>
      <c r="M34" s="15">
        <f t="shared" si="36"/>
        <v>19</v>
      </c>
      <c r="N34" s="15">
        <f>MAXA(O34:AA34)</f>
        <v>8</v>
      </c>
      <c r="O34" s="15">
        <f t="shared" ref="O34:O65" si="37">IF(B$36=$N$36,B34,0)</f>
        <v>8</v>
      </c>
      <c r="P34" s="15">
        <f t="shared" ref="P34:P65" si="38">IF(C$36=$N$36,C34,0)</f>
        <v>0</v>
      </c>
      <c r="Q34" s="15">
        <f t="shared" ref="Q34:Q65" si="39">IF(D$36=$N$36,D34,0)</f>
        <v>0</v>
      </c>
      <c r="R34" s="15">
        <f t="shared" ref="R34:R65" si="40">IF(E$36=$N$36,E34,0)</f>
        <v>0</v>
      </c>
      <c r="S34" s="15">
        <f t="shared" ref="S34:S65" si="41">IF(F$36=$N$36,F34,0)</f>
        <v>0</v>
      </c>
      <c r="T34" s="15">
        <f t="shared" ref="T34:T65" si="42">IF(G$36=$N$36,G34,0)</f>
        <v>0</v>
      </c>
      <c r="U34" s="15">
        <f t="shared" ref="U34:U65" si="43">IF(H$36=$N$36,H34,0)</f>
        <v>0</v>
      </c>
      <c r="V34" s="15">
        <f t="shared" ref="V34:V65" si="44">IF(I$36=$N$36,I34,0)</f>
        <v>0</v>
      </c>
      <c r="W34" s="15">
        <f t="shared" ref="W34:W65" si="45">IF(J$36=$N$36,J34,0)</f>
        <v>0</v>
      </c>
      <c r="X34" s="15">
        <f t="shared" ref="X34:X65" si="46">IF(K$36=$N$36,K34,0)</f>
        <v>0</v>
      </c>
      <c r="Y34" s="15">
        <f t="shared" ref="Y34:Y65" si="47">IF(L$36=$N$36,L34,0)</f>
        <v>0</v>
      </c>
      <c r="Z34" s="15">
        <f t="shared" ref="Z34:Z65" si="48">IF(M$36=$N$36,M34,0)</f>
        <v>0</v>
      </c>
      <c r="BF34" s="4" t="s">
        <v>23</v>
      </c>
      <c r="BG34" s="15">
        <f>SUM(BG14:CI32)</f>
        <v>0</v>
      </c>
    </row>
    <row r="35" spans="1:59" x14ac:dyDescent="0.3">
      <c r="A35" s="47" t="s">
        <v>5</v>
      </c>
      <c r="B35" s="26">
        <f t="shared" ref="B35:M35" si="49">$B$32/(B34+1)</f>
        <v>2.8888888888888888</v>
      </c>
      <c r="C35" s="26">
        <f t="shared" si="49"/>
        <v>2.6</v>
      </c>
      <c r="D35" s="26">
        <f t="shared" si="49"/>
        <v>2.3636363636363638</v>
      </c>
      <c r="E35" s="26">
        <f t="shared" si="49"/>
        <v>2.1666666666666665</v>
      </c>
      <c r="F35" s="26">
        <f t="shared" si="49"/>
        <v>2</v>
      </c>
      <c r="G35" s="26">
        <f t="shared" si="49"/>
        <v>1.8571428571428572</v>
      </c>
      <c r="H35" s="26">
        <f t="shared" si="49"/>
        <v>1.7333333333333334</v>
      </c>
      <c r="I35" s="26">
        <f t="shared" si="49"/>
        <v>1.625</v>
      </c>
      <c r="J35" s="26">
        <f t="shared" si="49"/>
        <v>1.5294117647058822</v>
      </c>
      <c r="K35" s="26">
        <f t="shared" si="49"/>
        <v>1.4444444444444444</v>
      </c>
      <c r="L35" s="26">
        <f t="shared" si="49"/>
        <v>1.368421052631579</v>
      </c>
      <c r="M35" s="26">
        <f t="shared" si="49"/>
        <v>1.3</v>
      </c>
      <c r="N35" s="26">
        <f>MAXA(O35:AA35)</f>
        <v>2.8888888888888888</v>
      </c>
      <c r="O35" s="15">
        <f t="shared" si="37"/>
        <v>2.8888888888888888</v>
      </c>
      <c r="P35" s="15">
        <f t="shared" si="38"/>
        <v>0</v>
      </c>
      <c r="Q35" s="15">
        <f t="shared" si="39"/>
        <v>0</v>
      </c>
      <c r="R35" s="15">
        <f t="shared" si="40"/>
        <v>0</v>
      </c>
      <c r="S35" s="15">
        <f t="shared" si="41"/>
        <v>0</v>
      </c>
      <c r="T35" s="15">
        <f t="shared" si="42"/>
        <v>0</v>
      </c>
      <c r="U35" s="15">
        <f t="shared" si="43"/>
        <v>0</v>
      </c>
      <c r="V35" s="15">
        <f t="shared" si="44"/>
        <v>0</v>
      </c>
      <c r="W35" s="15">
        <f t="shared" si="45"/>
        <v>0</v>
      </c>
      <c r="X35" s="15">
        <f t="shared" si="46"/>
        <v>0</v>
      </c>
      <c r="Y35" s="15">
        <f t="shared" si="47"/>
        <v>0</v>
      </c>
      <c r="Z35" s="15">
        <f t="shared" si="48"/>
        <v>0</v>
      </c>
    </row>
    <row r="36" spans="1:59" x14ac:dyDescent="0.3">
      <c r="A36" s="47" t="s">
        <v>24</v>
      </c>
      <c r="B36" s="16">
        <f>IF($B$29&gt;B42,EXP(-0.5*((B34-B47)/B49)^2/(1+B51*ABS(B34-B47)/B49))*B37,0)</f>
        <v>5.3760856725509674E-5</v>
      </c>
      <c r="C36" s="16">
        <f t="shared" ref="C36:M36" si="50">IF($B$29&gt;C42,EXP(-0.5*((C34-C47)/C49)^2/(1+C51*ABS(C34-C47)/C49))*C37,0)</f>
        <v>1.4176395782640379E-6</v>
      </c>
      <c r="D36" s="16">
        <f t="shared" si="50"/>
        <v>2.8053076092689556E-8</v>
      </c>
      <c r="E36" s="16">
        <f t="shared" si="50"/>
        <v>4.3768473244097877E-10</v>
      </c>
      <c r="F36" s="16">
        <f t="shared" si="50"/>
        <v>5.5611256847557133E-12</v>
      </c>
      <c r="G36" s="16">
        <f t="shared" si="50"/>
        <v>5.8822040530394398E-14</v>
      </c>
      <c r="H36" s="16">
        <f t="shared" si="50"/>
        <v>5.2599427583853667E-16</v>
      </c>
      <c r="I36" s="16">
        <f t="shared" si="50"/>
        <v>4.020408058565152E-18</v>
      </c>
      <c r="J36" s="16">
        <f t="shared" si="50"/>
        <v>2.6477927563724559E-20</v>
      </c>
      <c r="K36" s="16">
        <f t="shared" si="50"/>
        <v>1.5111985754749999E-22</v>
      </c>
      <c r="L36" s="16">
        <f t="shared" si="50"/>
        <v>7.5055853491449545E-25</v>
      </c>
      <c r="M36" s="16">
        <f t="shared" si="50"/>
        <v>3.2539929161358485E-27</v>
      </c>
      <c r="N36" s="16">
        <f>MAXA(B36:M36)</f>
        <v>5.3760856725509674E-5</v>
      </c>
      <c r="O36" s="15">
        <f t="shared" si="37"/>
        <v>5.3760856725509674E-5</v>
      </c>
      <c r="P36" s="15">
        <f t="shared" si="38"/>
        <v>0</v>
      </c>
      <c r="Q36" s="15">
        <f t="shared" si="39"/>
        <v>0</v>
      </c>
      <c r="R36" s="15">
        <f t="shared" si="40"/>
        <v>0</v>
      </c>
      <c r="S36" s="15">
        <f t="shared" si="41"/>
        <v>0</v>
      </c>
      <c r="T36" s="15">
        <f t="shared" si="42"/>
        <v>0</v>
      </c>
      <c r="U36" s="15">
        <f t="shared" si="43"/>
        <v>0</v>
      </c>
      <c r="V36" s="15">
        <f t="shared" si="44"/>
        <v>0</v>
      </c>
      <c r="W36" s="15">
        <f t="shared" si="45"/>
        <v>0</v>
      </c>
      <c r="X36" s="15">
        <f t="shared" si="46"/>
        <v>0</v>
      </c>
      <c r="Y36" s="15">
        <f t="shared" si="47"/>
        <v>0</v>
      </c>
      <c r="Z36" s="15">
        <f t="shared" si="48"/>
        <v>0</v>
      </c>
    </row>
    <row r="37" spans="1:59" x14ac:dyDescent="0.3">
      <c r="A37" s="47" t="s">
        <v>25</v>
      </c>
      <c r="B37" s="26">
        <f t="shared" ref="B37:M37" si="51">1/B88</f>
        <v>0.39162371596765233</v>
      </c>
      <c r="C37" s="26">
        <f t="shared" si="51"/>
        <v>0.39681212898197055</v>
      </c>
      <c r="D37" s="26">
        <f t="shared" si="51"/>
        <v>0.40192537982448207</v>
      </c>
      <c r="E37" s="26">
        <f t="shared" si="51"/>
        <v>0.40679071925768234</v>
      </c>
      <c r="F37" s="26">
        <f t="shared" si="51"/>
        <v>0.41140280182001959</v>
      </c>
      <c r="G37" s="26">
        <f t="shared" si="51"/>
        <v>0.41583687797559193</v>
      </c>
      <c r="H37" s="26">
        <f t="shared" si="51"/>
        <v>0.42019357347845571</v>
      </c>
      <c r="I37" s="26">
        <f t="shared" si="51"/>
        <v>0.42456878335192905</v>
      </c>
      <c r="J37" s="26">
        <f t="shared" si="51"/>
        <v>0.4290374660550616</v>
      </c>
      <c r="K37" s="26">
        <f t="shared" si="51"/>
        <v>0.43359611673644682</v>
      </c>
      <c r="L37" s="26">
        <f t="shared" si="51"/>
        <v>0.43818666593535377</v>
      </c>
      <c r="M37" s="26">
        <f t="shared" si="51"/>
        <v>0.44276448336714902</v>
      </c>
      <c r="N37" s="26">
        <f>MAXA(O37:AA37)</f>
        <v>0.39162371596765233</v>
      </c>
      <c r="O37" s="15">
        <f t="shared" si="37"/>
        <v>0.39162371596765233</v>
      </c>
      <c r="P37" s="15">
        <f t="shared" si="38"/>
        <v>0</v>
      </c>
      <c r="Q37" s="15">
        <f t="shared" si="39"/>
        <v>0</v>
      </c>
      <c r="R37" s="15">
        <f t="shared" si="40"/>
        <v>0</v>
      </c>
      <c r="S37" s="15">
        <f t="shared" si="41"/>
        <v>0</v>
      </c>
      <c r="T37" s="15">
        <f t="shared" si="42"/>
        <v>0</v>
      </c>
      <c r="U37" s="15">
        <f t="shared" si="43"/>
        <v>0</v>
      </c>
      <c r="V37" s="15">
        <f t="shared" si="44"/>
        <v>0</v>
      </c>
      <c r="W37" s="15">
        <f t="shared" si="45"/>
        <v>0</v>
      </c>
      <c r="X37" s="15">
        <f t="shared" si="46"/>
        <v>0</v>
      </c>
      <c r="Y37" s="15">
        <f t="shared" si="47"/>
        <v>0</v>
      </c>
      <c r="Z37" s="15">
        <f t="shared" si="48"/>
        <v>0</v>
      </c>
    </row>
    <row r="38" spans="1:59" x14ac:dyDescent="0.3">
      <c r="A38" s="47" t="s">
        <v>26</v>
      </c>
      <c r="B38" s="26">
        <f t="shared" ref="B38:M38" si="52">B47</f>
        <v>2.9385992697269891</v>
      </c>
      <c r="C38" s="26">
        <f t="shared" si="52"/>
        <v>2.7604531464149753</v>
      </c>
      <c r="D38" s="26">
        <f t="shared" si="52"/>
        <v>2.6048630876337437</v>
      </c>
      <c r="E38" s="26">
        <f t="shared" si="52"/>
        <v>2.4673687981278225</v>
      </c>
      <c r="F38" s="26">
        <f t="shared" si="52"/>
        <v>2.3446638425461073</v>
      </c>
      <c r="G38" s="26">
        <f t="shared" si="52"/>
        <v>2.2342364435252673</v>
      </c>
      <c r="H38" s="26">
        <f t="shared" si="52"/>
        <v>2.1341385485128872</v>
      </c>
      <c r="I38" s="26">
        <f t="shared" si="52"/>
        <v>2.0428322078575656</v>
      </c>
      <c r="J38" s="26">
        <f t="shared" si="52"/>
        <v>1.9590843605277017</v>
      </c>
      <c r="K38" s="26">
        <f t="shared" si="52"/>
        <v>1.8818929358194534</v>
      </c>
      <c r="L38" s="26">
        <f t="shared" si="52"/>
        <v>1.8104337958524119</v>
      </c>
      <c r="M38" s="26">
        <f t="shared" si="52"/>
        <v>1.7440218957892033</v>
      </c>
      <c r="N38" s="26">
        <f>MAXA(O38:AA38)</f>
        <v>2.9385992697269891</v>
      </c>
      <c r="O38" s="15">
        <f t="shared" si="37"/>
        <v>2.9385992697269891</v>
      </c>
      <c r="P38" s="15">
        <f t="shared" si="38"/>
        <v>0</v>
      </c>
      <c r="Q38" s="15">
        <f t="shared" si="39"/>
        <v>0</v>
      </c>
      <c r="R38" s="15">
        <f t="shared" si="40"/>
        <v>0</v>
      </c>
      <c r="S38" s="15">
        <f t="shared" si="41"/>
        <v>0</v>
      </c>
      <c r="T38" s="15">
        <f t="shared" si="42"/>
        <v>0</v>
      </c>
      <c r="U38" s="15">
        <f t="shared" si="43"/>
        <v>0</v>
      </c>
      <c r="V38" s="15">
        <f t="shared" si="44"/>
        <v>0</v>
      </c>
      <c r="W38" s="15">
        <f t="shared" si="45"/>
        <v>0</v>
      </c>
      <c r="X38" s="15">
        <f t="shared" si="46"/>
        <v>0</v>
      </c>
      <c r="Y38" s="15">
        <f t="shared" si="47"/>
        <v>0</v>
      </c>
      <c r="Z38" s="15">
        <f t="shared" si="48"/>
        <v>0</v>
      </c>
    </row>
    <row r="39" spans="1:59" x14ac:dyDescent="0.3">
      <c r="A39" s="47" t="s">
        <v>27</v>
      </c>
      <c r="B39" s="26">
        <f t="shared" ref="B39:M39" si="53">B49</f>
        <v>0.91993249046284564</v>
      </c>
      <c r="C39" s="26">
        <f t="shared" si="53"/>
        <v>0.90843990650114004</v>
      </c>
      <c r="D39" s="26">
        <f t="shared" si="53"/>
        <v>0.89764688054164876</v>
      </c>
      <c r="E39" s="26">
        <f t="shared" si="53"/>
        <v>0.88746900112063443</v>
      </c>
      <c r="F39" s="26">
        <f t="shared" si="53"/>
        <v>0.87783477250445308</v>
      </c>
      <c r="G39" s="26">
        <f t="shared" si="53"/>
        <v>0.86868359841459708</v>
      </c>
      <c r="H39" s="26">
        <f t="shared" si="53"/>
        <v>0.85996392509925212</v>
      </c>
      <c r="I39" s="26">
        <f t="shared" si="53"/>
        <v>0.85163166365470455</v>
      </c>
      <c r="J39" s="26">
        <f t="shared" si="53"/>
        <v>0.84364889217049277</v>
      </c>
      <c r="K39" s="26">
        <f t="shared" si="53"/>
        <v>0.83598280164303951</v>
      </c>
      <c r="L39" s="26">
        <f t="shared" si="53"/>
        <v>0.82860484300154025</v>
      </c>
      <c r="M39" s="26">
        <f t="shared" si="53"/>
        <v>0.82149003619904137</v>
      </c>
      <c r="N39" s="26">
        <f>MAXA(O39:AA39)</f>
        <v>0.91993249046284564</v>
      </c>
      <c r="O39" s="15">
        <f t="shared" si="37"/>
        <v>0.91993249046284564</v>
      </c>
      <c r="P39" s="15">
        <f t="shared" si="38"/>
        <v>0</v>
      </c>
      <c r="Q39" s="15">
        <f t="shared" si="39"/>
        <v>0</v>
      </c>
      <c r="R39" s="15">
        <f t="shared" si="40"/>
        <v>0</v>
      </c>
      <c r="S39" s="15">
        <f t="shared" si="41"/>
        <v>0</v>
      </c>
      <c r="T39" s="15">
        <f t="shared" si="42"/>
        <v>0</v>
      </c>
      <c r="U39" s="15">
        <f t="shared" si="43"/>
        <v>0</v>
      </c>
      <c r="V39" s="15">
        <f t="shared" si="44"/>
        <v>0</v>
      </c>
      <c r="W39" s="15">
        <f t="shared" si="45"/>
        <v>0</v>
      </c>
      <c r="X39" s="15">
        <f t="shared" si="46"/>
        <v>0</v>
      </c>
      <c r="Y39" s="15">
        <f t="shared" si="47"/>
        <v>0</v>
      </c>
      <c r="Z39" s="15">
        <f t="shared" si="48"/>
        <v>0</v>
      </c>
    </row>
    <row r="40" spans="1:59" x14ac:dyDescent="0.3">
      <c r="A40" s="47" t="s">
        <v>28</v>
      </c>
      <c r="B40" s="15">
        <v>931</v>
      </c>
      <c r="C40" s="15">
        <v>931</v>
      </c>
      <c r="D40" s="15">
        <v>931</v>
      </c>
      <c r="E40" s="15">
        <v>931</v>
      </c>
      <c r="F40" s="15">
        <v>931</v>
      </c>
      <c r="G40" s="15">
        <v>931</v>
      </c>
      <c r="H40" s="15">
        <v>931</v>
      </c>
      <c r="I40" s="15">
        <v>931</v>
      </c>
      <c r="J40" s="15">
        <v>931</v>
      </c>
      <c r="K40" s="15">
        <v>931</v>
      </c>
      <c r="L40" s="15">
        <v>931</v>
      </c>
      <c r="M40" s="15">
        <v>931</v>
      </c>
      <c r="N40" s="15">
        <f>MAXA(O40:AA40)</f>
        <v>931</v>
      </c>
      <c r="O40" s="15">
        <f t="shared" si="37"/>
        <v>931</v>
      </c>
      <c r="P40" s="15">
        <f t="shared" si="38"/>
        <v>0</v>
      </c>
      <c r="Q40" s="15">
        <f t="shared" si="39"/>
        <v>0</v>
      </c>
      <c r="R40" s="15">
        <f t="shared" si="40"/>
        <v>0</v>
      </c>
      <c r="S40" s="15">
        <f t="shared" si="41"/>
        <v>0</v>
      </c>
      <c r="T40" s="15">
        <f t="shared" si="42"/>
        <v>0</v>
      </c>
      <c r="U40" s="15">
        <f t="shared" si="43"/>
        <v>0</v>
      </c>
      <c r="V40" s="15">
        <f t="shared" si="44"/>
        <v>0</v>
      </c>
      <c r="W40" s="15">
        <f t="shared" si="45"/>
        <v>0</v>
      </c>
      <c r="X40" s="15">
        <f t="shared" si="46"/>
        <v>0</v>
      </c>
      <c r="Y40" s="15">
        <f t="shared" si="47"/>
        <v>0</v>
      </c>
      <c r="Z40" s="15">
        <f t="shared" si="48"/>
        <v>0</v>
      </c>
    </row>
    <row r="41" spans="1:59" x14ac:dyDescent="0.3">
      <c r="A41" s="47" t="s">
        <v>29</v>
      </c>
      <c r="B41" s="27">
        <f t="shared" ref="B41:M41" si="54">SQRT(2*B35/($B$40*$B$31))</f>
        <v>1.4584538842619996E-2</v>
      </c>
      <c r="C41" s="27">
        <f t="shared" si="54"/>
        <v>1.383610840976256E-2</v>
      </c>
      <c r="D41" s="27">
        <f t="shared" si="54"/>
        <v>1.3192211749454926E-2</v>
      </c>
      <c r="E41" s="27">
        <f t="shared" si="54"/>
        <v>1.2630581140189811E-2</v>
      </c>
      <c r="F41" s="27">
        <f t="shared" si="54"/>
        <v>1.2135069836783681E-2</v>
      </c>
      <c r="G41" s="27">
        <f t="shared" si="54"/>
        <v>1.1693645891395838E-2</v>
      </c>
      <c r="H41" s="27">
        <f t="shared" si="54"/>
        <v>1.1297135209916489E-2</v>
      </c>
      <c r="I41" s="27">
        <f t="shared" si="54"/>
        <v>1.0938404131964997E-2</v>
      </c>
      <c r="J41" s="27">
        <f t="shared" si="54"/>
        <v>1.061181073218455E-2</v>
      </c>
      <c r="K41" s="27">
        <f t="shared" si="54"/>
        <v>1.0312826316095201E-2</v>
      </c>
      <c r="L41" s="27">
        <f t="shared" si="54"/>
        <v>1.003776804523014E-2</v>
      </c>
      <c r="M41" s="27">
        <f t="shared" si="54"/>
        <v>9.7836060817753246E-3</v>
      </c>
      <c r="N41" s="27">
        <f>MAXA(O41:AA41)</f>
        <v>1.4584538842619996E-2</v>
      </c>
      <c r="O41" s="15">
        <f t="shared" si="37"/>
        <v>1.4584538842619996E-2</v>
      </c>
      <c r="P41" s="15">
        <f t="shared" si="38"/>
        <v>0</v>
      </c>
      <c r="Q41" s="15">
        <f t="shared" si="39"/>
        <v>0</v>
      </c>
      <c r="R41" s="15">
        <f t="shared" si="40"/>
        <v>0</v>
      </c>
      <c r="S41" s="15">
        <f t="shared" si="41"/>
        <v>0</v>
      </c>
      <c r="T41" s="15">
        <f t="shared" si="42"/>
        <v>0</v>
      </c>
      <c r="U41" s="15">
        <f t="shared" si="43"/>
        <v>0</v>
      </c>
      <c r="V41" s="15">
        <f t="shared" si="44"/>
        <v>0</v>
      </c>
      <c r="W41" s="15">
        <f t="shared" si="45"/>
        <v>0</v>
      </c>
      <c r="X41" s="15">
        <f t="shared" si="46"/>
        <v>0</v>
      </c>
      <c r="Y41" s="15">
        <f t="shared" si="47"/>
        <v>0</v>
      </c>
      <c r="Z41" s="15">
        <f t="shared" si="48"/>
        <v>0</v>
      </c>
    </row>
    <row r="42" spans="1:59" x14ac:dyDescent="0.3">
      <c r="A42" s="47" t="s">
        <v>48</v>
      </c>
      <c r="B42" s="51">
        <f>$B$31*$B$32/B34^2</f>
        <v>11.852749999999999</v>
      </c>
      <c r="C42" s="51">
        <f t="shared" ref="C42:M42" si="55">$B$31*$B$32/C34^2</f>
        <v>9.3651358024691351</v>
      </c>
      <c r="D42" s="51">
        <f t="shared" si="55"/>
        <v>7.5857599999999987</v>
      </c>
      <c r="E42" s="51">
        <f t="shared" si="55"/>
        <v>6.2692231404958667</v>
      </c>
      <c r="F42" s="51">
        <f t="shared" si="55"/>
        <v>5.267888888888888</v>
      </c>
      <c r="G42" s="51">
        <f t="shared" si="55"/>
        <v>4.4886153846153842</v>
      </c>
      <c r="H42" s="51">
        <f t="shared" si="55"/>
        <v>3.8702857142857137</v>
      </c>
      <c r="I42" s="51">
        <f t="shared" si="55"/>
        <v>3.3714488888888883</v>
      </c>
      <c r="J42" s="51">
        <f t="shared" si="55"/>
        <v>2.9631874999999996</v>
      </c>
      <c r="K42" s="51">
        <f t="shared" si="55"/>
        <v>2.6248304498269892</v>
      </c>
      <c r="L42" s="51">
        <f t="shared" si="55"/>
        <v>2.3412839506172838</v>
      </c>
      <c r="M42" s="51">
        <f t="shared" si="55"/>
        <v>2.1013185595567863</v>
      </c>
      <c r="N42" s="51" t="s">
        <v>0</v>
      </c>
      <c r="O42" s="15">
        <f t="shared" si="37"/>
        <v>11.852749999999999</v>
      </c>
      <c r="P42" s="15">
        <f t="shared" si="38"/>
        <v>0</v>
      </c>
      <c r="Q42" s="15">
        <f t="shared" si="39"/>
        <v>0</v>
      </c>
      <c r="R42" s="15">
        <f t="shared" si="40"/>
        <v>0</v>
      </c>
      <c r="S42" s="15">
        <f t="shared" si="41"/>
        <v>0</v>
      </c>
      <c r="T42" s="15">
        <f t="shared" si="42"/>
        <v>0</v>
      </c>
      <c r="U42" s="15">
        <f t="shared" si="43"/>
        <v>0</v>
      </c>
      <c r="V42" s="15">
        <f t="shared" si="44"/>
        <v>0</v>
      </c>
      <c r="W42" s="15">
        <f t="shared" si="45"/>
        <v>0</v>
      </c>
      <c r="X42" s="15">
        <f t="shared" si="46"/>
        <v>0</v>
      </c>
      <c r="Y42" s="15">
        <f t="shared" si="47"/>
        <v>0</v>
      </c>
      <c r="Z42" s="15">
        <f t="shared" si="48"/>
        <v>0</v>
      </c>
    </row>
    <row r="43" spans="1:59" x14ac:dyDescent="0.3">
      <c r="B43" s="51" t="s">
        <v>0</v>
      </c>
      <c r="C43" s="51" t="s">
        <v>0</v>
      </c>
      <c r="D43" s="51" t="s">
        <v>0</v>
      </c>
      <c r="E43" s="51" t="s">
        <v>0</v>
      </c>
      <c r="F43" s="51" t="s">
        <v>0</v>
      </c>
      <c r="G43" s="51" t="s">
        <v>0</v>
      </c>
      <c r="H43" s="51" t="s">
        <v>0</v>
      </c>
      <c r="I43" s="51" t="s">
        <v>0</v>
      </c>
      <c r="J43" s="51" t="s">
        <v>0</v>
      </c>
      <c r="K43" s="51" t="s">
        <v>0</v>
      </c>
      <c r="L43" s="51" t="s">
        <v>0</v>
      </c>
      <c r="M43" s="51" t="s">
        <v>0</v>
      </c>
      <c r="N43" s="51" t="s">
        <v>0</v>
      </c>
      <c r="O43" s="15" t="str">
        <f t="shared" si="37"/>
        <v xml:space="preserve"> </v>
      </c>
      <c r="P43" s="15">
        <f t="shared" si="38"/>
        <v>0</v>
      </c>
      <c r="Q43" s="15">
        <f t="shared" si="39"/>
        <v>0</v>
      </c>
      <c r="R43" s="15">
        <f t="shared" si="40"/>
        <v>0</v>
      </c>
      <c r="S43" s="15">
        <f t="shared" si="41"/>
        <v>0</v>
      </c>
      <c r="T43" s="15">
        <f t="shared" si="42"/>
        <v>0</v>
      </c>
      <c r="U43" s="15">
        <f t="shared" si="43"/>
        <v>0</v>
      </c>
      <c r="V43" s="15">
        <f t="shared" si="44"/>
        <v>0</v>
      </c>
      <c r="W43" s="15">
        <f t="shared" si="45"/>
        <v>0</v>
      </c>
      <c r="X43" s="15">
        <f t="shared" si="46"/>
        <v>0</v>
      </c>
      <c r="Y43" s="15">
        <f t="shared" si="47"/>
        <v>0</v>
      </c>
      <c r="Z43" s="15">
        <f t="shared" si="48"/>
        <v>0</v>
      </c>
    </row>
    <row r="44" spans="1:59" x14ac:dyDescent="0.3">
      <c r="B44" s="52" t="s">
        <v>20</v>
      </c>
      <c r="C44" s="52" t="s">
        <v>20</v>
      </c>
      <c r="D44" s="52" t="s">
        <v>20</v>
      </c>
      <c r="E44" s="52" t="s">
        <v>20</v>
      </c>
      <c r="F44" s="52" t="s">
        <v>20</v>
      </c>
      <c r="G44" s="52" t="s">
        <v>20</v>
      </c>
      <c r="H44" s="52" t="s">
        <v>20</v>
      </c>
      <c r="I44" s="52" t="s">
        <v>20</v>
      </c>
      <c r="J44" s="52" t="s">
        <v>20</v>
      </c>
      <c r="K44" s="52" t="s">
        <v>20</v>
      </c>
      <c r="L44" s="52" t="s">
        <v>20</v>
      </c>
      <c r="M44" s="52" t="s">
        <v>20</v>
      </c>
      <c r="N44" s="51" t="s">
        <v>0</v>
      </c>
      <c r="O44" s="15" t="str">
        <f t="shared" si="37"/>
        <v>gas</v>
      </c>
      <c r="P44" s="15">
        <f t="shared" si="38"/>
        <v>0</v>
      </c>
      <c r="Q44" s="15">
        <f t="shared" si="39"/>
        <v>0</v>
      </c>
      <c r="R44" s="15">
        <f t="shared" si="40"/>
        <v>0</v>
      </c>
      <c r="S44" s="15">
        <f t="shared" si="41"/>
        <v>0</v>
      </c>
      <c r="T44" s="15">
        <f t="shared" si="42"/>
        <v>0</v>
      </c>
      <c r="U44" s="15">
        <f t="shared" si="43"/>
        <v>0</v>
      </c>
      <c r="V44" s="15">
        <f t="shared" si="44"/>
        <v>0</v>
      </c>
      <c r="W44" s="15">
        <f t="shared" si="45"/>
        <v>0</v>
      </c>
      <c r="X44" s="15">
        <f t="shared" si="46"/>
        <v>0</v>
      </c>
      <c r="Y44" s="15">
        <f t="shared" si="47"/>
        <v>0</v>
      </c>
      <c r="Z44" s="15">
        <f t="shared" si="48"/>
        <v>0</v>
      </c>
    </row>
    <row r="45" spans="1:59" x14ac:dyDescent="0.3">
      <c r="A45" s="47" t="s">
        <v>30</v>
      </c>
      <c r="B45" s="27">
        <f t="shared" ref="B45:M45" si="56">80.1*$B$30^-0.506*B41^0.996</f>
        <v>0.31255673436963577</v>
      </c>
      <c r="C45" s="27">
        <f t="shared" si="56"/>
        <v>0.29657984261588083</v>
      </c>
      <c r="D45" s="27">
        <f t="shared" si="56"/>
        <v>0.28283169299943905</v>
      </c>
      <c r="E45" s="27">
        <f t="shared" si="56"/>
        <v>0.2708378576593754</v>
      </c>
      <c r="F45" s="27">
        <f t="shared" si="56"/>
        <v>0.26025425634121252</v>
      </c>
      <c r="G45" s="27">
        <f t="shared" si="56"/>
        <v>0.25082445000018372</v>
      </c>
      <c r="H45" s="27">
        <f t="shared" si="56"/>
        <v>0.24235287907554107</v>
      </c>
      <c r="I45" s="27">
        <f t="shared" si="56"/>
        <v>0.23468745694908369</v>
      </c>
      <c r="J45" s="27">
        <f t="shared" si="56"/>
        <v>0.22770788397229272</v>
      </c>
      <c r="K45" s="27">
        <f t="shared" si="56"/>
        <v>0.221317585131413</v>
      </c>
      <c r="L45" s="27">
        <f t="shared" si="56"/>
        <v>0.21543801409751526</v>
      </c>
      <c r="M45" s="27">
        <f t="shared" si="56"/>
        <v>0.21000454429107268</v>
      </c>
      <c r="N45" s="27">
        <f>MAXA(O45:AA45)</f>
        <v>0.31255673436963577</v>
      </c>
      <c r="O45" s="15">
        <f t="shared" si="37"/>
        <v>0.31255673436963577</v>
      </c>
      <c r="P45" s="15">
        <f t="shared" si="38"/>
        <v>0</v>
      </c>
      <c r="Q45" s="15">
        <f t="shared" si="39"/>
        <v>0</v>
      </c>
      <c r="R45" s="15">
        <f t="shared" si="40"/>
        <v>0</v>
      </c>
      <c r="S45" s="15">
        <f t="shared" si="41"/>
        <v>0</v>
      </c>
      <c r="T45" s="15">
        <f t="shared" si="42"/>
        <v>0</v>
      </c>
      <c r="U45" s="15">
        <f t="shared" si="43"/>
        <v>0</v>
      </c>
      <c r="V45" s="15">
        <f t="shared" si="44"/>
        <v>0</v>
      </c>
      <c r="W45" s="15">
        <f t="shared" si="45"/>
        <v>0</v>
      </c>
      <c r="X45" s="15">
        <f t="shared" si="46"/>
        <v>0</v>
      </c>
      <c r="Y45" s="15">
        <f t="shared" si="47"/>
        <v>0</v>
      </c>
      <c r="Z45" s="15">
        <f t="shared" si="48"/>
        <v>0</v>
      </c>
    </row>
    <row r="46" spans="1:59" x14ac:dyDescent="0.3">
      <c r="A46" s="47" t="s">
        <v>31</v>
      </c>
      <c r="B46" s="27">
        <f t="shared" ref="B46:M46" si="57">MAXA(1-1.08*EXP(-B45),B45*0.116/0.2)</f>
        <v>0.2098999478376421</v>
      </c>
      <c r="C46" s="27">
        <f t="shared" si="57"/>
        <v>0.19717522474392679</v>
      </c>
      <c r="D46" s="27">
        <f t="shared" si="57"/>
        <v>0.18606164911669598</v>
      </c>
      <c r="E46" s="27">
        <f t="shared" si="57"/>
        <v>0.17624062843770161</v>
      </c>
      <c r="F46" s="27">
        <f t="shared" si="57"/>
        <v>0.16747598875329339</v>
      </c>
      <c r="G46" s="27">
        <f t="shared" si="57"/>
        <v>0.15958831739466195</v>
      </c>
      <c r="H46" s="27">
        <f t="shared" si="57"/>
        <v>0.15243846775092051</v>
      </c>
      <c r="I46" s="27">
        <f t="shared" si="57"/>
        <v>0.14591658627554038</v>
      </c>
      <c r="J46" s="27">
        <f t="shared" si="57"/>
        <v>0.13993459718055012</v>
      </c>
      <c r="K46" s="27">
        <f t="shared" si="57"/>
        <v>0.13442092398710381</v>
      </c>
      <c r="L46" s="27">
        <f t="shared" si="57"/>
        <v>0.12931669970374371</v>
      </c>
      <c r="M46" s="27">
        <f t="shared" si="57"/>
        <v>0.12457299255637166</v>
      </c>
      <c r="N46" s="27">
        <f>MAXA(O46:AA46)</f>
        <v>0.2098999478376421</v>
      </c>
      <c r="O46" s="15">
        <f t="shared" si="37"/>
        <v>0.2098999478376421</v>
      </c>
      <c r="P46" s="15">
        <f t="shared" si="38"/>
        <v>0</v>
      </c>
      <c r="Q46" s="15">
        <f t="shared" si="39"/>
        <v>0</v>
      </c>
      <c r="R46" s="15">
        <f t="shared" si="40"/>
        <v>0</v>
      </c>
      <c r="S46" s="15">
        <f t="shared" si="41"/>
        <v>0</v>
      </c>
      <c r="T46" s="15">
        <f t="shared" si="42"/>
        <v>0</v>
      </c>
      <c r="U46" s="15">
        <f t="shared" si="43"/>
        <v>0</v>
      </c>
      <c r="V46" s="15">
        <f t="shared" si="44"/>
        <v>0</v>
      </c>
      <c r="W46" s="15">
        <f t="shared" si="45"/>
        <v>0</v>
      </c>
      <c r="X46" s="15">
        <f t="shared" si="46"/>
        <v>0</v>
      </c>
      <c r="Y46" s="15">
        <f t="shared" si="47"/>
        <v>0</v>
      </c>
      <c r="Z46" s="15">
        <f t="shared" si="48"/>
        <v>0</v>
      </c>
    </row>
    <row r="47" spans="1:59" x14ac:dyDescent="0.3">
      <c r="A47" s="47" t="s">
        <v>26</v>
      </c>
      <c r="B47" s="27">
        <f t="shared" ref="B47:M47" si="58">B46*$B$30</f>
        <v>2.9385992697269891</v>
      </c>
      <c r="C47" s="27">
        <f t="shared" si="58"/>
        <v>2.7604531464149753</v>
      </c>
      <c r="D47" s="27">
        <f t="shared" si="58"/>
        <v>2.6048630876337437</v>
      </c>
      <c r="E47" s="27">
        <f t="shared" si="58"/>
        <v>2.4673687981278225</v>
      </c>
      <c r="F47" s="27">
        <f t="shared" si="58"/>
        <v>2.3446638425461073</v>
      </c>
      <c r="G47" s="27">
        <f t="shared" si="58"/>
        <v>2.2342364435252673</v>
      </c>
      <c r="H47" s="27">
        <f t="shared" si="58"/>
        <v>2.1341385485128872</v>
      </c>
      <c r="I47" s="27">
        <f t="shared" si="58"/>
        <v>2.0428322078575656</v>
      </c>
      <c r="J47" s="27">
        <f t="shared" si="58"/>
        <v>1.9590843605277017</v>
      </c>
      <c r="K47" s="27">
        <f t="shared" si="58"/>
        <v>1.8818929358194534</v>
      </c>
      <c r="L47" s="27">
        <f t="shared" si="58"/>
        <v>1.8104337958524119</v>
      </c>
      <c r="M47" s="27">
        <f t="shared" si="58"/>
        <v>1.7440218957892033</v>
      </c>
      <c r="N47" s="27">
        <f>MAXA(O47:AA47)</f>
        <v>2.9385992697269891</v>
      </c>
      <c r="O47" s="15">
        <f t="shared" si="37"/>
        <v>2.9385992697269891</v>
      </c>
      <c r="P47" s="15">
        <f t="shared" si="38"/>
        <v>0</v>
      </c>
      <c r="Q47" s="15">
        <f t="shared" si="39"/>
        <v>0</v>
      </c>
      <c r="R47" s="15">
        <f t="shared" si="40"/>
        <v>0</v>
      </c>
      <c r="S47" s="15">
        <f t="shared" si="41"/>
        <v>0</v>
      </c>
      <c r="T47" s="15">
        <f t="shared" si="42"/>
        <v>0</v>
      </c>
      <c r="U47" s="15">
        <f t="shared" si="43"/>
        <v>0</v>
      </c>
      <c r="V47" s="15">
        <f t="shared" si="44"/>
        <v>0</v>
      </c>
      <c r="W47" s="15">
        <f t="shared" si="45"/>
        <v>0</v>
      </c>
      <c r="X47" s="15">
        <f t="shared" si="46"/>
        <v>0</v>
      </c>
      <c r="Y47" s="15">
        <f t="shared" si="47"/>
        <v>0</v>
      </c>
      <c r="Z47" s="15">
        <f t="shared" si="48"/>
        <v>0</v>
      </c>
    </row>
    <row r="48" spans="1:59" x14ac:dyDescent="0.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51" t="s">
        <v>0</v>
      </c>
      <c r="O48" s="15">
        <f t="shared" si="37"/>
        <v>0</v>
      </c>
      <c r="P48" s="15">
        <f t="shared" si="38"/>
        <v>0</v>
      </c>
      <c r="Q48" s="15">
        <f t="shared" si="39"/>
        <v>0</v>
      </c>
      <c r="R48" s="15">
        <f t="shared" si="40"/>
        <v>0</v>
      </c>
      <c r="S48" s="15">
        <f t="shared" si="41"/>
        <v>0</v>
      </c>
      <c r="T48" s="15">
        <f t="shared" si="42"/>
        <v>0</v>
      </c>
      <c r="U48" s="15">
        <f t="shared" si="43"/>
        <v>0</v>
      </c>
      <c r="V48" s="15">
        <f t="shared" si="44"/>
        <v>0</v>
      </c>
      <c r="W48" s="15">
        <f t="shared" si="45"/>
        <v>0</v>
      </c>
      <c r="X48" s="15">
        <f t="shared" si="46"/>
        <v>0</v>
      </c>
      <c r="Y48" s="15">
        <f t="shared" si="47"/>
        <v>0</v>
      </c>
      <c r="Z48" s="15">
        <f t="shared" si="48"/>
        <v>0</v>
      </c>
    </row>
    <row r="49" spans="1:26" x14ac:dyDescent="0.3">
      <c r="A49" s="47" t="s">
        <v>27</v>
      </c>
      <c r="B49" s="27">
        <f t="shared" ref="B49:M49" si="59">0.35*$B$30^0.55*(B46*(1-B46))^0.27</f>
        <v>0.91993249046284564</v>
      </c>
      <c r="C49" s="27">
        <f t="shared" si="59"/>
        <v>0.90843990650114004</v>
      </c>
      <c r="D49" s="27">
        <f t="shared" si="59"/>
        <v>0.89764688054164876</v>
      </c>
      <c r="E49" s="27">
        <f t="shared" si="59"/>
        <v>0.88746900112063443</v>
      </c>
      <c r="F49" s="27">
        <f t="shared" si="59"/>
        <v>0.87783477250445308</v>
      </c>
      <c r="G49" s="27">
        <f t="shared" si="59"/>
        <v>0.86868359841459708</v>
      </c>
      <c r="H49" s="27">
        <f t="shared" si="59"/>
        <v>0.85996392509925212</v>
      </c>
      <c r="I49" s="27">
        <f t="shared" si="59"/>
        <v>0.85163166365470455</v>
      </c>
      <c r="J49" s="27">
        <f t="shared" si="59"/>
        <v>0.84364889217049277</v>
      </c>
      <c r="K49" s="27">
        <f t="shared" si="59"/>
        <v>0.83598280164303951</v>
      </c>
      <c r="L49" s="27">
        <f t="shared" si="59"/>
        <v>0.82860484300154025</v>
      </c>
      <c r="M49" s="27">
        <f t="shared" si="59"/>
        <v>0.82149003619904137</v>
      </c>
      <c r="N49" s="27">
        <f>MAXA(O49:AA49)</f>
        <v>0.91993249046284564</v>
      </c>
      <c r="O49" s="15">
        <f t="shared" si="37"/>
        <v>0.91993249046284564</v>
      </c>
      <c r="P49" s="15">
        <f t="shared" si="38"/>
        <v>0</v>
      </c>
      <c r="Q49" s="15">
        <f t="shared" si="39"/>
        <v>0</v>
      </c>
      <c r="R49" s="15">
        <f t="shared" si="40"/>
        <v>0</v>
      </c>
      <c r="S49" s="15">
        <f t="shared" si="41"/>
        <v>0</v>
      </c>
      <c r="T49" s="15">
        <f t="shared" si="42"/>
        <v>0</v>
      </c>
      <c r="U49" s="15">
        <f t="shared" si="43"/>
        <v>0</v>
      </c>
      <c r="V49" s="15">
        <f t="shared" si="44"/>
        <v>0</v>
      </c>
      <c r="W49" s="15">
        <f t="shared" si="45"/>
        <v>0</v>
      </c>
      <c r="X49" s="15">
        <f t="shared" si="46"/>
        <v>0</v>
      </c>
      <c r="Y49" s="15">
        <f t="shared" si="47"/>
        <v>0</v>
      </c>
      <c r="Z49" s="15">
        <f t="shared" si="48"/>
        <v>0</v>
      </c>
    </row>
    <row r="50" spans="1:26" x14ac:dyDescent="0.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51" t="s">
        <v>0</v>
      </c>
      <c r="O50" s="15">
        <f t="shared" si="37"/>
        <v>0</v>
      </c>
      <c r="P50" s="15">
        <f t="shared" si="38"/>
        <v>0</v>
      </c>
      <c r="Q50" s="15">
        <f t="shared" si="39"/>
        <v>0</v>
      </c>
      <c r="R50" s="15">
        <f t="shared" si="40"/>
        <v>0</v>
      </c>
      <c r="S50" s="15">
        <f t="shared" si="41"/>
        <v>0</v>
      </c>
      <c r="T50" s="15">
        <f t="shared" si="42"/>
        <v>0</v>
      </c>
      <c r="U50" s="15">
        <f t="shared" si="43"/>
        <v>0</v>
      </c>
      <c r="V50" s="15">
        <f t="shared" si="44"/>
        <v>0</v>
      </c>
      <c r="W50" s="15">
        <f t="shared" si="45"/>
        <v>0</v>
      </c>
      <c r="X50" s="15">
        <f t="shared" si="46"/>
        <v>0</v>
      </c>
      <c r="Y50" s="15">
        <f t="shared" si="47"/>
        <v>0</v>
      </c>
      <c r="Z50" s="15">
        <f t="shared" si="48"/>
        <v>0</v>
      </c>
    </row>
    <row r="51" spans="1:26" x14ac:dyDescent="0.3">
      <c r="A51" s="47" t="s">
        <v>32</v>
      </c>
      <c r="B51" s="27">
        <f t="shared" ref="B51:M51" si="60">B49*(0.17+0.0012*$B$30-3.3*B41)</f>
        <v>0.12756797845730597</v>
      </c>
      <c r="C51" s="27">
        <f t="shared" si="60"/>
        <v>0.12821797353506864</v>
      </c>
      <c r="D51" s="27">
        <f t="shared" si="60"/>
        <v>0.12860200979484779</v>
      </c>
      <c r="E51" s="27">
        <f t="shared" si="60"/>
        <v>0.12878868695674517</v>
      </c>
      <c r="F51" s="27">
        <f t="shared" si="60"/>
        <v>0.12882600081448628</v>
      </c>
      <c r="G51" s="27">
        <f t="shared" si="60"/>
        <v>0.12874843749181822</v>
      </c>
      <c r="H51" s="27">
        <f t="shared" si="60"/>
        <v>0.12858133637480104</v>
      </c>
      <c r="I51" s="27">
        <f t="shared" si="60"/>
        <v>0.12834367345221043</v>
      </c>
      <c r="J51" s="27">
        <f t="shared" si="60"/>
        <v>0.12804989324261762</v>
      </c>
      <c r="K51" s="27">
        <f t="shared" si="60"/>
        <v>0.12771114740618161</v>
      </c>
      <c r="L51" s="27">
        <f t="shared" si="60"/>
        <v>0.1273361520625152</v>
      </c>
      <c r="M51" s="27">
        <f t="shared" si="60"/>
        <v>0.12693179354487419</v>
      </c>
      <c r="N51" s="27">
        <f>MAXA(O51:AA51)</f>
        <v>0.12756797845730597</v>
      </c>
      <c r="O51" s="15">
        <f t="shared" si="37"/>
        <v>0.12756797845730597</v>
      </c>
      <c r="P51" s="15">
        <f t="shared" si="38"/>
        <v>0</v>
      </c>
      <c r="Q51" s="15">
        <f t="shared" si="39"/>
        <v>0</v>
      </c>
      <c r="R51" s="15">
        <f t="shared" si="40"/>
        <v>0</v>
      </c>
      <c r="S51" s="15">
        <f t="shared" si="41"/>
        <v>0</v>
      </c>
      <c r="T51" s="15">
        <f t="shared" si="42"/>
        <v>0</v>
      </c>
      <c r="U51" s="15">
        <f t="shared" si="43"/>
        <v>0</v>
      </c>
      <c r="V51" s="15">
        <f t="shared" si="44"/>
        <v>0</v>
      </c>
      <c r="W51" s="15">
        <f t="shared" si="45"/>
        <v>0</v>
      </c>
      <c r="X51" s="15">
        <f t="shared" si="46"/>
        <v>0</v>
      </c>
      <c r="Y51" s="15">
        <f t="shared" si="47"/>
        <v>0</v>
      </c>
      <c r="Z51" s="15">
        <f t="shared" si="48"/>
        <v>0</v>
      </c>
    </row>
    <row r="52" spans="1:26" x14ac:dyDescent="0.3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51" t="s">
        <v>0</v>
      </c>
      <c r="O52" s="15">
        <f t="shared" si="37"/>
        <v>0</v>
      </c>
      <c r="P52" s="15">
        <f t="shared" si="38"/>
        <v>0</v>
      </c>
      <c r="Q52" s="15">
        <f t="shared" si="39"/>
        <v>0</v>
      </c>
      <c r="R52" s="15">
        <f t="shared" si="40"/>
        <v>0</v>
      </c>
      <c r="S52" s="15">
        <f t="shared" si="41"/>
        <v>0</v>
      </c>
      <c r="T52" s="15">
        <f t="shared" si="42"/>
        <v>0</v>
      </c>
      <c r="U52" s="15">
        <f t="shared" si="43"/>
        <v>0</v>
      </c>
      <c r="V52" s="15">
        <f t="shared" si="44"/>
        <v>0</v>
      </c>
      <c r="W52" s="15">
        <f t="shared" si="45"/>
        <v>0</v>
      </c>
      <c r="X52" s="15">
        <f t="shared" si="46"/>
        <v>0</v>
      </c>
      <c r="Y52" s="15">
        <f t="shared" si="47"/>
        <v>0</v>
      </c>
      <c r="Z52" s="15">
        <f t="shared" si="48"/>
        <v>0</v>
      </c>
    </row>
    <row r="53" spans="1:26" x14ac:dyDescent="0.3">
      <c r="A53" s="47" t="s">
        <v>33</v>
      </c>
      <c r="B53" s="52" t="s">
        <v>34</v>
      </c>
      <c r="C53" s="52" t="s">
        <v>34</v>
      </c>
      <c r="D53" s="52" t="s">
        <v>34</v>
      </c>
      <c r="E53" s="52" t="s">
        <v>34</v>
      </c>
      <c r="F53" s="52" t="s">
        <v>34</v>
      </c>
      <c r="G53" s="52" t="s">
        <v>34</v>
      </c>
      <c r="H53" s="52" t="s">
        <v>34</v>
      </c>
      <c r="I53" s="52" t="s">
        <v>34</v>
      </c>
      <c r="J53" s="52" t="s">
        <v>34</v>
      </c>
      <c r="K53" s="52" t="s">
        <v>34</v>
      </c>
      <c r="L53" s="52" t="s">
        <v>34</v>
      </c>
      <c r="M53" s="52" t="s">
        <v>34</v>
      </c>
      <c r="N53" s="27">
        <f t="shared" ref="N53:N86" si="61">MAXA(O53:AA53)</f>
        <v>0</v>
      </c>
      <c r="O53" s="15" t="str">
        <f t="shared" si="37"/>
        <v>F(Q)/Fm</v>
      </c>
      <c r="P53" s="15">
        <f t="shared" si="38"/>
        <v>0</v>
      </c>
      <c r="Q53" s="15">
        <f t="shared" si="39"/>
        <v>0</v>
      </c>
      <c r="R53" s="15">
        <f t="shared" si="40"/>
        <v>0</v>
      </c>
      <c r="S53" s="15">
        <f t="shared" si="41"/>
        <v>0</v>
      </c>
      <c r="T53" s="15">
        <f t="shared" si="42"/>
        <v>0</v>
      </c>
      <c r="U53" s="15">
        <f t="shared" si="43"/>
        <v>0</v>
      </c>
      <c r="V53" s="15">
        <f t="shared" si="44"/>
        <v>0</v>
      </c>
      <c r="W53" s="15">
        <f t="shared" si="45"/>
        <v>0</v>
      </c>
      <c r="X53" s="15">
        <f t="shared" si="46"/>
        <v>0</v>
      </c>
      <c r="Y53" s="15">
        <f t="shared" si="47"/>
        <v>0</v>
      </c>
      <c r="Z53" s="15">
        <f t="shared" si="48"/>
        <v>0</v>
      </c>
    </row>
    <row r="54" spans="1:26" x14ac:dyDescent="0.3">
      <c r="A54" s="53">
        <v>0</v>
      </c>
      <c r="B54" s="27">
        <f t="shared" ref="B54:M63" si="62">EXP(-0.5*(($A54-B$47)/B$49)^2/(1+B$51*ABS($A54-B$47)/B$49))</f>
        <v>2.6652912215073314E-2</v>
      </c>
      <c r="C54" s="27">
        <f t="shared" si="62"/>
        <v>3.6068191508266317E-2</v>
      </c>
      <c r="D54" s="27">
        <f t="shared" si="62"/>
        <v>4.6598409598835135E-2</v>
      </c>
      <c r="E54" s="27">
        <f t="shared" si="62"/>
        <v>5.8084851027400804E-2</v>
      </c>
      <c r="F54" s="27">
        <f t="shared" si="62"/>
        <v>7.0379264840041103E-2</v>
      </c>
      <c r="G54" s="27">
        <f t="shared" si="62"/>
        <v>8.3346803402560538E-2</v>
      </c>
      <c r="H54" s="27">
        <f t="shared" si="62"/>
        <v>9.6866850177034905E-2</v>
      </c>
      <c r="I54" s="27">
        <f t="shared" si="62"/>
        <v>0.11083270411896447</v>
      </c>
      <c r="J54" s="27">
        <f t="shared" si="62"/>
        <v>0.1251506843653114</v>
      </c>
      <c r="K54" s="27">
        <f t="shared" si="62"/>
        <v>0.13973897916530112</v>
      </c>
      <c r="L54" s="27">
        <f t="shared" si="62"/>
        <v>0.15452642156344423</v>
      </c>
      <c r="M54" s="27">
        <f t="shared" si="62"/>
        <v>0.16945129120002048</v>
      </c>
      <c r="N54" s="27">
        <f t="shared" si="61"/>
        <v>2.6652912215073314E-2</v>
      </c>
      <c r="O54" s="15">
        <f t="shared" si="37"/>
        <v>2.6652912215073314E-2</v>
      </c>
      <c r="P54" s="15">
        <f t="shared" si="38"/>
        <v>0</v>
      </c>
      <c r="Q54" s="15">
        <f t="shared" si="39"/>
        <v>0</v>
      </c>
      <c r="R54" s="15">
        <f t="shared" si="40"/>
        <v>0</v>
      </c>
      <c r="S54" s="15">
        <f t="shared" si="41"/>
        <v>0</v>
      </c>
      <c r="T54" s="15">
        <f t="shared" si="42"/>
        <v>0</v>
      </c>
      <c r="U54" s="15">
        <f t="shared" si="43"/>
        <v>0</v>
      </c>
      <c r="V54" s="15">
        <f t="shared" si="44"/>
        <v>0</v>
      </c>
      <c r="W54" s="15">
        <f t="shared" si="45"/>
        <v>0</v>
      </c>
      <c r="X54" s="15">
        <f t="shared" si="46"/>
        <v>0</v>
      </c>
      <c r="Y54" s="15">
        <f t="shared" si="47"/>
        <v>0</v>
      </c>
      <c r="Z54" s="15">
        <f t="shared" si="48"/>
        <v>0</v>
      </c>
    </row>
    <row r="55" spans="1:26" x14ac:dyDescent="0.3">
      <c r="A55" s="53">
        <f>1+A54</f>
        <v>1</v>
      </c>
      <c r="B55" s="27">
        <f t="shared" si="62"/>
        <v>0.17377847192963902</v>
      </c>
      <c r="C55" s="27">
        <f t="shared" si="62"/>
        <v>0.22223945963385031</v>
      </c>
      <c r="D55" s="27">
        <f t="shared" si="62"/>
        <v>0.27268348619767802</v>
      </c>
      <c r="E55" s="27">
        <f t="shared" si="62"/>
        <v>0.32402248118196314</v>
      </c>
      <c r="F55" s="27">
        <f t="shared" si="62"/>
        <v>0.37537030828984053</v>
      </c>
      <c r="G55" s="27">
        <f t="shared" si="62"/>
        <v>0.426020461492358</v>
      </c>
      <c r="H55" s="27">
        <f t="shared" si="62"/>
        <v>0.47542054374338072</v>
      </c>
      <c r="I55" s="27">
        <f t="shared" si="62"/>
        <v>0.52314747735340317</v>
      </c>
      <c r="J55" s="27">
        <f t="shared" si="62"/>
        <v>0.56888512439073757</v>
      </c>
      <c r="K55" s="27">
        <f t="shared" si="62"/>
        <v>0.61240485872364558</v>
      </c>
      <c r="L55" s="27">
        <f t="shared" si="62"/>
        <v>0.65354908455197902</v>
      </c>
      <c r="M55" s="27">
        <f t="shared" si="62"/>
        <v>0.69221745412122604</v>
      </c>
      <c r="N55" s="27">
        <f t="shared" si="61"/>
        <v>0.17377847192963902</v>
      </c>
      <c r="O55" s="15">
        <f t="shared" si="37"/>
        <v>0.17377847192963902</v>
      </c>
      <c r="P55" s="15">
        <f t="shared" si="38"/>
        <v>0</v>
      </c>
      <c r="Q55" s="15">
        <f t="shared" si="39"/>
        <v>0</v>
      </c>
      <c r="R55" s="15">
        <f t="shared" si="40"/>
        <v>0</v>
      </c>
      <c r="S55" s="15">
        <f t="shared" si="41"/>
        <v>0</v>
      </c>
      <c r="T55" s="15">
        <f t="shared" si="42"/>
        <v>0</v>
      </c>
      <c r="U55" s="15">
        <f t="shared" si="43"/>
        <v>0</v>
      </c>
      <c r="V55" s="15">
        <f t="shared" si="44"/>
        <v>0</v>
      </c>
      <c r="W55" s="15">
        <f t="shared" si="45"/>
        <v>0</v>
      </c>
      <c r="X55" s="15">
        <f t="shared" si="46"/>
        <v>0</v>
      </c>
      <c r="Y55" s="15">
        <f t="shared" si="47"/>
        <v>0</v>
      </c>
      <c r="Z55" s="15">
        <f t="shared" si="48"/>
        <v>0</v>
      </c>
    </row>
    <row r="56" spans="1:26" x14ac:dyDescent="0.3">
      <c r="A56" s="53">
        <f>1+A55</f>
        <v>2</v>
      </c>
      <c r="B56" s="27">
        <f t="shared" si="62"/>
        <v>0.63093443973896535</v>
      </c>
      <c r="C56" s="27">
        <f t="shared" si="62"/>
        <v>0.72876332571589408</v>
      </c>
      <c r="D56" s="27">
        <f t="shared" si="62"/>
        <v>0.8114597738237308</v>
      </c>
      <c r="E56" s="27">
        <f t="shared" si="62"/>
        <v>0.87821629290214054</v>
      </c>
      <c r="F56" s="27">
        <f t="shared" si="62"/>
        <v>0.92925884412332749</v>
      </c>
      <c r="G56" s="27">
        <f t="shared" si="62"/>
        <v>0.96547550595883858</v>
      </c>
      <c r="H56" s="27">
        <f t="shared" si="62"/>
        <v>0.98814489295147534</v>
      </c>
      <c r="I56" s="27">
        <f t="shared" si="62"/>
        <v>0.99874414315657167</v>
      </c>
      <c r="J56" s="27">
        <f t="shared" si="62"/>
        <v>0.99883189277095907</v>
      </c>
      <c r="K56" s="27">
        <f t="shared" si="62"/>
        <v>0.99024484880681851</v>
      </c>
      <c r="L56" s="27">
        <f t="shared" si="62"/>
        <v>0.97489178340594385</v>
      </c>
      <c r="M56" s="27">
        <f t="shared" si="62"/>
        <v>0.95437286144438294</v>
      </c>
      <c r="N56" s="27">
        <f t="shared" si="61"/>
        <v>0.63093443973896535</v>
      </c>
      <c r="O56" s="15">
        <f t="shared" si="37"/>
        <v>0.63093443973896535</v>
      </c>
      <c r="P56" s="15">
        <f t="shared" si="38"/>
        <v>0</v>
      </c>
      <c r="Q56" s="15">
        <f t="shared" si="39"/>
        <v>0</v>
      </c>
      <c r="R56" s="15">
        <f t="shared" si="40"/>
        <v>0</v>
      </c>
      <c r="S56" s="15">
        <f t="shared" si="41"/>
        <v>0</v>
      </c>
      <c r="T56" s="15">
        <f t="shared" si="42"/>
        <v>0</v>
      </c>
      <c r="U56" s="15">
        <f t="shared" si="43"/>
        <v>0</v>
      </c>
      <c r="V56" s="15">
        <f t="shared" si="44"/>
        <v>0</v>
      </c>
      <c r="W56" s="15">
        <f t="shared" si="45"/>
        <v>0</v>
      </c>
      <c r="X56" s="15">
        <f t="shared" si="46"/>
        <v>0</v>
      </c>
      <c r="Y56" s="15">
        <f t="shared" si="47"/>
        <v>0</v>
      </c>
      <c r="Z56" s="15">
        <f t="shared" si="48"/>
        <v>0</v>
      </c>
    </row>
    <row r="57" spans="1:26" x14ac:dyDescent="0.3">
      <c r="A57" s="53">
        <v>3</v>
      </c>
      <c r="B57" s="27">
        <f t="shared" si="62"/>
        <v>0.9977938069878326</v>
      </c>
      <c r="C57" s="27">
        <f t="shared" si="62"/>
        <v>0.96692987558368515</v>
      </c>
      <c r="D57" s="27">
        <f t="shared" si="62"/>
        <v>0.91238454703120508</v>
      </c>
      <c r="E57" s="27">
        <f t="shared" si="62"/>
        <v>0.84604799872993763</v>
      </c>
      <c r="F57" s="27">
        <f t="shared" si="62"/>
        <v>0.77552855003204479</v>
      </c>
      <c r="G57" s="27">
        <f t="shared" si="62"/>
        <v>0.70543698935347154</v>
      </c>
      <c r="H57" s="27">
        <f t="shared" si="62"/>
        <v>0.63840600833879135</v>
      </c>
      <c r="I57" s="27">
        <f t="shared" si="62"/>
        <v>0.57580935983311621</v>
      </c>
      <c r="J57" s="27">
        <f t="shared" si="62"/>
        <v>0.51824190764910827</v>
      </c>
      <c r="K57" s="27">
        <f t="shared" si="62"/>
        <v>0.4658305604509162</v>
      </c>
      <c r="L57" s="27">
        <f t="shared" si="62"/>
        <v>0.4184318642107645</v>
      </c>
      <c r="M57" s="27">
        <f t="shared" si="62"/>
        <v>0.37575570536589509</v>
      </c>
      <c r="N57" s="27">
        <f t="shared" si="61"/>
        <v>0.9977938069878326</v>
      </c>
      <c r="O57" s="15">
        <f t="shared" si="37"/>
        <v>0.9977938069878326</v>
      </c>
      <c r="P57" s="15">
        <f t="shared" si="38"/>
        <v>0</v>
      </c>
      <c r="Q57" s="15">
        <f t="shared" si="39"/>
        <v>0</v>
      </c>
      <c r="R57" s="15">
        <f t="shared" si="40"/>
        <v>0</v>
      </c>
      <c r="S57" s="15">
        <f t="shared" si="41"/>
        <v>0</v>
      </c>
      <c r="T57" s="15">
        <f t="shared" si="42"/>
        <v>0</v>
      </c>
      <c r="U57" s="15">
        <f t="shared" si="43"/>
        <v>0</v>
      </c>
      <c r="V57" s="15">
        <f t="shared" si="44"/>
        <v>0</v>
      </c>
      <c r="W57" s="15">
        <f t="shared" si="45"/>
        <v>0</v>
      </c>
      <c r="X57" s="15">
        <f t="shared" si="46"/>
        <v>0</v>
      </c>
      <c r="Y57" s="15">
        <f t="shared" si="47"/>
        <v>0</v>
      </c>
      <c r="Z57" s="15">
        <f t="shared" si="48"/>
        <v>0</v>
      </c>
    </row>
    <row r="58" spans="1:26" x14ac:dyDescent="0.3">
      <c r="A58" s="53">
        <f t="shared" ref="A58:A86" si="63">1+A57</f>
        <v>4</v>
      </c>
      <c r="B58" s="27">
        <f t="shared" si="62"/>
        <v>0.55978230683454278</v>
      </c>
      <c r="C58" s="27">
        <f t="shared" si="62"/>
        <v>0.4528069465058181</v>
      </c>
      <c r="D58" s="27">
        <f t="shared" si="62"/>
        <v>0.36545978459691891</v>
      </c>
      <c r="E58" s="27">
        <f t="shared" si="62"/>
        <v>0.29526268779722742</v>
      </c>
      <c r="F58" s="27">
        <f t="shared" si="62"/>
        <v>0.23920258399775202</v>
      </c>
      <c r="G58" s="27">
        <f t="shared" si="62"/>
        <v>0.19448573018705456</v>
      </c>
      <c r="H58" s="27">
        <f t="shared" si="62"/>
        <v>0.15875965261122144</v>
      </c>
      <c r="I58" s="27">
        <f t="shared" si="62"/>
        <v>0.13012717083723632</v>
      </c>
      <c r="J58" s="27">
        <f t="shared" si="62"/>
        <v>0.10708944031354665</v>
      </c>
      <c r="K58" s="27">
        <f t="shared" si="62"/>
        <v>8.8473298003769699E-2</v>
      </c>
      <c r="L58" s="27">
        <f t="shared" si="62"/>
        <v>7.3363427810382534E-2</v>
      </c>
      <c r="M58" s="27">
        <f t="shared" si="62"/>
        <v>6.1045478888444471E-2</v>
      </c>
      <c r="N58" s="27">
        <f t="shared" si="61"/>
        <v>0.55978230683454278</v>
      </c>
      <c r="O58" s="15">
        <f t="shared" si="37"/>
        <v>0.55978230683454278</v>
      </c>
      <c r="P58" s="15">
        <f t="shared" si="38"/>
        <v>0</v>
      </c>
      <c r="Q58" s="15">
        <f t="shared" si="39"/>
        <v>0</v>
      </c>
      <c r="R58" s="15">
        <f t="shared" si="40"/>
        <v>0</v>
      </c>
      <c r="S58" s="15">
        <f t="shared" si="41"/>
        <v>0</v>
      </c>
      <c r="T58" s="15">
        <f t="shared" si="42"/>
        <v>0</v>
      </c>
      <c r="U58" s="15">
        <f t="shared" si="43"/>
        <v>0</v>
      </c>
      <c r="V58" s="15">
        <f t="shared" si="44"/>
        <v>0</v>
      </c>
      <c r="W58" s="15">
        <f t="shared" si="45"/>
        <v>0</v>
      </c>
      <c r="X58" s="15">
        <f t="shared" si="46"/>
        <v>0</v>
      </c>
      <c r="Y58" s="15">
        <f t="shared" si="47"/>
        <v>0</v>
      </c>
      <c r="Z58" s="15">
        <f t="shared" si="48"/>
        <v>0</v>
      </c>
    </row>
    <row r="59" spans="1:26" x14ac:dyDescent="0.3">
      <c r="A59" s="53">
        <f t="shared" si="63"/>
        <v>5</v>
      </c>
      <c r="B59" s="27">
        <f t="shared" si="62"/>
        <v>0.1419192277722543</v>
      </c>
      <c r="C59" s="27">
        <f t="shared" si="62"/>
        <v>9.9366967693248279E-2</v>
      </c>
      <c r="D59" s="27">
        <f t="shared" si="62"/>
        <v>7.0628724733432971E-2</v>
      </c>
      <c r="E59" s="27">
        <f t="shared" si="62"/>
        <v>5.091372473944266E-2</v>
      </c>
      <c r="F59" s="27">
        <f t="shared" si="62"/>
        <v>3.7177096904200582E-2</v>
      </c>
      <c r="G59" s="27">
        <f t="shared" si="62"/>
        <v>2.7464189850581716E-2</v>
      </c>
      <c r="H59" s="27">
        <f t="shared" si="62"/>
        <v>2.0502275225269706E-2</v>
      </c>
      <c r="I59" s="27">
        <f t="shared" si="62"/>
        <v>1.5449638933311241E-2</v>
      </c>
      <c r="J59" s="27">
        <f t="shared" si="62"/>
        <v>1.1740848879325048E-2</v>
      </c>
      <c r="K59" s="27">
        <f t="shared" si="62"/>
        <v>8.9903023140930054E-3</v>
      </c>
      <c r="L59" s="27">
        <f t="shared" si="62"/>
        <v>6.9312634183446142E-3</v>
      </c>
      <c r="M59" s="27">
        <f t="shared" si="62"/>
        <v>5.3767510673706507E-3</v>
      </c>
      <c r="N59" s="27">
        <f t="shared" si="61"/>
        <v>0.1419192277722543</v>
      </c>
      <c r="O59" s="15">
        <f t="shared" si="37"/>
        <v>0.1419192277722543</v>
      </c>
      <c r="P59" s="15">
        <f t="shared" si="38"/>
        <v>0</v>
      </c>
      <c r="Q59" s="15">
        <f t="shared" si="39"/>
        <v>0</v>
      </c>
      <c r="R59" s="15">
        <f t="shared" si="40"/>
        <v>0</v>
      </c>
      <c r="S59" s="15">
        <f t="shared" si="41"/>
        <v>0</v>
      </c>
      <c r="T59" s="15">
        <f t="shared" si="42"/>
        <v>0</v>
      </c>
      <c r="U59" s="15">
        <f t="shared" si="43"/>
        <v>0</v>
      </c>
      <c r="V59" s="15">
        <f t="shared" si="44"/>
        <v>0</v>
      </c>
      <c r="W59" s="15">
        <f t="shared" si="45"/>
        <v>0</v>
      </c>
      <c r="X59" s="15">
        <f t="shared" si="46"/>
        <v>0</v>
      </c>
      <c r="Y59" s="15">
        <f t="shared" si="47"/>
        <v>0</v>
      </c>
      <c r="Z59" s="15">
        <f t="shared" si="48"/>
        <v>0</v>
      </c>
    </row>
    <row r="60" spans="1:26" x14ac:dyDescent="0.3">
      <c r="A60" s="53">
        <f t="shared" si="63"/>
        <v>6</v>
      </c>
      <c r="B60" s="27">
        <f t="shared" si="62"/>
        <v>2.0504378518800617E-2</v>
      </c>
      <c r="C60" s="27">
        <f t="shared" si="62"/>
        <v>1.2736001426536607E-2</v>
      </c>
      <c r="D60" s="27">
        <f t="shared" si="62"/>
        <v>8.1306547484553196E-3</v>
      </c>
      <c r="E60" s="27">
        <f t="shared" si="62"/>
        <v>5.3137097578214946E-3</v>
      </c>
      <c r="F60" s="27">
        <f t="shared" si="62"/>
        <v>3.543399073429702E-3</v>
      </c>
      <c r="G60" s="27">
        <f t="shared" si="62"/>
        <v>2.4044066173822933E-3</v>
      </c>
      <c r="H60" s="27">
        <f t="shared" si="62"/>
        <v>1.6564410424579838E-3</v>
      </c>
      <c r="I60" s="27">
        <f t="shared" si="62"/>
        <v>1.1563755252378643E-3</v>
      </c>
      <c r="J60" s="27">
        <f t="shared" si="62"/>
        <v>8.1673293097615275E-4</v>
      </c>
      <c r="K60" s="27">
        <f t="shared" si="62"/>
        <v>5.8281012654190132E-4</v>
      </c>
      <c r="L60" s="27">
        <f t="shared" si="62"/>
        <v>4.1969352896551886E-4</v>
      </c>
      <c r="M60" s="27">
        <f t="shared" si="62"/>
        <v>3.0468939841390503E-4</v>
      </c>
      <c r="N60" s="27">
        <f t="shared" si="61"/>
        <v>2.0504378518800617E-2</v>
      </c>
      <c r="O60" s="15">
        <f t="shared" si="37"/>
        <v>2.0504378518800617E-2</v>
      </c>
      <c r="P60" s="15">
        <f t="shared" si="38"/>
        <v>0</v>
      </c>
      <c r="Q60" s="15">
        <f t="shared" si="39"/>
        <v>0</v>
      </c>
      <c r="R60" s="15">
        <f t="shared" si="40"/>
        <v>0</v>
      </c>
      <c r="S60" s="15">
        <f t="shared" si="41"/>
        <v>0</v>
      </c>
      <c r="T60" s="15">
        <f t="shared" si="42"/>
        <v>0</v>
      </c>
      <c r="U60" s="15">
        <f t="shared" si="43"/>
        <v>0</v>
      </c>
      <c r="V60" s="15">
        <f t="shared" si="44"/>
        <v>0</v>
      </c>
      <c r="W60" s="15">
        <f t="shared" si="45"/>
        <v>0</v>
      </c>
      <c r="X60" s="15">
        <f t="shared" si="46"/>
        <v>0</v>
      </c>
      <c r="Y60" s="15">
        <f t="shared" si="47"/>
        <v>0</v>
      </c>
      <c r="Z60" s="15">
        <f t="shared" si="48"/>
        <v>0</v>
      </c>
    </row>
    <row r="61" spans="1:26" x14ac:dyDescent="0.3">
      <c r="A61" s="53">
        <f t="shared" si="63"/>
        <v>7</v>
      </c>
      <c r="B61" s="27">
        <f t="shared" si="62"/>
        <v>1.9607784228705431E-3</v>
      </c>
      <c r="C61" s="27">
        <f t="shared" si="62"/>
        <v>1.0993916194560398E-3</v>
      </c>
      <c r="D61" s="27">
        <f t="shared" si="62"/>
        <v>6.3916234173044025E-4</v>
      </c>
      <c r="E61" s="27">
        <f t="shared" si="62"/>
        <v>3.8296965687279703E-4</v>
      </c>
      <c r="F61" s="27">
        <f t="shared" si="62"/>
        <v>2.3536765959278737E-4</v>
      </c>
      <c r="G61" s="27">
        <f t="shared" si="62"/>
        <v>1.4781442545550106E-4</v>
      </c>
      <c r="H61" s="27">
        <f t="shared" si="62"/>
        <v>9.4569213250466963E-5</v>
      </c>
      <c r="I61" s="27">
        <f t="shared" si="62"/>
        <v>6.1483977604414556E-5</v>
      </c>
      <c r="J61" s="27">
        <f t="shared" si="62"/>
        <v>4.0537378372376421E-5</v>
      </c>
      <c r="K61" s="27">
        <f t="shared" si="62"/>
        <v>2.7056945682190193E-5</v>
      </c>
      <c r="L61" s="27">
        <f t="shared" si="62"/>
        <v>1.8255536128140439E-5</v>
      </c>
      <c r="M61" s="27">
        <f t="shared" si="62"/>
        <v>1.2435378377092401E-5</v>
      </c>
      <c r="N61" s="27">
        <f t="shared" si="61"/>
        <v>1.9607784228705431E-3</v>
      </c>
      <c r="O61" s="15">
        <f t="shared" si="37"/>
        <v>1.9607784228705431E-3</v>
      </c>
      <c r="P61" s="15">
        <f t="shared" si="38"/>
        <v>0</v>
      </c>
      <c r="Q61" s="15">
        <f t="shared" si="39"/>
        <v>0</v>
      </c>
      <c r="R61" s="15">
        <f t="shared" si="40"/>
        <v>0</v>
      </c>
      <c r="S61" s="15">
        <f t="shared" si="41"/>
        <v>0</v>
      </c>
      <c r="T61" s="15">
        <f t="shared" si="42"/>
        <v>0</v>
      </c>
      <c r="U61" s="15">
        <f t="shared" si="43"/>
        <v>0</v>
      </c>
      <c r="V61" s="15">
        <f t="shared" si="44"/>
        <v>0</v>
      </c>
      <c r="W61" s="15">
        <f t="shared" si="45"/>
        <v>0</v>
      </c>
      <c r="X61" s="15">
        <f t="shared" si="46"/>
        <v>0</v>
      </c>
      <c r="Y61" s="15">
        <f t="shared" si="47"/>
        <v>0</v>
      </c>
      <c r="Z61" s="15">
        <f t="shared" si="48"/>
        <v>0</v>
      </c>
    </row>
    <row r="62" spans="1:26" x14ac:dyDescent="0.3">
      <c r="A62" s="53">
        <f t="shared" si="63"/>
        <v>8</v>
      </c>
      <c r="B62" s="27">
        <f t="shared" si="62"/>
        <v>1.3727681581457202E-4</v>
      </c>
      <c r="C62" s="27">
        <f t="shared" si="62"/>
        <v>7.03699682991138E-5</v>
      </c>
      <c r="D62" s="27">
        <f t="shared" si="62"/>
        <v>3.7635475808112929E-5</v>
      </c>
      <c r="E62" s="27">
        <f t="shared" si="62"/>
        <v>2.0843141631395939E-5</v>
      </c>
      <c r="F62" s="27">
        <f t="shared" si="62"/>
        <v>1.188458831573608E-5</v>
      </c>
      <c r="G62" s="27">
        <f t="shared" si="62"/>
        <v>6.9454956688725869E-6</v>
      </c>
      <c r="H62" s="27">
        <f t="shared" si="62"/>
        <v>4.145337778993055E-6</v>
      </c>
      <c r="I62" s="27">
        <f t="shared" si="62"/>
        <v>2.5193544138759431E-6</v>
      </c>
      <c r="J62" s="27">
        <f t="shared" si="62"/>
        <v>1.5554322103779858E-6</v>
      </c>
      <c r="K62" s="27">
        <f t="shared" si="62"/>
        <v>9.7359638511688335E-7</v>
      </c>
      <c r="L62" s="27">
        <f t="shared" si="62"/>
        <v>6.1679776887469135E-7</v>
      </c>
      <c r="M62" s="27">
        <f t="shared" si="62"/>
        <v>3.9493081782896981E-7</v>
      </c>
      <c r="N62" s="27">
        <f t="shared" si="61"/>
        <v>1.3727681581457202E-4</v>
      </c>
      <c r="O62" s="15">
        <f t="shared" si="37"/>
        <v>1.3727681581457202E-4</v>
      </c>
      <c r="P62" s="15">
        <f t="shared" si="38"/>
        <v>0</v>
      </c>
      <c r="Q62" s="15">
        <f t="shared" si="39"/>
        <v>0</v>
      </c>
      <c r="R62" s="15">
        <f t="shared" si="40"/>
        <v>0</v>
      </c>
      <c r="S62" s="15">
        <f t="shared" si="41"/>
        <v>0</v>
      </c>
      <c r="T62" s="15">
        <f t="shared" si="42"/>
        <v>0</v>
      </c>
      <c r="U62" s="15">
        <f t="shared" si="43"/>
        <v>0</v>
      </c>
      <c r="V62" s="15">
        <f t="shared" si="44"/>
        <v>0</v>
      </c>
      <c r="W62" s="15">
        <f t="shared" si="45"/>
        <v>0</v>
      </c>
      <c r="X62" s="15">
        <f t="shared" si="46"/>
        <v>0</v>
      </c>
      <c r="Y62" s="15">
        <f t="shared" si="47"/>
        <v>0</v>
      </c>
      <c r="Z62" s="15">
        <f t="shared" si="48"/>
        <v>0</v>
      </c>
    </row>
    <row r="63" spans="1:26" x14ac:dyDescent="0.3">
      <c r="A63" s="53">
        <f t="shared" si="63"/>
        <v>9</v>
      </c>
      <c r="B63" s="27">
        <f t="shared" si="62"/>
        <v>7.5502229802155242E-6</v>
      </c>
      <c r="C63" s="27">
        <f t="shared" si="62"/>
        <v>3.5725711860194913E-6</v>
      </c>
      <c r="D63" s="27">
        <f t="shared" si="62"/>
        <v>1.7710599085744519E-6</v>
      </c>
      <c r="E63" s="27">
        <f t="shared" si="62"/>
        <v>9.1212135815690639E-7</v>
      </c>
      <c r="F63" s="27">
        <f t="shared" si="62"/>
        <v>4.8490477311218259E-7</v>
      </c>
      <c r="G63" s="27">
        <f t="shared" si="62"/>
        <v>2.6477730186019067E-7</v>
      </c>
      <c r="H63" s="27">
        <f t="shared" si="62"/>
        <v>1.4791354298014551E-7</v>
      </c>
      <c r="I63" s="27">
        <f t="shared" si="62"/>
        <v>8.4265654723904807E-8</v>
      </c>
      <c r="J63" s="27">
        <f t="shared" si="62"/>
        <v>4.8828191366742651E-8</v>
      </c>
      <c r="K63" s="27">
        <f t="shared" si="62"/>
        <v>2.8715854302465086E-8</v>
      </c>
      <c r="L63" s="27">
        <f t="shared" si="62"/>
        <v>1.7108325298861713E-8</v>
      </c>
      <c r="M63" s="27">
        <f t="shared" si="62"/>
        <v>1.0309802671553083E-8</v>
      </c>
      <c r="N63" s="27">
        <f t="shared" si="61"/>
        <v>7.5502229802155242E-6</v>
      </c>
      <c r="O63" s="15">
        <f t="shared" si="37"/>
        <v>7.5502229802155242E-6</v>
      </c>
      <c r="P63" s="15">
        <f t="shared" si="38"/>
        <v>0</v>
      </c>
      <c r="Q63" s="15">
        <f t="shared" si="39"/>
        <v>0</v>
      </c>
      <c r="R63" s="15">
        <f t="shared" si="40"/>
        <v>0</v>
      </c>
      <c r="S63" s="15">
        <f t="shared" si="41"/>
        <v>0</v>
      </c>
      <c r="T63" s="15">
        <f t="shared" si="42"/>
        <v>0</v>
      </c>
      <c r="U63" s="15">
        <f t="shared" si="43"/>
        <v>0</v>
      </c>
      <c r="V63" s="15">
        <f t="shared" si="44"/>
        <v>0</v>
      </c>
      <c r="W63" s="15">
        <f t="shared" si="45"/>
        <v>0</v>
      </c>
      <c r="X63" s="15">
        <f t="shared" si="46"/>
        <v>0</v>
      </c>
      <c r="Y63" s="15">
        <f t="shared" si="47"/>
        <v>0</v>
      </c>
      <c r="Z63" s="15">
        <f t="shared" si="48"/>
        <v>0</v>
      </c>
    </row>
    <row r="64" spans="1:26" x14ac:dyDescent="0.3">
      <c r="A64" s="53">
        <f t="shared" si="63"/>
        <v>10</v>
      </c>
      <c r="B64" s="27">
        <f t="shared" ref="B64:M73" si="64">EXP(-0.5*(($A64-B$47)/B$49)^2/(1+B$51*ABS($A64-B$47)/B$49))</f>
        <v>3.4319866597202259E-7</v>
      </c>
      <c r="C64" s="27">
        <f t="shared" si="64"/>
        <v>1.5101157948909454E-7</v>
      </c>
      <c r="D64" s="27">
        <f t="shared" si="64"/>
        <v>6.9796727205781667E-8</v>
      </c>
      <c r="E64" s="27">
        <f t="shared" si="64"/>
        <v>3.3583939659274848E-8</v>
      </c>
      <c r="F64" s="27">
        <f t="shared" si="64"/>
        <v>1.6709196410731994E-8</v>
      </c>
      <c r="G64" s="27">
        <f t="shared" si="64"/>
        <v>8.551074510386709E-9</v>
      </c>
      <c r="H64" s="27">
        <f t="shared" si="64"/>
        <v>4.4824349761873732E-9</v>
      </c>
      <c r="I64" s="27">
        <f t="shared" si="64"/>
        <v>2.3986743083471053E-9</v>
      </c>
      <c r="J64" s="27">
        <f t="shared" si="64"/>
        <v>1.3067461130770524E-9</v>
      </c>
      <c r="K64" s="27">
        <f t="shared" si="64"/>
        <v>7.2306004919552105E-10</v>
      </c>
      <c r="L64" s="27">
        <f t="shared" si="64"/>
        <v>4.0558226374285842E-10</v>
      </c>
      <c r="M64" s="27">
        <f t="shared" si="64"/>
        <v>2.3024389308556901E-10</v>
      </c>
      <c r="N64" s="27">
        <f t="shared" si="61"/>
        <v>3.4319866597202259E-7</v>
      </c>
      <c r="O64" s="15">
        <f t="shared" si="37"/>
        <v>3.4319866597202259E-7</v>
      </c>
      <c r="P64" s="15">
        <f t="shared" si="38"/>
        <v>0</v>
      </c>
      <c r="Q64" s="15">
        <f t="shared" si="39"/>
        <v>0</v>
      </c>
      <c r="R64" s="15">
        <f t="shared" si="40"/>
        <v>0</v>
      </c>
      <c r="S64" s="15">
        <f t="shared" si="41"/>
        <v>0</v>
      </c>
      <c r="T64" s="15">
        <f t="shared" si="42"/>
        <v>0</v>
      </c>
      <c r="U64" s="15">
        <f t="shared" si="43"/>
        <v>0</v>
      </c>
      <c r="V64" s="15">
        <f t="shared" si="44"/>
        <v>0</v>
      </c>
      <c r="W64" s="15">
        <f t="shared" si="45"/>
        <v>0</v>
      </c>
      <c r="X64" s="15">
        <f t="shared" si="46"/>
        <v>0</v>
      </c>
      <c r="Y64" s="15">
        <f t="shared" si="47"/>
        <v>0</v>
      </c>
      <c r="Z64" s="15">
        <f t="shared" si="48"/>
        <v>0</v>
      </c>
    </row>
    <row r="65" spans="1:26" x14ac:dyDescent="0.3">
      <c r="A65" s="53">
        <f t="shared" si="63"/>
        <v>11</v>
      </c>
      <c r="B65" s="27">
        <f t="shared" si="64"/>
        <v>1.3384876687564809E-8</v>
      </c>
      <c r="C65" s="27">
        <f t="shared" si="64"/>
        <v>5.5087255790103905E-9</v>
      </c>
      <c r="D65" s="27">
        <f t="shared" si="64"/>
        <v>2.3846996709672688E-9</v>
      </c>
      <c r="E65" s="27">
        <f t="shared" si="64"/>
        <v>1.075945717836612E-9</v>
      </c>
      <c r="F65" s="27">
        <f t="shared" si="64"/>
        <v>5.0247073360745353E-10</v>
      </c>
      <c r="G65" s="27">
        <f t="shared" si="64"/>
        <v>2.4157624075132433E-10</v>
      </c>
      <c r="H65" s="27">
        <f t="shared" si="64"/>
        <v>1.1905870958415624E-10</v>
      </c>
      <c r="I65" s="27">
        <f t="shared" si="64"/>
        <v>5.9941410680896502E-11</v>
      </c>
      <c r="J65" s="27">
        <f t="shared" si="64"/>
        <v>3.0740754352423703E-11</v>
      </c>
      <c r="K65" s="27">
        <f t="shared" si="64"/>
        <v>1.6021106513145873E-11</v>
      </c>
      <c r="L65" s="27">
        <f t="shared" si="64"/>
        <v>8.4681858851466915E-12</v>
      </c>
      <c r="M65" s="27">
        <f t="shared" si="64"/>
        <v>4.5317418760576063E-12</v>
      </c>
      <c r="N65" s="27">
        <f t="shared" si="61"/>
        <v>1.3384876687564809E-8</v>
      </c>
      <c r="O65" s="15">
        <f t="shared" si="37"/>
        <v>1.3384876687564809E-8</v>
      </c>
      <c r="P65" s="15">
        <f t="shared" si="38"/>
        <v>0</v>
      </c>
      <c r="Q65" s="15">
        <f t="shared" si="39"/>
        <v>0</v>
      </c>
      <c r="R65" s="15">
        <f t="shared" si="40"/>
        <v>0</v>
      </c>
      <c r="S65" s="15">
        <f t="shared" si="41"/>
        <v>0</v>
      </c>
      <c r="T65" s="15">
        <f t="shared" si="42"/>
        <v>0</v>
      </c>
      <c r="U65" s="15">
        <f t="shared" si="43"/>
        <v>0</v>
      </c>
      <c r="V65" s="15">
        <f t="shared" si="44"/>
        <v>0</v>
      </c>
      <c r="W65" s="15">
        <f t="shared" si="45"/>
        <v>0</v>
      </c>
      <c r="X65" s="15">
        <f t="shared" si="46"/>
        <v>0</v>
      </c>
      <c r="Y65" s="15">
        <f t="shared" si="47"/>
        <v>0</v>
      </c>
      <c r="Z65" s="15">
        <f t="shared" si="48"/>
        <v>0</v>
      </c>
    </row>
    <row r="66" spans="1:26" x14ac:dyDescent="0.3">
      <c r="A66" s="53">
        <f t="shared" si="63"/>
        <v>12</v>
      </c>
      <c r="B66" s="27">
        <f t="shared" si="64"/>
        <v>4.6071150227106533E-10</v>
      </c>
      <c r="C66" s="27">
        <f t="shared" si="64"/>
        <v>1.7818156889783039E-10</v>
      </c>
      <c r="D66" s="27">
        <f t="shared" si="64"/>
        <v>7.2508411323741958E-11</v>
      </c>
      <c r="E66" s="27">
        <f t="shared" si="64"/>
        <v>3.0765604239132948E-11</v>
      </c>
      <c r="F66" s="27">
        <f t="shared" si="64"/>
        <v>1.351747158782986E-11</v>
      </c>
      <c r="G66" s="27">
        <f t="shared" si="64"/>
        <v>6.1169915912435168E-12</v>
      </c>
      <c r="H66" s="27">
        <f t="shared" si="64"/>
        <v>2.8387440265492261E-12</v>
      </c>
      <c r="I66" s="27">
        <f t="shared" si="64"/>
        <v>1.3463088543046161E-12</v>
      </c>
      <c r="J66" s="27">
        <f t="shared" si="64"/>
        <v>6.5064286878378726E-13</v>
      </c>
      <c r="K66" s="27">
        <f t="shared" si="64"/>
        <v>3.1964946013074742E-13</v>
      </c>
      <c r="L66" s="27">
        <f t="shared" si="64"/>
        <v>1.5931353515228666E-13</v>
      </c>
      <c r="M66" s="27">
        <f t="shared" si="64"/>
        <v>8.0411892284879983E-14</v>
      </c>
      <c r="N66" s="27">
        <f t="shared" si="61"/>
        <v>4.6071150227106533E-10</v>
      </c>
      <c r="O66" s="15">
        <f t="shared" ref="O66:O88" si="65">IF(B$36=$N$36,B66,0)</f>
        <v>4.6071150227106533E-10</v>
      </c>
      <c r="P66" s="15">
        <f t="shared" ref="P66:P88" si="66">IF(C$36=$N$36,C66,0)</f>
        <v>0</v>
      </c>
      <c r="Q66" s="15">
        <f t="shared" ref="Q66:Q88" si="67">IF(D$36=$N$36,D66,0)</f>
        <v>0</v>
      </c>
      <c r="R66" s="15">
        <f t="shared" ref="R66:R88" si="68">IF(E$36=$N$36,E66,0)</f>
        <v>0</v>
      </c>
      <c r="S66" s="15">
        <f t="shared" ref="S66:S88" si="69">IF(F$36=$N$36,F66,0)</f>
        <v>0</v>
      </c>
      <c r="T66" s="15">
        <f t="shared" ref="T66:T88" si="70">IF(G$36=$N$36,G66,0)</f>
        <v>0</v>
      </c>
      <c r="U66" s="15">
        <f t="shared" ref="U66:U88" si="71">IF(H$36=$N$36,H66,0)</f>
        <v>0</v>
      </c>
      <c r="V66" s="15">
        <f t="shared" ref="V66:V88" si="72">IF(I$36=$N$36,I66,0)</f>
        <v>0</v>
      </c>
      <c r="W66" s="15">
        <f t="shared" ref="W66:W88" si="73">IF(J$36=$N$36,J66,0)</f>
        <v>0</v>
      </c>
      <c r="X66" s="15">
        <f t="shared" ref="X66:X88" si="74">IF(K$36=$N$36,K66,0)</f>
        <v>0</v>
      </c>
      <c r="Y66" s="15">
        <f t="shared" ref="Y66:Y88" si="75">IF(L$36=$N$36,L66,0)</f>
        <v>0</v>
      </c>
      <c r="Z66" s="15">
        <f t="shared" ref="Z66:Z88" si="76">IF(M$36=$N$36,M66,0)</f>
        <v>0</v>
      </c>
    </row>
    <row r="67" spans="1:26" x14ac:dyDescent="0.3">
      <c r="A67" s="53">
        <f t="shared" si="63"/>
        <v>13</v>
      </c>
      <c r="B67" s="27">
        <f t="shared" si="64"/>
        <v>1.4302525211563338E-11</v>
      </c>
      <c r="C67" s="27">
        <f t="shared" si="64"/>
        <v>5.2178233261573149E-12</v>
      </c>
      <c r="D67" s="27">
        <f t="shared" si="64"/>
        <v>2.0019044335584245E-12</v>
      </c>
      <c r="E67" s="27">
        <f t="shared" si="64"/>
        <v>8.0068156229521754E-13</v>
      </c>
      <c r="F67" s="27">
        <f t="shared" si="64"/>
        <v>3.3160130885631476E-13</v>
      </c>
      <c r="G67" s="27">
        <f t="shared" si="64"/>
        <v>1.4145460310484303E-13</v>
      </c>
      <c r="H67" s="27">
        <f t="shared" si="64"/>
        <v>6.1890132943877857E-14</v>
      </c>
      <c r="I67" s="27">
        <f t="shared" si="64"/>
        <v>2.7677463647015858E-14</v>
      </c>
      <c r="J67" s="27">
        <f t="shared" si="64"/>
        <v>1.2614954509234963E-14</v>
      </c>
      <c r="K67" s="27">
        <f t="shared" si="64"/>
        <v>5.8459161446334282E-15</v>
      </c>
      <c r="L67" s="27">
        <f t="shared" si="64"/>
        <v>2.7487583848639184E-15</v>
      </c>
      <c r="M67" s="27">
        <f t="shared" si="64"/>
        <v>1.3090984441695904E-15</v>
      </c>
      <c r="N67" s="27">
        <f t="shared" si="61"/>
        <v>1.4302525211563338E-11</v>
      </c>
      <c r="O67" s="15">
        <f t="shared" si="65"/>
        <v>1.4302525211563338E-11</v>
      </c>
      <c r="P67" s="15">
        <f t="shared" si="66"/>
        <v>0</v>
      </c>
      <c r="Q67" s="15">
        <f t="shared" si="67"/>
        <v>0</v>
      </c>
      <c r="R67" s="15">
        <f t="shared" si="68"/>
        <v>0</v>
      </c>
      <c r="S67" s="15">
        <f t="shared" si="69"/>
        <v>0</v>
      </c>
      <c r="T67" s="15">
        <f t="shared" si="70"/>
        <v>0</v>
      </c>
      <c r="U67" s="15">
        <f t="shared" si="71"/>
        <v>0</v>
      </c>
      <c r="V67" s="15">
        <f t="shared" si="72"/>
        <v>0</v>
      </c>
      <c r="W67" s="15">
        <f t="shared" si="73"/>
        <v>0</v>
      </c>
      <c r="X67" s="15">
        <f t="shared" si="74"/>
        <v>0</v>
      </c>
      <c r="Y67" s="15">
        <f t="shared" si="75"/>
        <v>0</v>
      </c>
      <c r="Z67" s="15">
        <f t="shared" si="76"/>
        <v>0</v>
      </c>
    </row>
    <row r="68" spans="1:26" x14ac:dyDescent="0.3">
      <c r="A68" s="53">
        <f t="shared" si="63"/>
        <v>14</v>
      </c>
      <c r="B68" s="27">
        <f t="shared" si="64"/>
        <v>4.073105851291075E-13</v>
      </c>
      <c r="C68" s="27">
        <f t="shared" si="64"/>
        <v>1.4060504321005107E-13</v>
      </c>
      <c r="D68" s="27">
        <f t="shared" si="64"/>
        <v>5.0984628203021363E-14</v>
      </c>
      <c r="E68" s="27">
        <f t="shared" si="64"/>
        <v>1.92588486569439E-14</v>
      </c>
      <c r="F68" s="27">
        <f t="shared" si="64"/>
        <v>7.5297521792300711E-15</v>
      </c>
      <c r="G68" s="27">
        <f t="shared" si="64"/>
        <v>3.0316375763052364E-15</v>
      </c>
      <c r="H68" s="27">
        <f t="shared" si="64"/>
        <v>1.2517903867121034E-15</v>
      </c>
      <c r="I68" s="27">
        <f t="shared" si="64"/>
        <v>5.2829138239789704E-16</v>
      </c>
      <c r="J68" s="27">
        <f t="shared" si="64"/>
        <v>2.2723574547235743E-16</v>
      </c>
      <c r="K68" s="27">
        <f t="shared" si="64"/>
        <v>9.9381295992358017E-17</v>
      </c>
      <c r="L68" s="27">
        <f t="shared" si="64"/>
        <v>4.4103363860429769E-17</v>
      </c>
      <c r="M68" s="27">
        <f t="shared" si="64"/>
        <v>1.9824982007206214E-17</v>
      </c>
      <c r="N68" s="27">
        <f t="shared" si="61"/>
        <v>4.073105851291075E-13</v>
      </c>
      <c r="O68" s="15">
        <f t="shared" si="65"/>
        <v>4.073105851291075E-13</v>
      </c>
      <c r="P68" s="15">
        <f t="shared" si="66"/>
        <v>0</v>
      </c>
      <c r="Q68" s="15">
        <f t="shared" si="67"/>
        <v>0</v>
      </c>
      <c r="R68" s="15">
        <f t="shared" si="68"/>
        <v>0</v>
      </c>
      <c r="S68" s="15">
        <f t="shared" si="69"/>
        <v>0</v>
      </c>
      <c r="T68" s="15">
        <f t="shared" si="70"/>
        <v>0</v>
      </c>
      <c r="U68" s="15">
        <f t="shared" si="71"/>
        <v>0</v>
      </c>
      <c r="V68" s="15">
        <f t="shared" si="72"/>
        <v>0</v>
      </c>
      <c r="W68" s="15">
        <f t="shared" si="73"/>
        <v>0</v>
      </c>
      <c r="X68" s="15">
        <f t="shared" si="74"/>
        <v>0</v>
      </c>
      <c r="Y68" s="15">
        <f t="shared" si="75"/>
        <v>0</v>
      </c>
      <c r="Z68" s="15">
        <f t="shared" si="76"/>
        <v>0</v>
      </c>
    </row>
    <row r="69" spans="1:26" x14ac:dyDescent="0.3">
      <c r="A69" s="53">
        <f t="shared" si="63"/>
        <v>15</v>
      </c>
      <c r="B69" s="27">
        <f t="shared" si="64"/>
        <v>1.0784516655882025E-14</v>
      </c>
      <c r="C69" s="27">
        <f t="shared" si="64"/>
        <v>3.5318637210722145E-15</v>
      </c>
      <c r="D69" s="27">
        <f t="shared" si="64"/>
        <v>1.2128429902131919E-15</v>
      </c>
      <c r="E69" s="27">
        <f t="shared" si="64"/>
        <v>4.3337401782883499E-16</v>
      </c>
      <c r="F69" s="27">
        <f t="shared" si="64"/>
        <v>1.6016197599100638E-16</v>
      </c>
      <c r="G69" s="27">
        <f t="shared" si="64"/>
        <v>6.0924919217514423E-17</v>
      </c>
      <c r="H69" s="27">
        <f t="shared" si="64"/>
        <v>2.3760526786620561E-17</v>
      </c>
      <c r="I69" s="27">
        <f t="shared" si="64"/>
        <v>9.4693915714302473E-18</v>
      </c>
      <c r="J69" s="27">
        <f t="shared" si="64"/>
        <v>3.8459077516894891E-18</v>
      </c>
      <c r="K69" s="27">
        <f t="shared" si="64"/>
        <v>1.5880731270174107E-18</v>
      </c>
      <c r="L69" s="27">
        <f t="shared" si="64"/>
        <v>6.6537009780625917E-19</v>
      </c>
      <c r="M69" s="27">
        <f t="shared" si="64"/>
        <v>2.8236995798818539E-19</v>
      </c>
      <c r="N69" s="27">
        <f t="shared" si="61"/>
        <v>1.0784516655882025E-14</v>
      </c>
      <c r="O69" s="15">
        <f t="shared" si="65"/>
        <v>1.0784516655882025E-14</v>
      </c>
      <c r="P69" s="15">
        <f t="shared" si="66"/>
        <v>0</v>
      </c>
      <c r="Q69" s="15">
        <f t="shared" si="67"/>
        <v>0</v>
      </c>
      <c r="R69" s="15">
        <f t="shared" si="68"/>
        <v>0</v>
      </c>
      <c r="S69" s="15">
        <f t="shared" si="69"/>
        <v>0</v>
      </c>
      <c r="T69" s="15">
        <f t="shared" si="70"/>
        <v>0</v>
      </c>
      <c r="U69" s="15">
        <f t="shared" si="71"/>
        <v>0</v>
      </c>
      <c r="V69" s="15">
        <f t="shared" si="72"/>
        <v>0</v>
      </c>
      <c r="W69" s="15">
        <f t="shared" si="73"/>
        <v>0</v>
      </c>
      <c r="X69" s="15">
        <f t="shared" si="74"/>
        <v>0</v>
      </c>
      <c r="Y69" s="15">
        <f t="shared" si="75"/>
        <v>0</v>
      </c>
      <c r="Z69" s="15">
        <f t="shared" si="76"/>
        <v>0</v>
      </c>
    </row>
    <row r="70" spans="1:26" x14ac:dyDescent="0.3">
      <c r="A70" s="53">
        <f t="shared" si="63"/>
        <v>16</v>
      </c>
      <c r="B70" s="27">
        <f t="shared" si="64"/>
        <v>2.6836108954799166E-16</v>
      </c>
      <c r="C70" s="27">
        <f t="shared" si="64"/>
        <v>8.356062121737473E-17</v>
      </c>
      <c r="D70" s="27">
        <f t="shared" si="64"/>
        <v>2.722087415254729E-17</v>
      </c>
      <c r="E70" s="27">
        <f t="shared" si="64"/>
        <v>9.2131503038188208E-18</v>
      </c>
      <c r="F70" s="27">
        <f t="shared" si="64"/>
        <v>3.2219043929550051E-18</v>
      </c>
      <c r="G70" s="27">
        <f t="shared" si="64"/>
        <v>1.158928660131035E-18</v>
      </c>
      <c r="H70" s="27">
        <f t="shared" si="64"/>
        <v>4.2719003719723949E-19</v>
      </c>
      <c r="I70" s="27">
        <f t="shared" si="64"/>
        <v>1.6086030142274474E-19</v>
      </c>
      <c r="J70" s="27">
        <f t="shared" si="64"/>
        <v>6.1714721110921459E-20</v>
      </c>
      <c r="K70" s="27">
        <f t="shared" si="64"/>
        <v>2.4068745186402822E-20</v>
      </c>
      <c r="L70" s="27">
        <f t="shared" si="64"/>
        <v>9.5233060724043642E-21</v>
      </c>
      <c r="M70" s="27">
        <f t="shared" si="64"/>
        <v>3.8163157000155216E-21</v>
      </c>
      <c r="N70" s="27">
        <f t="shared" si="61"/>
        <v>2.6836108954799166E-16</v>
      </c>
      <c r="O70" s="15">
        <f t="shared" si="65"/>
        <v>2.6836108954799166E-16</v>
      </c>
      <c r="P70" s="15">
        <f t="shared" si="66"/>
        <v>0</v>
      </c>
      <c r="Q70" s="15">
        <f t="shared" si="67"/>
        <v>0</v>
      </c>
      <c r="R70" s="15">
        <f t="shared" si="68"/>
        <v>0</v>
      </c>
      <c r="S70" s="15">
        <f t="shared" si="69"/>
        <v>0</v>
      </c>
      <c r="T70" s="15">
        <f t="shared" si="70"/>
        <v>0</v>
      </c>
      <c r="U70" s="15">
        <f t="shared" si="71"/>
        <v>0</v>
      </c>
      <c r="V70" s="15">
        <f t="shared" si="72"/>
        <v>0</v>
      </c>
      <c r="W70" s="15">
        <f t="shared" si="73"/>
        <v>0</v>
      </c>
      <c r="X70" s="15">
        <f t="shared" si="74"/>
        <v>0</v>
      </c>
      <c r="Y70" s="15">
        <f t="shared" si="75"/>
        <v>0</v>
      </c>
      <c r="Z70" s="15">
        <f t="shared" si="76"/>
        <v>0</v>
      </c>
    </row>
    <row r="71" spans="1:26" x14ac:dyDescent="0.3">
      <c r="A71" s="53">
        <f t="shared" si="63"/>
        <v>17</v>
      </c>
      <c r="B71" s="27">
        <f t="shared" si="64"/>
        <v>6.3311672621273544E-18</v>
      </c>
      <c r="C71" s="27">
        <f t="shared" si="64"/>
        <v>1.8778138968630293E-18</v>
      </c>
      <c r="D71" s="27">
        <f t="shared" si="64"/>
        <v>5.811363575317971E-19</v>
      </c>
      <c r="E71" s="27">
        <f t="shared" si="64"/>
        <v>1.8651905627321065E-19</v>
      </c>
      <c r="F71" s="27">
        <f t="shared" si="64"/>
        <v>6.1776811376945963E-20</v>
      </c>
      <c r="G71" s="27">
        <f t="shared" si="64"/>
        <v>2.1027577571686197E-20</v>
      </c>
      <c r="H71" s="27">
        <f t="shared" si="64"/>
        <v>7.3300323846584372E-21</v>
      </c>
      <c r="I71" s="27">
        <f t="shared" si="64"/>
        <v>2.6091206206978178E-21</v>
      </c>
      <c r="J71" s="27">
        <f t="shared" si="64"/>
        <v>9.4592092473567084E-22</v>
      </c>
      <c r="K71" s="27">
        <f t="shared" si="64"/>
        <v>3.4852677806465534E-22</v>
      </c>
      <c r="L71" s="27">
        <f t="shared" si="64"/>
        <v>1.3025875485287432E-22</v>
      </c>
      <c r="M71" s="27">
        <f t="shared" si="64"/>
        <v>4.9298700073813537E-23</v>
      </c>
      <c r="N71" s="27">
        <f t="shared" si="61"/>
        <v>6.3311672621273544E-18</v>
      </c>
      <c r="O71" s="15">
        <f t="shared" si="65"/>
        <v>6.3311672621273544E-18</v>
      </c>
      <c r="P71" s="15">
        <f t="shared" si="66"/>
        <v>0</v>
      </c>
      <c r="Q71" s="15">
        <f t="shared" si="67"/>
        <v>0</v>
      </c>
      <c r="R71" s="15">
        <f t="shared" si="68"/>
        <v>0</v>
      </c>
      <c r="S71" s="15">
        <f t="shared" si="69"/>
        <v>0</v>
      </c>
      <c r="T71" s="15">
        <f t="shared" si="70"/>
        <v>0</v>
      </c>
      <c r="U71" s="15">
        <f t="shared" si="71"/>
        <v>0</v>
      </c>
      <c r="V71" s="15">
        <f t="shared" si="72"/>
        <v>0</v>
      </c>
      <c r="W71" s="15">
        <f t="shared" si="73"/>
        <v>0</v>
      </c>
      <c r="X71" s="15">
        <f t="shared" si="74"/>
        <v>0</v>
      </c>
      <c r="Y71" s="15">
        <f t="shared" si="75"/>
        <v>0</v>
      </c>
      <c r="Z71" s="15">
        <f t="shared" si="76"/>
        <v>0</v>
      </c>
    </row>
    <row r="72" spans="1:26" x14ac:dyDescent="0.3">
      <c r="A72" s="53">
        <f t="shared" si="63"/>
        <v>18</v>
      </c>
      <c r="B72" s="27">
        <f t="shared" si="64"/>
        <v>1.4263043130424532E-19</v>
      </c>
      <c r="C72" s="27">
        <f t="shared" si="64"/>
        <v>4.0360782961517169E-20</v>
      </c>
      <c r="D72" s="27">
        <f t="shared" si="64"/>
        <v>1.1880777926464298E-20</v>
      </c>
      <c r="E72" s="27">
        <f t="shared" si="64"/>
        <v>3.6194983379616597E-21</v>
      </c>
      <c r="F72" s="27">
        <f t="shared" si="64"/>
        <v>1.1362671035219996E-21</v>
      </c>
      <c r="G72" s="27">
        <f t="shared" si="64"/>
        <v>3.6620834973289313E-22</v>
      </c>
      <c r="H72" s="27">
        <f t="shared" si="64"/>
        <v>1.2078359893375057E-22</v>
      </c>
      <c r="I72" s="27">
        <f t="shared" si="64"/>
        <v>4.0655982433824061E-23</v>
      </c>
      <c r="J72" s="27">
        <f t="shared" si="64"/>
        <v>1.3932799137134298E-23</v>
      </c>
      <c r="K72" s="27">
        <f t="shared" si="64"/>
        <v>4.8510922594472705E-24</v>
      </c>
      <c r="L72" s="27">
        <f t="shared" si="64"/>
        <v>1.7128739719004282E-24</v>
      </c>
      <c r="M72" s="27">
        <f t="shared" si="64"/>
        <v>6.1232742726949437E-25</v>
      </c>
      <c r="N72" s="27">
        <f t="shared" si="61"/>
        <v>1.4263043130424532E-19</v>
      </c>
      <c r="O72" s="15">
        <f t="shared" si="65"/>
        <v>1.4263043130424532E-19</v>
      </c>
      <c r="P72" s="15">
        <f t="shared" si="66"/>
        <v>0</v>
      </c>
      <c r="Q72" s="15">
        <f t="shared" si="67"/>
        <v>0</v>
      </c>
      <c r="R72" s="15">
        <f t="shared" si="68"/>
        <v>0</v>
      </c>
      <c r="S72" s="15">
        <f t="shared" si="69"/>
        <v>0</v>
      </c>
      <c r="T72" s="15">
        <f t="shared" si="70"/>
        <v>0</v>
      </c>
      <c r="U72" s="15">
        <f t="shared" si="71"/>
        <v>0</v>
      </c>
      <c r="V72" s="15">
        <f t="shared" si="72"/>
        <v>0</v>
      </c>
      <c r="W72" s="15">
        <f t="shared" si="73"/>
        <v>0</v>
      </c>
      <c r="X72" s="15">
        <f t="shared" si="74"/>
        <v>0</v>
      </c>
      <c r="Y72" s="15">
        <f t="shared" si="75"/>
        <v>0</v>
      </c>
      <c r="Z72" s="15">
        <f t="shared" si="76"/>
        <v>0</v>
      </c>
    </row>
    <row r="73" spans="1:26" x14ac:dyDescent="0.3">
      <c r="A73" s="53">
        <f t="shared" si="63"/>
        <v>19</v>
      </c>
      <c r="B73" s="27">
        <f t="shared" si="64"/>
        <v>3.0866509232740394E-21</v>
      </c>
      <c r="C73" s="27">
        <f t="shared" si="64"/>
        <v>8.3447004692708866E-22</v>
      </c>
      <c r="D73" s="27">
        <f t="shared" si="64"/>
        <v>2.3389263771491522E-22</v>
      </c>
      <c r="E73" s="27">
        <f t="shared" si="64"/>
        <v>6.7692255038896111E-23</v>
      </c>
      <c r="F73" s="27">
        <f t="shared" si="64"/>
        <v>2.0155136712732315E-23</v>
      </c>
      <c r="G73" s="27">
        <f t="shared" si="64"/>
        <v>6.1538083659795713E-24</v>
      </c>
      <c r="H73" s="27">
        <f t="shared" si="64"/>
        <v>1.9211744060070508E-24</v>
      </c>
      <c r="I73" s="27">
        <f t="shared" si="64"/>
        <v>6.117221942777256E-25</v>
      </c>
      <c r="J73" s="27">
        <f t="shared" si="64"/>
        <v>1.9821366984295577E-25</v>
      </c>
      <c r="K73" s="27">
        <f t="shared" si="64"/>
        <v>6.5229117587328588E-26</v>
      </c>
      <c r="L73" s="27">
        <f t="shared" si="64"/>
        <v>2.1762467883757814E-26</v>
      </c>
      <c r="M73" s="27">
        <f t="shared" si="64"/>
        <v>7.349263634223285E-27</v>
      </c>
      <c r="N73" s="27">
        <f t="shared" si="61"/>
        <v>3.0866509232740394E-21</v>
      </c>
      <c r="O73" s="15">
        <f t="shared" si="65"/>
        <v>3.0866509232740394E-21</v>
      </c>
      <c r="P73" s="15">
        <f t="shared" si="66"/>
        <v>0</v>
      </c>
      <c r="Q73" s="15">
        <f t="shared" si="67"/>
        <v>0</v>
      </c>
      <c r="R73" s="15">
        <f t="shared" si="68"/>
        <v>0</v>
      </c>
      <c r="S73" s="15">
        <f t="shared" si="69"/>
        <v>0</v>
      </c>
      <c r="T73" s="15">
        <f t="shared" si="70"/>
        <v>0</v>
      </c>
      <c r="U73" s="15">
        <f t="shared" si="71"/>
        <v>0</v>
      </c>
      <c r="V73" s="15">
        <f t="shared" si="72"/>
        <v>0</v>
      </c>
      <c r="W73" s="15">
        <f t="shared" si="73"/>
        <v>0</v>
      </c>
      <c r="X73" s="15">
        <f t="shared" si="74"/>
        <v>0</v>
      </c>
      <c r="Y73" s="15">
        <f t="shared" si="75"/>
        <v>0</v>
      </c>
      <c r="Z73" s="15">
        <f t="shared" si="76"/>
        <v>0</v>
      </c>
    </row>
    <row r="74" spans="1:26" x14ac:dyDescent="0.3">
      <c r="A74" s="53">
        <f t="shared" si="63"/>
        <v>20</v>
      </c>
      <c r="B74" s="27">
        <f t="shared" ref="B74:M86" si="77">EXP(-0.5*(($A74-B$47)/B$49)^2/(1+B$51*ABS($A74-B$47)/B$49))</f>
        <v>6.448621334472016E-23</v>
      </c>
      <c r="C74" s="27">
        <f t="shared" si="77"/>
        <v>1.6675732459867608E-23</v>
      </c>
      <c r="D74" s="27">
        <f t="shared" si="77"/>
        <v>4.4546226243814033E-24</v>
      </c>
      <c r="E74" s="27">
        <f t="shared" si="77"/>
        <v>1.2256446554460221E-24</v>
      </c>
      <c r="F74" s="27">
        <f t="shared" si="77"/>
        <v>3.4631584880244915E-25</v>
      </c>
      <c r="G74" s="27">
        <f t="shared" si="77"/>
        <v>1.0021580726927889E-25</v>
      </c>
      <c r="H74" s="27">
        <f t="shared" si="77"/>
        <v>2.9624907908655421E-26</v>
      </c>
      <c r="I74" s="27">
        <f t="shared" si="77"/>
        <v>8.9256070089390975E-27</v>
      </c>
      <c r="J74" s="27">
        <f t="shared" si="77"/>
        <v>2.7351324180776156E-27</v>
      </c>
      <c r="K74" s="27">
        <f t="shared" si="77"/>
        <v>8.5087693861573966E-28</v>
      </c>
      <c r="L74" s="27">
        <f t="shared" si="77"/>
        <v>2.6826833689305648E-28</v>
      </c>
      <c r="M74" s="27">
        <f t="shared" si="77"/>
        <v>8.5589806824009874E-29</v>
      </c>
      <c r="N74" s="27">
        <f t="shared" si="61"/>
        <v>6.448621334472016E-23</v>
      </c>
      <c r="O74" s="15">
        <f t="shared" si="65"/>
        <v>6.448621334472016E-23</v>
      </c>
      <c r="P74" s="15">
        <f t="shared" si="66"/>
        <v>0</v>
      </c>
      <c r="Q74" s="15">
        <f t="shared" si="67"/>
        <v>0</v>
      </c>
      <c r="R74" s="15">
        <f t="shared" si="68"/>
        <v>0</v>
      </c>
      <c r="S74" s="15">
        <f t="shared" si="69"/>
        <v>0</v>
      </c>
      <c r="T74" s="15">
        <f t="shared" si="70"/>
        <v>0</v>
      </c>
      <c r="U74" s="15">
        <f t="shared" si="71"/>
        <v>0</v>
      </c>
      <c r="V74" s="15">
        <f t="shared" si="72"/>
        <v>0</v>
      </c>
      <c r="W74" s="15">
        <f t="shared" si="73"/>
        <v>0</v>
      </c>
      <c r="X74" s="15">
        <f t="shared" si="74"/>
        <v>0</v>
      </c>
      <c r="Y74" s="15">
        <f t="shared" si="75"/>
        <v>0</v>
      </c>
      <c r="Z74" s="15">
        <f t="shared" si="76"/>
        <v>0</v>
      </c>
    </row>
    <row r="75" spans="1:26" x14ac:dyDescent="0.3">
      <c r="A75" s="53">
        <f t="shared" si="63"/>
        <v>21</v>
      </c>
      <c r="B75" s="27">
        <f t="shared" si="77"/>
        <v>1.306068577545117E-24</v>
      </c>
      <c r="C75" s="27">
        <f t="shared" si="77"/>
        <v>3.2339446969368122E-25</v>
      </c>
      <c r="D75" s="27">
        <f t="shared" si="77"/>
        <v>8.2400101565397315E-26</v>
      </c>
      <c r="E75" s="27">
        <f t="shared" si="77"/>
        <v>2.1566757095488473E-26</v>
      </c>
      <c r="F75" s="27">
        <f t="shared" si="77"/>
        <v>5.7858606382568364E-27</v>
      </c>
      <c r="G75" s="27">
        <f t="shared" si="77"/>
        <v>1.587475297901881E-27</v>
      </c>
      <c r="H75" s="27">
        <f t="shared" si="77"/>
        <v>4.4448776667185723E-28</v>
      </c>
      <c r="I75" s="27">
        <f t="shared" si="77"/>
        <v>1.2674752543494916E-28</v>
      </c>
      <c r="J75" s="27">
        <f t="shared" si="77"/>
        <v>3.6738688703426555E-29</v>
      </c>
      <c r="K75" s="27">
        <f t="shared" si="77"/>
        <v>1.0805766520623495E-29</v>
      </c>
      <c r="L75" s="27">
        <f t="shared" si="77"/>
        <v>3.2198905563526898E-30</v>
      </c>
      <c r="M75" s="27">
        <f t="shared" si="77"/>
        <v>9.7060781910485676E-31</v>
      </c>
      <c r="N75" s="27">
        <f t="shared" si="61"/>
        <v>1.306068577545117E-24</v>
      </c>
      <c r="O75" s="15">
        <f t="shared" si="65"/>
        <v>1.306068577545117E-24</v>
      </c>
      <c r="P75" s="15">
        <f t="shared" si="66"/>
        <v>0</v>
      </c>
      <c r="Q75" s="15">
        <f t="shared" si="67"/>
        <v>0</v>
      </c>
      <c r="R75" s="15">
        <f t="shared" si="68"/>
        <v>0</v>
      </c>
      <c r="S75" s="15">
        <f t="shared" si="69"/>
        <v>0</v>
      </c>
      <c r="T75" s="15">
        <f t="shared" si="70"/>
        <v>0</v>
      </c>
      <c r="U75" s="15">
        <f t="shared" si="71"/>
        <v>0</v>
      </c>
      <c r="V75" s="15">
        <f t="shared" si="72"/>
        <v>0</v>
      </c>
      <c r="W75" s="15">
        <f t="shared" si="73"/>
        <v>0</v>
      </c>
      <c r="X75" s="15">
        <f t="shared" si="74"/>
        <v>0</v>
      </c>
      <c r="Y75" s="15">
        <f t="shared" si="75"/>
        <v>0</v>
      </c>
      <c r="Z75" s="15">
        <f t="shared" si="76"/>
        <v>0</v>
      </c>
    </row>
    <row r="76" spans="1:26" x14ac:dyDescent="0.3">
      <c r="A76" s="53">
        <f t="shared" si="63"/>
        <v>22</v>
      </c>
      <c r="B76" s="27">
        <f t="shared" si="77"/>
        <v>2.5734995764430071E-26</v>
      </c>
      <c r="C76" s="27">
        <f t="shared" si="77"/>
        <v>6.1071457138245961E-27</v>
      </c>
      <c r="D76" s="27">
        <f t="shared" si="77"/>
        <v>1.4852823581353798E-27</v>
      </c>
      <c r="E76" s="27">
        <f t="shared" si="77"/>
        <v>3.7000554817057367E-28</v>
      </c>
      <c r="F76" s="27">
        <f t="shared" si="77"/>
        <v>9.428753057058788E-29</v>
      </c>
      <c r="G76" s="27">
        <f t="shared" si="77"/>
        <v>2.4536718051888096E-29</v>
      </c>
      <c r="H76" s="27">
        <f t="shared" si="77"/>
        <v>6.509059086413355E-30</v>
      </c>
      <c r="I76" s="27">
        <f t="shared" si="77"/>
        <v>1.7570679587257984E-30</v>
      </c>
      <c r="J76" s="27">
        <f t="shared" si="77"/>
        <v>4.8182299003874299E-31</v>
      </c>
      <c r="K76" s="27">
        <f t="shared" si="77"/>
        <v>1.3400383010895987E-31</v>
      </c>
      <c r="L76" s="27">
        <f t="shared" si="77"/>
        <v>3.7742058211022286E-32</v>
      </c>
      <c r="M76" s="27">
        <f t="shared" si="77"/>
        <v>1.0749943249637012E-32</v>
      </c>
      <c r="N76" s="27">
        <f t="shared" si="61"/>
        <v>2.5734995764430071E-26</v>
      </c>
      <c r="O76" s="15">
        <f t="shared" si="65"/>
        <v>2.5734995764430071E-26</v>
      </c>
      <c r="P76" s="15">
        <f t="shared" si="66"/>
        <v>0</v>
      </c>
      <c r="Q76" s="15">
        <f t="shared" si="67"/>
        <v>0</v>
      </c>
      <c r="R76" s="15">
        <f t="shared" si="68"/>
        <v>0</v>
      </c>
      <c r="S76" s="15">
        <f t="shared" si="69"/>
        <v>0</v>
      </c>
      <c r="T76" s="15">
        <f t="shared" si="70"/>
        <v>0</v>
      </c>
      <c r="U76" s="15">
        <f t="shared" si="71"/>
        <v>0</v>
      </c>
      <c r="V76" s="15">
        <f t="shared" si="72"/>
        <v>0</v>
      </c>
      <c r="W76" s="15">
        <f t="shared" si="73"/>
        <v>0</v>
      </c>
      <c r="X76" s="15">
        <f t="shared" si="74"/>
        <v>0</v>
      </c>
      <c r="Y76" s="15">
        <f t="shared" si="75"/>
        <v>0</v>
      </c>
      <c r="Z76" s="15">
        <f t="shared" si="76"/>
        <v>0</v>
      </c>
    </row>
    <row r="77" spans="1:26" x14ac:dyDescent="0.3">
      <c r="A77" s="53">
        <f t="shared" si="63"/>
        <v>23</v>
      </c>
      <c r="B77" s="27">
        <f t="shared" si="77"/>
        <v>4.9482854561922243E-28</v>
      </c>
      <c r="C77" s="27">
        <f t="shared" si="77"/>
        <v>1.126339209801269E-28</v>
      </c>
      <c r="D77" s="27">
        <f t="shared" si="77"/>
        <v>2.6162909017358725E-29</v>
      </c>
      <c r="E77" s="27">
        <f t="shared" si="77"/>
        <v>6.2063712313968471E-30</v>
      </c>
      <c r="F77" s="27">
        <f t="shared" si="77"/>
        <v>1.5028365686778276E-30</v>
      </c>
      <c r="G77" s="27">
        <f t="shared" si="77"/>
        <v>3.7104554236841427E-31</v>
      </c>
      <c r="H77" s="27">
        <f t="shared" si="77"/>
        <v>9.3278221856903083E-32</v>
      </c>
      <c r="I77" s="27">
        <f t="shared" si="77"/>
        <v>2.3840833207532129E-32</v>
      </c>
      <c r="J77" s="27">
        <f t="shared" si="77"/>
        <v>6.1858185377353297E-33</v>
      </c>
      <c r="K77" s="27">
        <f t="shared" si="77"/>
        <v>1.6269401378646172E-33</v>
      </c>
      <c r="L77" s="27">
        <f t="shared" si="77"/>
        <v>4.3314877962651723E-34</v>
      </c>
      <c r="M77" s="27">
        <f t="shared" si="77"/>
        <v>1.1657870001223533E-34</v>
      </c>
      <c r="N77" s="27">
        <f t="shared" si="61"/>
        <v>4.9482854561922243E-28</v>
      </c>
      <c r="O77" s="15">
        <f t="shared" si="65"/>
        <v>4.9482854561922243E-28</v>
      </c>
      <c r="P77" s="15">
        <f t="shared" si="66"/>
        <v>0</v>
      </c>
      <c r="Q77" s="15">
        <f t="shared" si="67"/>
        <v>0</v>
      </c>
      <c r="R77" s="15">
        <f t="shared" si="68"/>
        <v>0</v>
      </c>
      <c r="S77" s="15">
        <f t="shared" si="69"/>
        <v>0</v>
      </c>
      <c r="T77" s="15">
        <f t="shared" si="70"/>
        <v>0</v>
      </c>
      <c r="U77" s="15">
        <f t="shared" si="71"/>
        <v>0</v>
      </c>
      <c r="V77" s="15">
        <f t="shared" si="72"/>
        <v>0</v>
      </c>
      <c r="W77" s="15">
        <f t="shared" si="73"/>
        <v>0</v>
      </c>
      <c r="X77" s="15">
        <f t="shared" si="74"/>
        <v>0</v>
      </c>
      <c r="Y77" s="15">
        <f t="shared" si="75"/>
        <v>0</v>
      </c>
      <c r="Z77" s="15">
        <f t="shared" si="76"/>
        <v>0</v>
      </c>
    </row>
    <row r="78" spans="1:26" x14ac:dyDescent="0.3">
      <c r="A78" s="53">
        <f t="shared" si="63"/>
        <v>24</v>
      </c>
      <c r="B78" s="27">
        <f t="shared" si="77"/>
        <v>9.3086261397314415E-30</v>
      </c>
      <c r="C78" s="27">
        <f t="shared" si="77"/>
        <v>2.0338250912755525E-30</v>
      </c>
      <c r="D78" s="27">
        <f t="shared" si="77"/>
        <v>4.51457097728528E-31</v>
      </c>
      <c r="E78" s="27">
        <f t="shared" si="77"/>
        <v>1.0202511518335456E-31</v>
      </c>
      <c r="F78" s="27">
        <f t="shared" si="77"/>
        <v>2.3483081886778419E-32</v>
      </c>
      <c r="G78" s="27">
        <f t="shared" si="77"/>
        <v>5.502228600186312E-33</v>
      </c>
      <c r="H78" s="27">
        <f t="shared" si="77"/>
        <v>1.3110920020215356E-33</v>
      </c>
      <c r="I78" s="27">
        <f t="shared" si="77"/>
        <v>3.1733324455631879E-34</v>
      </c>
      <c r="J78" s="27">
        <f t="shared" si="77"/>
        <v>7.7915228604226089E-35</v>
      </c>
      <c r="K78" s="27">
        <f t="shared" si="77"/>
        <v>1.9381273363718996E-35</v>
      </c>
      <c r="L78" s="27">
        <f t="shared" si="77"/>
        <v>4.8779192660137607E-36</v>
      </c>
      <c r="M78" s="27">
        <f t="shared" si="77"/>
        <v>1.2406187631569752E-36</v>
      </c>
      <c r="N78" s="27">
        <f t="shared" si="61"/>
        <v>9.3086261397314415E-30</v>
      </c>
      <c r="O78" s="15">
        <f t="shared" si="65"/>
        <v>9.3086261397314415E-30</v>
      </c>
      <c r="P78" s="15">
        <f t="shared" si="66"/>
        <v>0</v>
      </c>
      <c r="Q78" s="15">
        <f t="shared" si="67"/>
        <v>0</v>
      </c>
      <c r="R78" s="15">
        <f t="shared" si="68"/>
        <v>0</v>
      </c>
      <c r="S78" s="15">
        <f t="shared" si="69"/>
        <v>0</v>
      </c>
      <c r="T78" s="15">
        <f t="shared" si="70"/>
        <v>0</v>
      </c>
      <c r="U78" s="15">
        <f t="shared" si="71"/>
        <v>0</v>
      </c>
      <c r="V78" s="15">
        <f t="shared" si="72"/>
        <v>0</v>
      </c>
      <c r="W78" s="15">
        <f t="shared" si="73"/>
        <v>0</v>
      </c>
      <c r="X78" s="15">
        <f t="shared" si="74"/>
        <v>0</v>
      </c>
      <c r="Y78" s="15">
        <f t="shared" si="75"/>
        <v>0</v>
      </c>
      <c r="Z78" s="15">
        <f t="shared" si="76"/>
        <v>0</v>
      </c>
    </row>
    <row r="79" spans="1:26" x14ac:dyDescent="0.3">
      <c r="A79" s="53">
        <f t="shared" si="63"/>
        <v>25</v>
      </c>
      <c r="B79" s="27">
        <f t="shared" si="77"/>
        <v>1.7170787461516705E-31</v>
      </c>
      <c r="C79" s="27">
        <f t="shared" si="77"/>
        <v>3.6033901293334779E-32</v>
      </c>
      <c r="D79" s="27">
        <f t="shared" si="77"/>
        <v>7.647404652829874E-33</v>
      </c>
      <c r="E79" s="27">
        <f t="shared" si="77"/>
        <v>1.6470601135883428E-33</v>
      </c>
      <c r="F79" s="27">
        <f t="shared" si="77"/>
        <v>3.6046342111842605E-34</v>
      </c>
      <c r="G79" s="27">
        <f t="shared" si="77"/>
        <v>8.0170514052659689E-35</v>
      </c>
      <c r="H79" s="27">
        <f t="shared" si="77"/>
        <v>1.8110504452597036E-35</v>
      </c>
      <c r="I79" s="27">
        <f t="shared" si="77"/>
        <v>4.1516079661307971E-36</v>
      </c>
      <c r="J79" s="27">
        <f t="shared" si="77"/>
        <v>9.6472126283974982E-37</v>
      </c>
      <c r="K79" s="27">
        <f t="shared" si="77"/>
        <v>2.2697765895415105E-37</v>
      </c>
      <c r="L79" s="27">
        <f t="shared" si="77"/>
        <v>5.4006732907375313E-38</v>
      </c>
      <c r="M79" s="27">
        <f t="shared" si="77"/>
        <v>1.2980471652985933E-38</v>
      </c>
      <c r="N79" s="27">
        <f t="shared" si="61"/>
        <v>1.7170787461516705E-31</v>
      </c>
      <c r="O79" s="15">
        <f t="shared" si="65"/>
        <v>1.7170787461516705E-31</v>
      </c>
      <c r="P79" s="15">
        <f t="shared" si="66"/>
        <v>0</v>
      </c>
      <c r="Q79" s="15">
        <f t="shared" si="67"/>
        <v>0</v>
      </c>
      <c r="R79" s="15">
        <f t="shared" si="68"/>
        <v>0</v>
      </c>
      <c r="S79" s="15">
        <f t="shared" si="69"/>
        <v>0</v>
      </c>
      <c r="T79" s="15">
        <f t="shared" si="70"/>
        <v>0</v>
      </c>
      <c r="U79" s="15">
        <f t="shared" si="71"/>
        <v>0</v>
      </c>
      <c r="V79" s="15">
        <f t="shared" si="72"/>
        <v>0</v>
      </c>
      <c r="W79" s="15">
        <f t="shared" si="73"/>
        <v>0</v>
      </c>
      <c r="X79" s="15">
        <f t="shared" si="74"/>
        <v>0</v>
      </c>
      <c r="Y79" s="15">
        <f t="shared" si="75"/>
        <v>0</v>
      </c>
      <c r="Z79" s="15">
        <f t="shared" si="76"/>
        <v>0</v>
      </c>
    </row>
    <row r="80" spans="1:26" x14ac:dyDescent="0.3">
      <c r="A80" s="53">
        <f t="shared" si="63"/>
        <v>26</v>
      </c>
      <c r="B80" s="27">
        <f t="shared" si="77"/>
        <v>3.1118134918971013E-33</v>
      </c>
      <c r="C80" s="27">
        <f t="shared" si="77"/>
        <v>6.2759300732835881E-34</v>
      </c>
      <c r="D80" s="27">
        <f t="shared" si="77"/>
        <v>1.2740079938534852E-34</v>
      </c>
      <c r="E80" s="27">
        <f t="shared" si="77"/>
        <v>2.6158965526123009E-35</v>
      </c>
      <c r="F80" s="27">
        <f t="shared" si="77"/>
        <v>5.4449247182651456E-36</v>
      </c>
      <c r="G80" s="27">
        <f t="shared" si="77"/>
        <v>1.1497569306288604E-36</v>
      </c>
      <c r="H80" s="27">
        <f t="shared" si="77"/>
        <v>2.4627155412357678E-37</v>
      </c>
      <c r="I80" s="27">
        <f t="shared" si="77"/>
        <v>5.3475954163654761E-38</v>
      </c>
      <c r="J80" s="27">
        <f t="shared" si="77"/>
        <v>1.1761560537673053E-38</v>
      </c>
      <c r="K80" s="27">
        <f t="shared" si="77"/>
        <v>2.6175738114137823E-39</v>
      </c>
      <c r="L80" s="27">
        <f t="shared" si="77"/>
        <v>5.8884182264176397E-40</v>
      </c>
      <c r="M80" s="27">
        <f t="shared" si="77"/>
        <v>1.3375032374768034E-40</v>
      </c>
      <c r="N80" s="27">
        <f t="shared" si="61"/>
        <v>3.1118134918971013E-33</v>
      </c>
      <c r="O80" s="15">
        <f t="shared" si="65"/>
        <v>3.1118134918971013E-33</v>
      </c>
      <c r="P80" s="15">
        <f t="shared" si="66"/>
        <v>0</v>
      </c>
      <c r="Q80" s="15">
        <f t="shared" si="67"/>
        <v>0</v>
      </c>
      <c r="R80" s="15">
        <f t="shared" si="68"/>
        <v>0</v>
      </c>
      <c r="S80" s="15">
        <f t="shared" si="69"/>
        <v>0</v>
      </c>
      <c r="T80" s="15">
        <f t="shared" si="70"/>
        <v>0</v>
      </c>
      <c r="U80" s="15">
        <f t="shared" si="71"/>
        <v>0</v>
      </c>
      <c r="V80" s="15">
        <f t="shared" si="72"/>
        <v>0</v>
      </c>
      <c r="W80" s="15">
        <f t="shared" si="73"/>
        <v>0</v>
      </c>
      <c r="X80" s="15">
        <f t="shared" si="74"/>
        <v>0</v>
      </c>
      <c r="Y80" s="15">
        <f t="shared" si="75"/>
        <v>0</v>
      </c>
      <c r="Z80" s="15">
        <f t="shared" si="76"/>
        <v>0</v>
      </c>
    </row>
    <row r="81" spans="1:26" x14ac:dyDescent="0.3">
      <c r="A81" s="53">
        <f t="shared" si="63"/>
        <v>27</v>
      </c>
      <c r="B81" s="27">
        <f t="shared" si="77"/>
        <v>5.5499937723726936E-35</v>
      </c>
      <c r="C81" s="27">
        <f t="shared" si="77"/>
        <v>1.0762810619242073E-35</v>
      </c>
      <c r="D81" s="27">
        <f t="shared" si="77"/>
        <v>2.0906577906261519E-36</v>
      </c>
      <c r="E81" s="27">
        <f t="shared" si="77"/>
        <v>4.0937134503252626E-37</v>
      </c>
      <c r="F81" s="27">
        <f t="shared" si="77"/>
        <v>8.106102705017287E-38</v>
      </c>
      <c r="G81" s="27">
        <f t="shared" si="77"/>
        <v>1.6254295390652832E-38</v>
      </c>
      <c r="H81" s="27">
        <f t="shared" si="77"/>
        <v>3.301658044472444E-39</v>
      </c>
      <c r="I81" s="27">
        <f t="shared" si="77"/>
        <v>6.7917856733626455E-40</v>
      </c>
      <c r="J81" s="27">
        <f t="shared" si="77"/>
        <v>1.4139976366040082E-40</v>
      </c>
      <c r="K81" s="27">
        <f t="shared" si="77"/>
        <v>2.9768924743080577E-41</v>
      </c>
      <c r="L81" s="27">
        <f t="shared" si="77"/>
        <v>6.3316576569769777E-42</v>
      </c>
      <c r="M81" s="27">
        <f t="shared" si="77"/>
        <v>1.3591895420324131E-42</v>
      </c>
      <c r="N81" s="27">
        <f t="shared" si="61"/>
        <v>5.5499937723726936E-35</v>
      </c>
      <c r="O81" s="15">
        <f t="shared" si="65"/>
        <v>5.5499937723726936E-35</v>
      </c>
      <c r="P81" s="15">
        <f t="shared" si="66"/>
        <v>0</v>
      </c>
      <c r="Q81" s="15">
        <f t="shared" si="67"/>
        <v>0</v>
      </c>
      <c r="R81" s="15">
        <f t="shared" si="68"/>
        <v>0</v>
      </c>
      <c r="S81" s="15">
        <f t="shared" si="69"/>
        <v>0</v>
      </c>
      <c r="T81" s="15">
        <f t="shared" si="70"/>
        <v>0</v>
      </c>
      <c r="U81" s="15">
        <f t="shared" si="71"/>
        <v>0</v>
      </c>
      <c r="V81" s="15">
        <f t="shared" si="72"/>
        <v>0</v>
      </c>
      <c r="W81" s="15">
        <f t="shared" si="73"/>
        <v>0</v>
      </c>
      <c r="X81" s="15">
        <f t="shared" si="74"/>
        <v>0</v>
      </c>
      <c r="Y81" s="15">
        <f t="shared" si="75"/>
        <v>0</v>
      </c>
      <c r="Z81" s="15">
        <f t="shared" si="76"/>
        <v>0</v>
      </c>
    </row>
    <row r="82" spans="1:26" x14ac:dyDescent="0.3">
      <c r="A82" s="53">
        <f t="shared" si="63"/>
        <v>28</v>
      </c>
      <c r="B82" s="27">
        <f t="shared" si="77"/>
        <v>9.7560172317676135E-37</v>
      </c>
      <c r="C82" s="27">
        <f t="shared" si="77"/>
        <v>1.8200264146480076E-37</v>
      </c>
      <c r="D82" s="27">
        <f t="shared" si="77"/>
        <v>3.3841777060372343E-38</v>
      </c>
      <c r="E82" s="27">
        <f t="shared" si="77"/>
        <v>6.3211129907058931E-39</v>
      </c>
      <c r="F82" s="27">
        <f t="shared" si="77"/>
        <v>1.1909812363726125E-39</v>
      </c>
      <c r="G82" s="27">
        <f t="shared" si="77"/>
        <v>2.2681709498544082E-40</v>
      </c>
      <c r="H82" s="27">
        <f t="shared" si="77"/>
        <v>4.3697066295513321E-41</v>
      </c>
      <c r="I82" s="27">
        <f t="shared" si="77"/>
        <v>8.5163920570828402E-42</v>
      </c>
      <c r="J82" s="27">
        <f t="shared" si="77"/>
        <v>1.678463895361811E-42</v>
      </c>
      <c r="K82" s="27">
        <f t="shared" si="77"/>
        <v>3.3429628622767304E-43</v>
      </c>
      <c r="L82" s="27">
        <f t="shared" si="77"/>
        <v>6.7229159559896947E-44</v>
      </c>
      <c r="M82" s="27">
        <f t="shared" si="77"/>
        <v>1.3639478600126184E-44</v>
      </c>
      <c r="N82" s="27">
        <f t="shared" si="61"/>
        <v>9.7560172317676135E-37</v>
      </c>
      <c r="O82" s="15">
        <f t="shared" si="65"/>
        <v>9.7560172317676135E-37</v>
      </c>
      <c r="P82" s="15">
        <f t="shared" si="66"/>
        <v>0</v>
      </c>
      <c r="Q82" s="15">
        <f t="shared" si="67"/>
        <v>0</v>
      </c>
      <c r="R82" s="15">
        <f t="shared" si="68"/>
        <v>0</v>
      </c>
      <c r="S82" s="15">
        <f t="shared" si="69"/>
        <v>0</v>
      </c>
      <c r="T82" s="15">
        <f t="shared" si="70"/>
        <v>0</v>
      </c>
      <c r="U82" s="15">
        <f t="shared" si="71"/>
        <v>0</v>
      </c>
      <c r="V82" s="15">
        <f t="shared" si="72"/>
        <v>0</v>
      </c>
      <c r="W82" s="15">
        <f t="shared" si="73"/>
        <v>0</v>
      </c>
      <c r="X82" s="15">
        <f t="shared" si="74"/>
        <v>0</v>
      </c>
      <c r="Y82" s="15">
        <f t="shared" si="75"/>
        <v>0</v>
      </c>
      <c r="Z82" s="15">
        <f t="shared" si="76"/>
        <v>0</v>
      </c>
    </row>
    <row r="83" spans="1:26" x14ac:dyDescent="0.3">
      <c r="A83" s="53">
        <f t="shared" si="63"/>
        <v>29</v>
      </c>
      <c r="B83" s="27">
        <f t="shared" si="77"/>
        <v>1.6924727293343556E-38</v>
      </c>
      <c r="C83" s="27">
        <f t="shared" si="77"/>
        <v>3.0386649829209871E-39</v>
      </c>
      <c r="D83" s="27">
        <f t="shared" si="77"/>
        <v>5.4102428876640155E-40</v>
      </c>
      <c r="E83" s="27">
        <f t="shared" si="77"/>
        <v>9.6420940024846415E-41</v>
      </c>
      <c r="F83" s="27">
        <f t="shared" si="77"/>
        <v>1.7289550470195773E-41</v>
      </c>
      <c r="G83" s="27">
        <f t="shared" si="77"/>
        <v>3.1277722321034682E-42</v>
      </c>
      <c r="H83" s="27">
        <f t="shared" si="77"/>
        <v>5.7157772540186986E-43</v>
      </c>
      <c r="I83" s="27">
        <f t="shared" si="77"/>
        <v>1.0555274741352406E-43</v>
      </c>
      <c r="J83" s="27">
        <f t="shared" si="77"/>
        <v>1.9694609442274107E-44</v>
      </c>
      <c r="K83" s="27">
        <f t="shared" si="77"/>
        <v>3.7110252777370878E-45</v>
      </c>
      <c r="L83" s="27">
        <f t="shared" si="77"/>
        <v>7.0567895772762989E-46</v>
      </c>
      <c r="M83" s="27">
        <f t="shared" si="77"/>
        <v>1.3531140031528434E-46</v>
      </c>
      <c r="N83" s="27">
        <f t="shared" si="61"/>
        <v>1.6924727293343556E-38</v>
      </c>
      <c r="O83" s="15">
        <f t="shared" si="65"/>
        <v>1.6924727293343556E-38</v>
      </c>
      <c r="P83" s="15">
        <f t="shared" si="66"/>
        <v>0</v>
      </c>
      <c r="Q83" s="15">
        <f t="shared" si="67"/>
        <v>0</v>
      </c>
      <c r="R83" s="15">
        <f t="shared" si="68"/>
        <v>0</v>
      </c>
      <c r="S83" s="15">
        <f t="shared" si="69"/>
        <v>0</v>
      </c>
      <c r="T83" s="15">
        <f t="shared" si="70"/>
        <v>0</v>
      </c>
      <c r="U83" s="15">
        <f t="shared" si="71"/>
        <v>0</v>
      </c>
      <c r="V83" s="15">
        <f t="shared" si="72"/>
        <v>0</v>
      </c>
      <c r="W83" s="15">
        <f t="shared" si="73"/>
        <v>0</v>
      </c>
      <c r="X83" s="15">
        <f t="shared" si="74"/>
        <v>0</v>
      </c>
      <c r="Y83" s="15">
        <f t="shared" si="75"/>
        <v>0</v>
      </c>
      <c r="Z83" s="15">
        <f t="shared" si="76"/>
        <v>0</v>
      </c>
    </row>
    <row r="84" spans="1:26" x14ac:dyDescent="0.3">
      <c r="A84" s="53">
        <f t="shared" si="63"/>
        <v>30</v>
      </c>
      <c r="B84" s="27">
        <f t="shared" si="77"/>
        <v>2.900958435084968E-40</v>
      </c>
      <c r="C84" s="27">
        <f t="shared" si="77"/>
        <v>5.0144798255187871E-41</v>
      </c>
      <c r="D84" s="27">
        <f t="shared" si="77"/>
        <v>8.5515650949022515E-42</v>
      </c>
      <c r="E84" s="27">
        <f t="shared" si="77"/>
        <v>1.4544962598247967E-42</v>
      </c>
      <c r="F84" s="27">
        <f t="shared" si="77"/>
        <v>2.4825742439594631E-43</v>
      </c>
      <c r="G84" s="27">
        <f t="shared" si="77"/>
        <v>4.2667153139453896E-44</v>
      </c>
      <c r="H84" s="27">
        <f t="shared" si="77"/>
        <v>7.3967966130335873E-45</v>
      </c>
      <c r="I84" s="27">
        <f t="shared" si="77"/>
        <v>1.29438743255451E-45</v>
      </c>
      <c r="J84" s="27">
        <f t="shared" si="77"/>
        <v>2.2866009037689108E-46</v>
      </c>
      <c r="K84" s="27">
        <f t="shared" si="77"/>
        <v>4.0764627549303534E-47</v>
      </c>
      <c r="L84" s="27">
        <f t="shared" si="77"/>
        <v>7.329889041584449E-48</v>
      </c>
      <c r="M84" s="27">
        <f t="shared" si="77"/>
        <v>1.3283734371548609E-48</v>
      </c>
      <c r="N84" s="27">
        <f t="shared" si="61"/>
        <v>2.900958435084968E-40</v>
      </c>
      <c r="O84" s="15">
        <f t="shared" si="65"/>
        <v>2.900958435084968E-40</v>
      </c>
      <c r="P84" s="15">
        <f t="shared" si="66"/>
        <v>0</v>
      </c>
      <c r="Q84" s="15">
        <f t="shared" si="67"/>
        <v>0</v>
      </c>
      <c r="R84" s="15">
        <f t="shared" si="68"/>
        <v>0</v>
      </c>
      <c r="S84" s="15">
        <f t="shared" si="69"/>
        <v>0</v>
      </c>
      <c r="T84" s="15">
        <f t="shared" si="70"/>
        <v>0</v>
      </c>
      <c r="U84" s="15">
        <f t="shared" si="71"/>
        <v>0</v>
      </c>
      <c r="V84" s="15">
        <f t="shared" si="72"/>
        <v>0</v>
      </c>
      <c r="W84" s="15">
        <f t="shared" si="73"/>
        <v>0</v>
      </c>
      <c r="X84" s="15">
        <f t="shared" si="74"/>
        <v>0</v>
      </c>
      <c r="Y84" s="15">
        <f t="shared" si="75"/>
        <v>0</v>
      </c>
      <c r="Z84" s="15">
        <f t="shared" si="76"/>
        <v>0</v>
      </c>
    </row>
    <row r="85" spans="1:26" x14ac:dyDescent="0.3">
      <c r="A85" s="53">
        <f t="shared" si="63"/>
        <v>31</v>
      </c>
      <c r="B85" s="27">
        <f t="shared" si="77"/>
        <v>4.9178672142901108E-42</v>
      </c>
      <c r="C85" s="27">
        <f t="shared" si="77"/>
        <v>8.1872263243002046E-43</v>
      </c>
      <c r="D85" s="27">
        <f t="shared" si="77"/>
        <v>1.3376983243744528E-43</v>
      </c>
      <c r="E85" s="27">
        <f t="shared" si="77"/>
        <v>2.1718353724208564E-44</v>
      </c>
      <c r="F85" s="27">
        <f t="shared" si="77"/>
        <v>3.5290935469770788E-45</v>
      </c>
      <c r="G85" s="27">
        <f t="shared" si="77"/>
        <v>5.7629988096285874E-46</v>
      </c>
      <c r="H85" s="27">
        <f t="shared" si="77"/>
        <v>9.4787305360570371E-47</v>
      </c>
      <c r="I85" s="27">
        <f t="shared" si="77"/>
        <v>1.5719155748887998E-47</v>
      </c>
      <c r="J85" s="27">
        <f t="shared" si="77"/>
        <v>2.6292245350822497E-48</v>
      </c>
      <c r="K85" s="27">
        <f t="shared" si="77"/>
        <v>4.4349109787150872E-49</v>
      </c>
      <c r="L85" s="27">
        <f t="shared" si="77"/>
        <v>7.5406979569867404E-50</v>
      </c>
      <c r="M85" s="27">
        <f t="shared" si="77"/>
        <v>1.2916274763468085E-50</v>
      </c>
      <c r="N85" s="27">
        <f t="shared" si="61"/>
        <v>4.9178672142901108E-42</v>
      </c>
      <c r="O85" s="15">
        <f t="shared" si="65"/>
        <v>4.9178672142901108E-42</v>
      </c>
      <c r="P85" s="15">
        <f t="shared" si="66"/>
        <v>0</v>
      </c>
      <c r="Q85" s="15">
        <f t="shared" si="67"/>
        <v>0</v>
      </c>
      <c r="R85" s="15">
        <f t="shared" si="68"/>
        <v>0</v>
      </c>
      <c r="S85" s="15">
        <f t="shared" si="69"/>
        <v>0</v>
      </c>
      <c r="T85" s="15">
        <f t="shared" si="70"/>
        <v>0</v>
      </c>
      <c r="U85" s="15">
        <f t="shared" si="71"/>
        <v>0</v>
      </c>
      <c r="V85" s="15">
        <f t="shared" si="72"/>
        <v>0</v>
      </c>
      <c r="W85" s="15">
        <f t="shared" si="73"/>
        <v>0</v>
      </c>
      <c r="X85" s="15">
        <f t="shared" si="74"/>
        <v>0</v>
      </c>
      <c r="Y85" s="15">
        <f t="shared" si="75"/>
        <v>0</v>
      </c>
      <c r="Z85" s="15">
        <f t="shared" si="76"/>
        <v>0</v>
      </c>
    </row>
    <row r="86" spans="1:26" x14ac:dyDescent="0.3">
      <c r="A86" s="53">
        <f t="shared" si="63"/>
        <v>32</v>
      </c>
      <c r="B86" s="27">
        <f t="shared" si="77"/>
        <v>8.2532171000140027E-44</v>
      </c>
      <c r="C86" s="27">
        <f t="shared" si="77"/>
        <v>1.323726024462901E-44</v>
      </c>
      <c r="D86" s="27">
        <f t="shared" si="77"/>
        <v>2.0726547589536327E-45</v>
      </c>
      <c r="E86" s="27">
        <f t="shared" si="77"/>
        <v>3.2127642934461314E-46</v>
      </c>
      <c r="F86" s="27">
        <f t="shared" si="77"/>
        <v>4.9707845245024996E-47</v>
      </c>
      <c r="G86" s="27">
        <f t="shared" si="77"/>
        <v>7.713532469361388E-48</v>
      </c>
      <c r="H86" s="27">
        <f t="shared" si="77"/>
        <v>1.2037729230087311E-48</v>
      </c>
      <c r="I86" s="27">
        <f t="shared" si="77"/>
        <v>1.8919563193909198E-49</v>
      </c>
      <c r="J86" s="27">
        <f t="shared" si="77"/>
        <v>2.9964272781446413E-50</v>
      </c>
      <c r="K86" s="27">
        <f t="shared" si="77"/>
        <v>4.7823448284259093E-51</v>
      </c>
      <c r="L86" s="27">
        <f t="shared" si="77"/>
        <v>7.6893743056095992E-52</v>
      </c>
      <c r="M86" s="27">
        <f t="shared" si="77"/>
        <v>1.2448762253556875E-52</v>
      </c>
      <c r="N86" s="27">
        <f t="shared" si="61"/>
        <v>8.2532171000140027E-44</v>
      </c>
      <c r="O86" s="15">
        <f t="shared" si="65"/>
        <v>8.2532171000140027E-44</v>
      </c>
      <c r="P86" s="15">
        <f t="shared" si="66"/>
        <v>0</v>
      </c>
      <c r="Q86" s="15">
        <f t="shared" si="67"/>
        <v>0</v>
      </c>
      <c r="R86" s="15">
        <f t="shared" si="68"/>
        <v>0</v>
      </c>
      <c r="S86" s="15">
        <f t="shared" si="69"/>
        <v>0</v>
      </c>
      <c r="T86" s="15">
        <f t="shared" si="70"/>
        <v>0</v>
      </c>
      <c r="U86" s="15">
        <f t="shared" si="71"/>
        <v>0</v>
      </c>
      <c r="V86" s="15">
        <f t="shared" si="72"/>
        <v>0</v>
      </c>
      <c r="W86" s="15">
        <f t="shared" si="73"/>
        <v>0</v>
      </c>
      <c r="X86" s="15">
        <f t="shared" si="74"/>
        <v>0</v>
      </c>
      <c r="Y86" s="15">
        <f t="shared" si="75"/>
        <v>0</v>
      </c>
      <c r="Z86" s="15">
        <f t="shared" si="76"/>
        <v>0</v>
      </c>
    </row>
    <row r="87" spans="1:26" x14ac:dyDescent="0.3">
      <c r="A87" s="54" t="s">
        <v>0</v>
      </c>
      <c r="B87" s="51" t="s">
        <v>0</v>
      </c>
      <c r="C87" s="51" t="s">
        <v>0</v>
      </c>
      <c r="D87" s="51" t="s">
        <v>0</v>
      </c>
      <c r="E87" s="51" t="s">
        <v>0</v>
      </c>
      <c r="F87" s="51" t="s">
        <v>0</v>
      </c>
      <c r="G87" s="51" t="s">
        <v>0</v>
      </c>
      <c r="H87" s="51" t="s">
        <v>0</v>
      </c>
      <c r="I87" s="51" t="s">
        <v>0</v>
      </c>
      <c r="J87" s="51" t="s">
        <v>0</v>
      </c>
      <c r="K87" s="51" t="s">
        <v>0</v>
      </c>
      <c r="L87" s="51" t="s">
        <v>0</v>
      </c>
      <c r="M87" s="51" t="s">
        <v>0</v>
      </c>
      <c r="N87" s="51" t="s">
        <v>0</v>
      </c>
      <c r="O87" s="15" t="str">
        <f t="shared" si="65"/>
        <v xml:space="preserve"> </v>
      </c>
      <c r="P87" s="15">
        <f t="shared" si="66"/>
        <v>0</v>
      </c>
      <c r="Q87" s="15">
        <f t="shared" si="67"/>
        <v>0</v>
      </c>
      <c r="R87" s="15">
        <f t="shared" si="68"/>
        <v>0</v>
      </c>
      <c r="S87" s="15">
        <f t="shared" si="69"/>
        <v>0</v>
      </c>
      <c r="T87" s="15">
        <f t="shared" si="70"/>
        <v>0</v>
      </c>
      <c r="U87" s="15">
        <f t="shared" si="71"/>
        <v>0</v>
      </c>
      <c r="V87" s="15">
        <f t="shared" si="72"/>
        <v>0</v>
      </c>
      <c r="W87" s="15">
        <f t="shared" si="73"/>
        <v>0</v>
      </c>
      <c r="X87" s="15">
        <f t="shared" si="74"/>
        <v>0</v>
      </c>
      <c r="Y87" s="15">
        <f t="shared" si="75"/>
        <v>0</v>
      </c>
      <c r="Z87" s="15">
        <f t="shared" si="76"/>
        <v>0</v>
      </c>
    </row>
    <row r="88" spans="1:26" x14ac:dyDescent="0.3">
      <c r="A88" s="47" t="s">
        <v>23</v>
      </c>
      <c r="B88" s="27">
        <f t="shared" ref="B88:M88" si="78">SUM(B54:B86)</f>
        <v>2.5534715065177482</v>
      </c>
      <c r="C88" s="27">
        <f t="shared" si="78"/>
        <v>2.5200842589300887</v>
      </c>
      <c r="D88" s="27">
        <f t="shared" si="78"/>
        <v>2.4880240218636924</v>
      </c>
      <c r="E88" s="27">
        <f t="shared" si="78"/>
        <v>2.4582665057472664</v>
      </c>
      <c r="F88" s="27">
        <f t="shared" si="78"/>
        <v>2.4307078016388419</v>
      </c>
      <c r="G88" s="27">
        <f t="shared" si="78"/>
        <v>2.4047891203595855</v>
      </c>
      <c r="H88" s="27">
        <f t="shared" si="78"/>
        <v>2.3798555311585989</v>
      </c>
      <c r="I88" s="27">
        <f t="shared" si="78"/>
        <v>2.3553309598155043</v>
      </c>
      <c r="J88" s="27">
        <f t="shared" si="78"/>
        <v>2.330798774276889</v>
      </c>
      <c r="K88" s="27">
        <f t="shared" si="78"/>
        <v>2.3062937175884142</v>
      </c>
      <c r="L88" s="27">
        <f t="shared" si="78"/>
        <v>2.2821324283462592</v>
      </c>
      <c r="M88" s="27">
        <f t="shared" si="78"/>
        <v>2.2585370723396085</v>
      </c>
      <c r="N88" s="27">
        <f>MAXA(O88:AA88)</f>
        <v>2.5534715065177482</v>
      </c>
      <c r="O88" s="15">
        <f t="shared" si="65"/>
        <v>2.5534715065177482</v>
      </c>
      <c r="P88" s="15">
        <f t="shared" si="66"/>
        <v>0</v>
      </c>
      <c r="Q88" s="15">
        <f t="shared" si="67"/>
        <v>0</v>
      </c>
      <c r="R88" s="15">
        <f t="shared" si="68"/>
        <v>0</v>
      </c>
      <c r="S88" s="15">
        <f t="shared" si="69"/>
        <v>0</v>
      </c>
      <c r="T88" s="15">
        <f t="shared" si="70"/>
        <v>0</v>
      </c>
      <c r="U88" s="15">
        <f t="shared" si="71"/>
        <v>0</v>
      </c>
      <c r="V88" s="15">
        <f t="shared" si="72"/>
        <v>0</v>
      </c>
      <c r="W88" s="15">
        <f t="shared" si="73"/>
        <v>0</v>
      </c>
      <c r="X88" s="15">
        <f t="shared" si="74"/>
        <v>0</v>
      </c>
      <c r="Y88" s="15">
        <f t="shared" si="75"/>
        <v>0</v>
      </c>
      <c r="Z88" s="15">
        <f t="shared" si="76"/>
        <v>0</v>
      </c>
    </row>
    <row r="89" spans="1:26" x14ac:dyDescent="0.3">
      <c r="N89" s="51" t="s">
        <v>0</v>
      </c>
    </row>
  </sheetData>
  <phoneticPr fontId="1" type="noConversion"/>
  <printOptions gridLinesSet="0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 sizeWithCells="1">
              <from>
                <xdr:col>17</xdr:col>
                <xdr:colOff>342900</xdr:colOff>
                <xdr:row>8</xdr:row>
                <xdr:rowOff>76200</xdr:rowOff>
              </from>
              <to>
                <xdr:col>21</xdr:col>
                <xdr:colOff>274320</xdr:colOff>
                <xdr:row>26</xdr:row>
                <xdr:rowOff>83820</xdr:rowOff>
              </to>
            </anchor>
          </objectPr>
        </oleObject>
      </mc:Choice>
      <mc:Fallback>
        <oleObject progId="Equation.3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tandemqs</vt:lpstr>
      <vt:lpstr>\a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L. Doyle</dc:creator>
  <cp:lastModifiedBy>Doyle</cp:lastModifiedBy>
  <dcterms:created xsi:type="dcterms:W3CDTF">1998-06-19T19:43:43Z</dcterms:created>
  <dcterms:modified xsi:type="dcterms:W3CDTF">2022-10-26T02:40:25Z</dcterms:modified>
</cp:coreProperties>
</file>