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PCB_chaser\Project Outputs for PCB_chaser\BOM\"/>
    </mc:Choice>
  </mc:AlternateContent>
  <xr:revisionPtr revIDLastSave="0" documentId="8_{53D8BC97-1950-438B-8FEF-056F4BDC8A87}" xr6:coauthVersionLast="47" xr6:coauthVersionMax="47" xr10:uidLastSave="{00000000-0000-0000-0000-000000000000}"/>
  <bookViews>
    <workbookView xWindow="1837" yWindow="1837" windowWidth="17011" windowHeight="9668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N18" i="3"/>
  <c r="L20" i="3" s="1"/>
  <c r="L21" i="3" s="1"/>
  <c r="H18" i="3"/>
  <c r="K18" i="3"/>
  <c r="D8" i="3"/>
  <c r="E8" i="3"/>
  <c r="B10" i="3"/>
  <c r="B11" i="3"/>
</calcChain>
</file>

<file path=xl/sharedStrings.xml><?xml version="1.0" encoding="utf-8"?>
<sst xmlns="http://schemas.openxmlformats.org/spreadsheetml/2006/main" count="123" uniqueCount="102">
  <si>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</si>
  <si>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</si>
  <si>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</si>
  <si>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</si>
  <si>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</si>
  <si>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</si>
  <si>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</si>
  <si>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</si>
  <si>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</si>
  <si>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</si>
  <si>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</si>
  <si>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</si>
  <si>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</si>
  <si>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</si>
  <si>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</si>
  <si>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</si>
  <si>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</si>
  <si>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</si>
  <si>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</si>
  <si>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</si>
  <si>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</si>
  <si>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</si>
  <si>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</si>
  <si>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</si>
  <si>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</si>
  <si>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</si>
  <si>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</si>
  <si>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</si>
  <si>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</si>
  <si>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</si>
  <si>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[PCB_chaser.PrjPcb] (No PCB Document Selected)</t>
  </si>
  <si>
    <t>PCB_chaser.PrjPcb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</si>
  <si>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</si>
  <si>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</si>
  <si>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</si>
  <si>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</si>
  <si>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11/30/2023</t>
  </si>
  <si>
    <t>10:36 PM</t>
  </si>
  <si>
    <t>&lt;Parameter ClientWebsite not found&gt;</t>
  </si>
  <si>
    <t>1000</t>
  </si>
  <si>
    <t>USD</t>
  </si>
  <si>
    <t>Category</t>
  </si>
  <si>
    <t>Conn</t>
  </si>
  <si>
    <t>Resistors</t>
  </si>
  <si>
    <t>Timer</t>
  </si>
  <si>
    <t>Manufacturer 1</t>
  </si>
  <si>
    <t>Bourns</t>
  </si>
  <si>
    <t>Yageo</t>
  </si>
  <si>
    <t>Murata</t>
  </si>
  <si>
    <t>Texas Instruments</t>
  </si>
  <si>
    <t>Rohm</t>
  </si>
  <si>
    <t>Harwin</t>
  </si>
  <si>
    <t>Ohmite</t>
  </si>
  <si>
    <t>Manufacturer Part Number 1</t>
  </si>
  <si>
    <t>3313J-1-503E</t>
  </si>
  <si>
    <t>MFR-25FBF52-1K</t>
  </si>
  <si>
    <t>RCER71E226MWM1H03A</t>
  </si>
  <si>
    <t>CD74HC4017E</t>
  </si>
  <si>
    <t>SML-P11UTT86</t>
  </si>
  <si>
    <t>M20-9990246</t>
  </si>
  <si>
    <t>OD103JE</t>
  </si>
  <si>
    <t>NE555P</t>
  </si>
  <si>
    <t>Footprint</t>
  </si>
  <si>
    <t>BOUR-3313J-1_V</t>
  </si>
  <si>
    <t>RESA60-630X240</t>
  </si>
  <si>
    <t>FP-RCEWM1-MFG</t>
  </si>
  <si>
    <t>N0016A</t>
  </si>
  <si>
    <t>FP-SML-P11UTT86-MFG</t>
  </si>
  <si>
    <t>FP-M20-9990246-MFG</t>
  </si>
  <si>
    <t>OMTE-RES7X2.5-2</t>
  </si>
  <si>
    <t>P0008A</t>
  </si>
  <si>
    <t>Description</t>
  </si>
  <si>
    <t>3 mm Trimpot(R) Trimming Potentiometer, 50 KOhm, +/- 20%, 0.125 W, -55 to 125 degC, 3-Pin SMD, RoHS, Tape and Reel</t>
  </si>
  <si>
    <t>Axial Resistor, 1 KOhm, +/- 1%, 250 mW, -55 to 155 degC, 2-Pin THD, RoHS, Bulk</t>
  </si>
  <si>
    <t>CAP CER 22UF 25V X7R RADIAL</t>
  </si>
  <si>
    <t>High Speed CMOS Logic Decade Counter/Divider with 10 Decoded Outputs, N0016A, TUBE</t>
  </si>
  <si>
    <t>LED RED CLEAR 1006 SMD</t>
  </si>
  <si>
    <t>CONN HEADER VERT 2POS 2.54MM</t>
  </si>
  <si>
    <t>Little Demon(R) Carbon Composition Molded OD Series, 250 V, 10 KOhm, +/-5%, -70 to 130 degC, 2-Pin THD, RoHS, Bulk</t>
  </si>
  <si>
    <t>Precision Timer, 4.5 to 16 V, 0 to 70 degC, 8-Pin DIP, Pb-Free, Tube</t>
  </si>
  <si>
    <t>Quantity</t>
  </si>
  <si>
    <t>Supplier 1</t>
  </si>
  <si>
    <t>Farnell</t>
  </si>
  <si>
    <t>Digi-Key</t>
  </si>
  <si>
    <t>Future Electronics</t>
  </si>
  <si>
    <t>Newark</t>
  </si>
  <si>
    <t>Supplier Part Number 1</t>
  </si>
  <si>
    <t>1.00KXBK-ND</t>
  </si>
  <si>
    <t>490-7505-1-ND</t>
  </si>
  <si>
    <t>296-25989-5-ND</t>
  </si>
  <si>
    <t>17AH9212</t>
  </si>
  <si>
    <t>Supplier Order Qty 1</t>
  </si>
  <si>
    <t>Supplier Stock 1</t>
  </si>
  <si>
    <t>Supplier Unit Price 1</t>
  </si>
  <si>
    <t>Supplier Subtotal 1</t>
  </si>
  <si>
    <t>Supplier Currency 1</t>
  </si>
  <si>
    <t>C:\Users\Public\Documents\Altium\PCB_chaser\PCB_chaser.PrjPcb</t>
  </si>
  <si>
    <t>19</t>
  </si>
  <si>
    <t>11/30/2023 10:36 PM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</si>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</sst>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/>
    <xf numFmtId="0" fontId="10" fillId="5" borderId="6" xfId="0" applyFont="1" applyFill="1" applyBorder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/>
    <xf numFmtId="0" fontId="9" fillId="5" borderId="7" xfId="0" applyFont="1" applyFill="1" applyBorder="1"/>
    <xf numFmtId="0" fontId="11" fillId="5" borderId="0" xfId="0" applyFont="1" applyFill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" fillId="0" borderId="11" xfId="0" applyFont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/>
    <xf numFmtId="0" fontId="6" fillId="4" borderId="10" xfId="0" applyFont="1" applyFill="1" applyBorder="1"/>
    <xf numFmtId="0" fontId="6" fillId="4" borderId="28" xfId="0" applyFont="1" applyFill="1" applyBorder="1"/>
    <xf numFmtId="0" fontId="6" fillId="4" borderId="29" xfId="0" applyFont="1" applyFill="1" applyBorder="1"/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/>
    <xf numFmtId="0" fontId="17" fillId="0" borderId="0" xfId="0" applyFont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Font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Font="1" applyAlignment="1" applyProtection="1">
      <alignment horizontal="right" vertical="top"/>
      <protection locked="0"/>
    </xf>
    <xf numFmtId="0" fontId="19" fillId="0" borderId="0" xfId="0" quotePrefix="1" applyFont="1" applyAlignment="1">
      <alignment vertical="top"/>
    </xf>
    <xf numFmtId="0" fontId="4" fillId="0" borderId="0" xfId="0" quotePrefix="1" applyFont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4" fillId="6" borderId="0" xfId="0" quotePrefix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6"/>
  <sheetViews>
    <sheetView showGridLines="0" tabSelected="1" zoomScaleNormal="100" workbookViewId="0">
      <selection activeCell="F9" sqref="F9"/>
    </sheetView>
  </sheetViews>
  <sheetFormatPr defaultColWidth="9.1328125" defaultRowHeight="12.75" x14ac:dyDescent="0.35"/>
  <cols>
    <col min="1" max="1" width="3.1328125" style="1" customWidth="1"/>
    <col min="2" max="2" width="5.3984375" style="1" customWidth="1"/>
    <col min="3" max="3" width="25.73046875" style="3" customWidth="1"/>
    <col min="4" max="4" width="28.73046875" style="3" customWidth="1"/>
    <col min="5" max="5" width="21.3984375" style="3" customWidth="1"/>
    <col min="6" max="6" width="20.1328125" style="1" customWidth="1"/>
    <col min="7" max="7" width="31" style="1" customWidth="1"/>
    <col min="8" max="8" width="8.59765625" style="1" customWidth="1"/>
    <col min="9" max="9" width="15.86328125" style="76" customWidth="1"/>
    <col min="10" max="10" width="18.1328125" style="1" customWidth="1"/>
    <col min="11" max="11" width="7.59765625" style="1" customWidth="1"/>
    <col min="12" max="12" width="8.1328125" style="1" customWidth="1"/>
    <col min="13" max="13" width="8.59765625" style="1" customWidth="1"/>
    <col min="14" max="14" width="8" style="1" customWidth="1"/>
    <col min="15" max="15" width="8.265625" style="3" customWidth="1"/>
    <col min="16" max="16384" width="9.1328125" style="1"/>
  </cols>
  <sheetData>
    <row r="1" spans="1:15" ht="13.15" thickBot="1" x14ac:dyDescent="0.4">
      <c r="A1" s="52"/>
      <c r="B1" s="53"/>
      <c r="C1" s="54"/>
      <c r="D1" s="54"/>
      <c r="E1" s="54"/>
      <c r="F1" s="53"/>
      <c r="G1" s="53"/>
      <c r="H1" s="53"/>
      <c r="I1" s="69"/>
      <c r="J1" s="53"/>
      <c r="K1" s="53"/>
      <c r="L1" s="53"/>
      <c r="M1" s="53"/>
      <c r="N1" s="53"/>
      <c r="O1" s="62"/>
    </row>
    <row r="2" spans="1:15" ht="37.5" customHeight="1" thickBot="1" x14ac:dyDescent="0.4">
      <c r="A2" s="55"/>
      <c r="B2" s="23"/>
      <c r="C2" s="23" t="s">
        <v>19</v>
      </c>
      <c r="E2" s="24"/>
      <c r="F2" s="87" t="s">
        <v>30</v>
      </c>
      <c r="G2" s="12"/>
      <c r="H2" s="12"/>
      <c r="I2" s="70"/>
      <c r="J2" s="12"/>
      <c r="K2" s="12"/>
      <c r="L2" s="12"/>
      <c r="M2" s="12"/>
      <c r="N2" s="12"/>
      <c r="O2" s="63"/>
    </row>
    <row r="3" spans="1:15" ht="23.25" customHeight="1" x14ac:dyDescent="0.4">
      <c r="A3" s="55"/>
      <c r="B3" s="13"/>
      <c r="C3" s="13" t="s">
        <v>14</v>
      </c>
      <c r="D3" s="88" t="s">
        <v>31</v>
      </c>
      <c r="E3" s="13"/>
      <c r="G3" s="13" t="s">
        <v>27</v>
      </c>
      <c r="I3" s="71"/>
      <c r="J3" s="13"/>
      <c r="K3" s="15" t="s">
        <v>24</v>
      </c>
      <c r="M3" s="2"/>
      <c r="O3" s="64"/>
    </row>
    <row r="4" spans="1:15" ht="17.25" customHeight="1" x14ac:dyDescent="0.4">
      <c r="A4" s="55"/>
      <c r="B4" s="13"/>
      <c r="C4" s="13" t="s">
        <v>15</v>
      </c>
      <c r="D4" s="89" t="s">
        <v>31</v>
      </c>
      <c r="E4" s="16"/>
      <c r="G4" s="61" t="s">
        <v>32</v>
      </c>
      <c r="H4" s="15"/>
      <c r="I4" s="72"/>
      <c r="J4" s="15"/>
      <c r="O4" s="64"/>
    </row>
    <row r="5" spans="1:15" ht="17.25" customHeight="1" x14ac:dyDescent="0.6">
      <c r="A5" s="55"/>
      <c r="B5" s="13"/>
      <c r="C5" s="13" t="s">
        <v>16</v>
      </c>
      <c r="D5" s="90" t="s">
        <v>33</v>
      </c>
      <c r="E5" s="18"/>
      <c r="G5" s="2" t="s">
        <v>34</v>
      </c>
      <c r="H5" s="15"/>
      <c r="I5" s="72"/>
      <c r="J5" s="15"/>
      <c r="K5" s="60" t="s">
        <v>25</v>
      </c>
      <c r="O5" s="64"/>
    </row>
    <row r="6" spans="1:15" ht="13.15" x14ac:dyDescent="0.4">
      <c r="A6" s="55"/>
      <c r="B6" s="19"/>
      <c r="C6" s="19"/>
      <c r="D6" s="19"/>
      <c r="E6" s="17"/>
      <c r="F6" s="14"/>
      <c r="G6" s="2" t="s">
        <v>35</v>
      </c>
      <c r="H6" s="15"/>
      <c r="I6" s="72"/>
      <c r="J6" s="15"/>
      <c r="K6" s="13"/>
      <c r="O6" s="64"/>
    </row>
    <row r="7" spans="1:15" ht="15.75" customHeight="1" x14ac:dyDescent="0.35">
      <c r="A7" s="55"/>
      <c r="B7" s="20"/>
      <c r="C7" s="20" t="s">
        <v>18</v>
      </c>
      <c r="D7" s="91" t="s">
        <v>36</v>
      </c>
      <c r="E7" s="91" t="s">
        <v>37</v>
      </c>
      <c r="G7" s="2" t="s">
        <v>38</v>
      </c>
      <c r="H7" s="20"/>
      <c r="I7" s="73"/>
      <c r="J7" s="20"/>
      <c r="K7" s="59" t="s">
        <v>26</v>
      </c>
      <c r="O7" s="64"/>
    </row>
    <row r="8" spans="1:15" ht="15.75" customHeight="1" x14ac:dyDescent="0.35">
      <c r="A8" s="55"/>
      <c r="B8" s="18"/>
      <c r="C8" s="18" t="s">
        <v>17</v>
      </c>
      <c r="D8" s="21">
        <f ca="1">TODAY()</f>
        <v>45260</v>
      </c>
      <c r="E8" s="22">
        <f ca="1">NOW()</f>
        <v>45260.942049537036</v>
      </c>
      <c r="G8" s="20"/>
      <c r="H8" s="20"/>
      <c r="I8" s="73"/>
      <c r="J8" s="20"/>
      <c r="K8" s="15"/>
      <c r="O8" s="64"/>
    </row>
    <row r="9" spans="1:15" s="38" customFormat="1" ht="40.5" customHeight="1" x14ac:dyDescent="0.35">
      <c r="A9" s="56"/>
      <c r="B9" s="35" t="s">
        <v>22</v>
      </c>
      <c r="C9" s="36" t="s">
        <v>41</v>
      </c>
      <c r="D9" s="36" t="s">
        <v>45</v>
      </c>
      <c r="E9" s="36" t="s">
        <v>53</v>
      </c>
      <c r="F9" s="36" t="s">
        <v>62</v>
      </c>
      <c r="G9" s="36" t="s">
        <v>71</v>
      </c>
      <c r="H9" s="36" t="s">
        <v>80</v>
      </c>
      <c r="I9" s="36" t="s">
        <v>81</v>
      </c>
      <c r="J9" s="36" t="s">
        <v>86</v>
      </c>
      <c r="K9" s="39" t="s">
        <v>91</v>
      </c>
      <c r="L9" s="43" t="s">
        <v>92</v>
      </c>
      <c r="M9" s="37" t="s">
        <v>93</v>
      </c>
      <c r="N9" s="37" t="s">
        <v>94</v>
      </c>
      <c r="O9" s="37" t="s">
        <v>95</v>
      </c>
    </row>
    <row r="10" spans="1:15" s="2" customFormat="1" ht="13.5" customHeight="1" x14ac:dyDescent="0.35">
      <c r="A10" s="55"/>
      <c r="B10" s="29">
        <f>ROW(B10) - ROW($B$9)</f>
        <v>1</v>
      </c>
      <c r="C10" s="28"/>
      <c r="D10" s="28" t="s">
        <v>46</v>
      </c>
      <c r="E10" s="30" t="s">
        <v>54</v>
      </c>
      <c r="F10" s="30" t="s">
        <v>63</v>
      </c>
      <c r="G10" s="30" t="s">
        <v>72</v>
      </c>
      <c r="H10" s="30">
        <v>1</v>
      </c>
      <c r="I10" s="74" t="s">
        <v>82</v>
      </c>
      <c r="J10" s="30">
        <v>1689906</v>
      </c>
      <c r="K10" s="40">
        <v>1000</v>
      </c>
      <c r="L10" s="40">
        <v>1904</v>
      </c>
      <c r="M10" s="81">
        <v>0.71094000000000002</v>
      </c>
      <c r="N10" s="81">
        <v>710.94</v>
      </c>
      <c r="O10" s="65" t="s">
        <v>40</v>
      </c>
    </row>
    <row r="11" spans="1:15" s="2" customFormat="1" ht="13.5" customHeight="1" x14ac:dyDescent="0.35">
      <c r="A11" s="55"/>
      <c r="B11" s="31">
        <f>ROW(B11) - ROW($B$9)</f>
        <v>2</v>
      </c>
      <c r="C11" s="32"/>
      <c r="D11" s="32" t="s">
        <v>47</v>
      </c>
      <c r="E11" s="32" t="s">
        <v>55</v>
      </c>
      <c r="F11" s="32" t="s">
        <v>64</v>
      </c>
      <c r="G11" s="32" t="s">
        <v>73</v>
      </c>
      <c r="H11" s="32">
        <v>2</v>
      </c>
      <c r="I11" s="75" t="s">
        <v>83</v>
      </c>
      <c r="J11" s="32" t="s">
        <v>87</v>
      </c>
      <c r="K11" s="41">
        <v>2000</v>
      </c>
      <c r="L11" s="41">
        <v>133617</v>
      </c>
      <c r="M11" s="82">
        <v>1.3690000000000001E-2</v>
      </c>
      <c r="N11" s="82">
        <v>27.38</v>
      </c>
      <c r="O11" s="66" t="s">
        <v>40</v>
      </c>
    </row>
    <row r="12" spans="1:15" s="2" customFormat="1" ht="13.5" customHeight="1" x14ac:dyDescent="0.35">
      <c r="A12" s="55"/>
      <c r="B12" s="29">
        <f>ROW(B12) - ROW($B$9)</f>
        <v>3</v>
      </c>
      <c r="C12" s="28"/>
      <c r="D12" s="28" t="s">
        <v>48</v>
      </c>
      <c r="E12" s="30" t="s">
        <v>56</v>
      </c>
      <c r="F12" s="30" t="s">
        <v>65</v>
      </c>
      <c r="G12" s="30" t="s">
        <v>74</v>
      </c>
      <c r="H12" s="30">
        <v>2</v>
      </c>
      <c r="I12" s="74" t="s">
        <v>83</v>
      </c>
      <c r="J12" s="30" t="s">
        <v>88</v>
      </c>
      <c r="K12" s="40">
        <v>2000</v>
      </c>
      <c r="L12" s="40">
        <v>1514</v>
      </c>
      <c r="M12" s="81">
        <v>0.86080000000000001</v>
      </c>
      <c r="N12" s="81">
        <v>1721.6</v>
      </c>
      <c r="O12" s="65" t="s">
        <v>40</v>
      </c>
    </row>
    <row r="13" spans="1:15" s="2" customFormat="1" ht="13.5" customHeight="1" x14ac:dyDescent="0.35">
      <c r="A13" s="55"/>
      <c r="B13" s="31">
        <f>ROW(B13) - ROW($B$9)</f>
        <v>4</v>
      </c>
      <c r="C13" s="32"/>
      <c r="D13" s="32" t="s">
        <v>49</v>
      </c>
      <c r="E13" s="32" t="s">
        <v>57</v>
      </c>
      <c r="F13" s="32" t="s">
        <v>66</v>
      </c>
      <c r="G13" s="32" t="s">
        <v>75</v>
      </c>
      <c r="H13" s="32">
        <v>1</v>
      </c>
      <c r="I13" s="75" t="s">
        <v>83</v>
      </c>
      <c r="J13" s="32" t="s">
        <v>89</v>
      </c>
      <c r="K13" s="41">
        <v>1000</v>
      </c>
      <c r="L13" s="41">
        <v>1056</v>
      </c>
      <c r="M13" s="82">
        <v>0.37330000000000002</v>
      </c>
      <c r="N13" s="82">
        <v>373.3</v>
      </c>
      <c r="O13" s="66" t="s">
        <v>40</v>
      </c>
    </row>
    <row r="14" spans="1:15" s="2" customFormat="1" ht="13.5" customHeight="1" x14ac:dyDescent="0.35">
      <c r="A14" s="55"/>
      <c r="B14" s="29">
        <f>ROW(B14) - ROW($B$9)</f>
        <v>5</v>
      </c>
      <c r="C14" s="28"/>
      <c r="D14" s="28" t="s">
        <v>50</v>
      </c>
      <c r="E14" s="30" t="s">
        <v>58</v>
      </c>
      <c r="F14" s="30" t="s">
        <v>67</v>
      </c>
      <c r="G14" s="30" t="s">
        <v>76</v>
      </c>
      <c r="H14" s="30">
        <v>10</v>
      </c>
      <c r="I14" s="74" t="s">
        <v>84</v>
      </c>
      <c r="J14" s="30">
        <v>6101055</v>
      </c>
      <c r="K14" s="40">
        <v>10000</v>
      </c>
      <c r="L14" s="40">
        <v>4087</v>
      </c>
      <c r="M14" s="81">
        <v>0.127</v>
      </c>
      <c r="N14" s="81">
        <v>1270</v>
      </c>
      <c r="O14" s="65" t="s">
        <v>40</v>
      </c>
    </row>
    <row r="15" spans="1:15" s="2" customFormat="1" ht="13.5" customHeight="1" x14ac:dyDescent="0.35">
      <c r="A15" s="55"/>
      <c r="B15" s="31">
        <f>ROW(B15) - ROW($B$9)</f>
        <v>6</v>
      </c>
      <c r="C15" s="32" t="s">
        <v>42</v>
      </c>
      <c r="D15" s="32" t="s">
        <v>51</v>
      </c>
      <c r="E15" s="32" t="s">
        <v>59</v>
      </c>
      <c r="F15" s="32" t="s">
        <v>68</v>
      </c>
      <c r="G15" s="32" t="s">
        <v>77</v>
      </c>
      <c r="H15" s="32">
        <v>1</v>
      </c>
      <c r="I15" s="75" t="s">
        <v>82</v>
      </c>
      <c r="J15" s="32">
        <v>1022247</v>
      </c>
      <c r="K15" s="41">
        <v>1000</v>
      </c>
      <c r="L15" s="41">
        <v>55744</v>
      </c>
      <c r="M15" s="82">
        <v>6.4299999999999996E-2</v>
      </c>
      <c r="N15" s="82">
        <v>64.3</v>
      </c>
      <c r="O15" s="66" t="s">
        <v>40</v>
      </c>
    </row>
    <row r="16" spans="1:15" s="2" customFormat="1" ht="13.5" customHeight="1" x14ac:dyDescent="0.35">
      <c r="A16" s="55"/>
      <c r="B16" s="29">
        <f>ROW(B16) - ROW($B$9)</f>
        <v>7</v>
      </c>
      <c r="C16" s="28" t="s">
        <v>43</v>
      </c>
      <c r="D16" s="28" t="s">
        <v>52</v>
      </c>
      <c r="E16" s="30" t="s">
        <v>60</v>
      </c>
      <c r="F16" s="30" t="s">
        <v>69</v>
      </c>
      <c r="G16" s="30" t="s">
        <v>78</v>
      </c>
      <c r="H16" s="30">
        <v>1</v>
      </c>
      <c r="I16" s="74"/>
      <c r="J16" s="30"/>
      <c r="K16" s="40"/>
      <c r="L16" s="40">
        <v>0</v>
      </c>
      <c r="M16" s="81"/>
      <c r="N16" s="81"/>
      <c r="O16" s="65"/>
    </row>
    <row r="17" spans="1:15" s="2" customFormat="1" ht="13.5" customHeight="1" x14ac:dyDescent="0.35">
      <c r="A17" s="55"/>
      <c r="B17" s="31">
        <f>ROW(B17) - ROW($B$9)</f>
        <v>8</v>
      </c>
      <c r="C17" s="32" t="s">
        <v>44</v>
      </c>
      <c r="D17" s="32" t="s">
        <v>49</v>
      </c>
      <c r="E17" s="32" t="s">
        <v>61</v>
      </c>
      <c r="F17" s="32" t="s">
        <v>70</v>
      </c>
      <c r="G17" s="32" t="s">
        <v>79</v>
      </c>
      <c r="H17" s="32">
        <v>1</v>
      </c>
      <c r="I17" s="75" t="s">
        <v>85</v>
      </c>
      <c r="J17" s="32" t="s">
        <v>90</v>
      </c>
      <c r="K17" s="41">
        <v>1000</v>
      </c>
      <c r="L17" s="41">
        <v>38</v>
      </c>
      <c r="M17" s="82">
        <v>0.39400000000000002</v>
      </c>
      <c r="N17" s="82">
        <v>394</v>
      </c>
      <c r="O17" s="66" t="s">
        <v>40</v>
      </c>
    </row>
    <row r="18" spans="1:15" x14ac:dyDescent="0.35">
      <c r="A18" s="55"/>
      <c r="B18" s="51"/>
      <c r="C18" s="50"/>
      <c r="D18" s="34"/>
      <c r="E18" s="33"/>
      <c r="F18" s="47"/>
      <c r="H18" s="46">
        <f>SUM(H10:H17)</f>
        <v>19</v>
      </c>
      <c r="J18" s="42"/>
      <c r="K18" s="46">
        <f>SUM(K10:K17)</f>
        <v>18000</v>
      </c>
      <c r="L18" s="45"/>
      <c r="M18" s="45"/>
      <c r="N18" s="45">
        <f>SUM(N10:N17)</f>
        <v>4561.5200000000004</v>
      </c>
      <c r="O18" s="67"/>
    </row>
    <row r="19" spans="1:15" ht="13.5" thickBot="1" x14ac:dyDescent="0.4">
      <c r="A19" s="55"/>
      <c r="B19" s="83" t="s">
        <v>20</v>
      </c>
      <c r="C19" s="83"/>
      <c r="D19" s="5"/>
      <c r="E19" s="7"/>
      <c r="F19" s="49" t="s">
        <v>21</v>
      </c>
      <c r="G19" s="4"/>
      <c r="H19" s="4"/>
      <c r="I19" s="77"/>
      <c r="O19" s="64"/>
    </row>
    <row r="20" spans="1:15" ht="25.5" thickBot="1" x14ac:dyDescent="0.4">
      <c r="A20" s="55"/>
      <c r="B20" s="6"/>
      <c r="C20" s="6"/>
      <c r="D20" s="6"/>
      <c r="E20" s="8"/>
      <c r="F20" s="5"/>
      <c r="G20" s="5"/>
      <c r="H20" s="92" t="s">
        <v>39</v>
      </c>
      <c r="I20" s="80" t="s">
        <v>29</v>
      </c>
      <c r="J20" s="44" t="s">
        <v>23</v>
      </c>
      <c r="L20" s="84">
        <f>N18</f>
        <v>4561.5200000000004</v>
      </c>
      <c r="M20" s="85"/>
      <c r="N20" s="93" t="s">
        <v>40</v>
      </c>
      <c r="O20" s="64"/>
    </row>
    <row r="21" spans="1:15" x14ac:dyDescent="0.35">
      <c r="A21" s="55"/>
      <c r="B21" s="6"/>
      <c r="C21" s="6"/>
      <c r="D21" s="6"/>
      <c r="E21" s="8"/>
      <c r="F21" s="5"/>
      <c r="G21" s="5"/>
      <c r="H21" s="5"/>
      <c r="I21" s="78"/>
      <c r="J21" s="48" t="s">
        <v>28</v>
      </c>
      <c r="K21" s="6"/>
      <c r="L21" s="86">
        <f>L20/H20</f>
        <v>4.5615200000000007</v>
      </c>
      <c r="M21" s="86"/>
      <c r="N21" s="94" t="s">
        <v>40</v>
      </c>
      <c r="O21" s="64"/>
    </row>
    <row r="22" spans="1:15" ht="13.15" thickBot="1" x14ac:dyDescent="0.4">
      <c r="A22" s="57"/>
      <c r="B22" s="27"/>
      <c r="C22" s="11"/>
      <c r="D22" s="11"/>
      <c r="E22" s="9"/>
      <c r="F22" s="10"/>
      <c r="G22" s="10"/>
      <c r="H22" s="10"/>
      <c r="I22" s="79"/>
      <c r="J22" s="10"/>
      <c r="K22" s="11"/>
      <c r="L22" s="58"/>
      <c r="M22" s="58"/>
      <c r="N22" s="58"/>
      <c r="O22" s="68"/>
    </row>
    <row r="24" spans="1:15" x14ac:dyDescent="0.35">
      <c r="C24" s="1"/>
      <c r="D24" s="1"/>
      <c r="E24" s="1"/>
    </row>
    <row r="25" spans="1:15" x14ac:dyDescent="0.35">
      <c r="C25" s="1"/>
      <c r="D25" s="1"/>
      <c r="E25" s="1"/>
    </row>
    <row r="26" spans="1:15" x14ac:dyDescent="0.35">
      <c r="C26" s="1"/>
      <c r="D26" s="1"/>
      <c r="E26" s="1"/>
    </row>
  </sheetData>
  <mergeCells count="3">
    <mergeCell ref="B19:C19"/>
    <mergeCell ref="L20:M20"/>
    <mergeCell ref="L21:M21"/>
  </mergeCells>
  <phoneticPr fontId="0" type="noConversion"/>
  <conditionalFormatting sqref="L10:L17">
    <cfRule type="cellIs" dxfId="1" priority="3" operator="lessThan">
      <formula>1</formula>
    </cfRule>
  </conditionalFormatting>
  <conditionalFormatting sqref="N10:N17">
    <cfRule type="containsBlanks" dxfId="0" priority="2">
      <formula>LEN(TRIM(N10))=0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35"/>
  <cols>
    <col min="1" max="1" width="28" bestFit="1" customWidth="1"/>
    <col min="2" max="2" width="110.59765625" customWidth="1"/>
  </cols>
  <sheetData>
    <row r="1" spans="1:2" ht="13.15" x14ac:dyDescent="0.35">
      <c r="A1" s="26" t="s">
        <v>0</v>
      </c>
      <c r="B1" s="95" t="s">
        <v>96</v>
      </c>
    </row>
    <row r="2" spans="1:2" ht="13.15" x14ac:dyDescent="0.35">
      <c r="A2" s="25" t="s">
        <v>1</v>
      </c>
      <c r="B2" s="96" t="s">
        <v>31</v>
      </c>
    </row>
    <row r="3" spans="1:2" ht="13.15" x14ac:dyDescent="0.35">
      <c r="A3" s="26" t="s">
        <v>2</v>
      </c>
      <c r="B3" s="97" t="s">
        <v>33</v>
      </c>
    </row>
    <row r="4" spans="1:2" ht="13.15" x14ac:dyDescent="0.35">
      <c r="A4" s="25" t="s">
        <v>3</v>
      </c>
      <c r="B4" s="96" t="s">
        <v>31</v>
      </c>
    </row>
    <row r="5" spans="1:2" ht="13.15" x14ac:dyDescent="0.35">
      <c r="A5" s="26" t="s">
        <v>4</v>
      </c>
      <c r="B5" s="97" t="s">
        <v>96</v>
      </c>
    </row>
    <row r="6" spans="1:2" ht="13.15" x14ac:dyDescent="0.35">
      <c r="A6" s="25" t="s">
        <v>5</v>
      </c>
      <c r="B6" s="96" t="s">
        <v>30</v>
      </c>
    </row>
    <row r="7" spans="1:2" ht="13.15" x14ac:dyDescent="0.35">
      <c r="A7" s="26" t="s">
        <v>6</v>
      </c>
      <c r="B7" s="97" t="s">
        <v>97</v>
      </c>
    </row>
    <row r="8" spans="1:2" ht="13.15" x14ac:dyDescent="0.35">
      <c r="A8" s="25" t="s">
        <v>7</v>
      </c>
      <c r="B8" s="96" t="s">
        <v>37</v>
      </c>
    </row>
    <row r="9" spans="1:2" ht="13.15" x14ac:dyDescent="0.35">
      <c r="A9" s="26" t="s">
        <v>8</v>
      </c>
      <c r="B9" s="97" t="s">
        <v>36</v>
      </c>
    </row>
    <row r="10" spans="1:2" ht="13.15" x14ac:dyDescent="0.35">
      <c r="A10" s="25" t="s">
        <v>9</v>
      </c>
      <c r="B10" s="96" t="s">
        <v>98</v>
      </c>
    </row>
    <row r="11" spans="1:2" ht="13.15" x14ac:dyDescent="0.35">
      <c r="A11" s="26" t="s">
        <v>10</v>
      </c>
      <c r="B11" s="97" t="s">
        <v>99</v>
      </c>
    </row>
    <row r="12" spans="1:2" ht="13.15" x14ac:dyDescent="0.35">
      <c r="A12" s="25" t="s">
        <v>11</v>
      </c>
      <c r="B12" s="96" t="s">
        <v>100</v>
      </c>
    </row>
    <row r="13" spans="1:2" ht="13.15" x14ac:dyDescent="0.35">
      <c r="A13" s="26" t="s">
        <v>12</v>
      </c>
      <c r="B13" s="97" t="s">
        <v>101</v>
      </c>
    </row>
    <row r="14" spans="1:2" ht="13.15" x14ac:dyDescent="0.35">
      <c r="A14" s="25" t="s">
        <v>13</v>
      </c>
      <c r="B14" s="96" t="s">
        <v>99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Feranec</dc:creator>
  <cp:lastModifiedBy>Sandip Pandey</cp:lastModifiedBy>
  <cp:lastPrinted>2012-02-04T13:58:31Z</cp:lastPrinted>
  <dcterms:created xsi:type="dcterms:W3CDTF">2002-11-05T15:28:02Z</dcterms:created>
  <dcterms:modified xsi:type="dcterms:W3CDTF">2023-11-30T20:36:33Z</dcterms:modified>
</cp:coreProperties>
</file>