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979A248B-949E-CB43-84D6-CFFA56CEAC9C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_2024-10-30" sheetId="1" r:id="rId1"/>
  </sheets>
  <calcPr calcId="0"/>
</workbook>
</file>

<file path=xl/calcChain.xml><?xml version="1.0" encoding="utf-8"?>
<calcChain xmlns="http://schemas.openxmlformats.org/spreadsheetml/2006/main">
  <c r="L32" i="1" l="1"/>
  <c r="L30" i="1"/>
  <c r="L29" i="1"/>
  <c r="L26" i="1"/>
  <c r="L22" i="1"/>
  <c r="L24" i="1"/>
  <c r="L23" i="1"/>
  <c r="L20" i="1"/>
  <c r="L13" i="1"/>
  <c r="L39" i="1"/>
  <c r="M39" i="1" s="1"/>
  <c r="L34" i="1"/>
  <c r="L28" i="1"/>
  <c r="L25" i="1"/>
  <c r="L12" i="1"/>
  <c r="L21" i="1"/>
  <c r="L19" i="1"/>
  <c r="L11" i="1"/>
  <c r="L17" i="1"/>
  <c r="L16" i="1"/>
  <c r="L14" i="1"/>
  <c r="L10" i="1"/>
  <c r="L15" i="1"/>
  <c r="L9" i="1"/>
  <c r="L8" i="1"/>
  <c r="L7" i="1"/>
  <c r="L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L2" i="1"/>
  <c r="O2" i="1"/>
  <c r="P2" i="1" s="1"/>
  <c r="Q2" i="1"/>
  <c r="L5" i="1"/>
  <c r="L4" i="1"/>
  <c r="L3" i="1"/>
</calcChain>
</file>

<file path=xl/sharedStrings.xml><?xml version="1.0" encoding="utf-8"?>
<sst xmlns="http://schemas.openxmlformats.org/spreadsheetml/2006/main" count="351" uniqueCount="101">
  <si>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</si>
  <si>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</si>
  <si>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</si>
  <si>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</si>
  <si>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</si>
  <si>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</si>
  <si>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</si>
  <si>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</si>
  <si>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</si>
  <si>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</si>
  <si>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</si>
  <si>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Anders Lee</t>
  </si>
  <si>
    <t>Over</t>
  </si>
  <si>
    <t>Under</t>
  </si>
  <si>
    <t>Bo Horvat</t>
  </si>
  <si>
    <t>Brock Nelson</t>
  </si>
  <si>
    <t>Cole Sillinger</t>
  </si>
  <si>
    <t>Kirill Marchenko</t>
  </si>
  <si>
    <t>Kyle Palmieri</t>
  </si>
  <si>
    <t>Mathew Barzal</t>
  </si>
  <si>
    <t>Mike Reilly</t>
  </si>
  <si>
    <t>Noah Dobson</t>
  </si>
  <si>
    <t>Sean Monahan</t>
  </si>
  <si>
    <t>Yegor Chinakhov</t>
  </si>
  <si>
    <t>Zach Werenski</t>
  </si>
  <si>
    <t>Dylan Larkin</t>
  </si>
  <si>
    <t>Josh Morrissey</t>
  </si>
  <si>
    <t>Mark Scheifele</t>
  </si>
  <si>
    <t>Nikolaj Ehlers</t>
  </si>
  <si>
    <t>Kyle Connor</t>
  </si>
  <si>
    <t>Lucas Raymond</t>
  </si>
  <si>
    <t>Moritz Seider</t>
  </si>
  <si>
    <t>Neal Pionk</t>
  </si>
  <si>
    <t>Cole Perfetti</t>
  </si>
  <si>
    <t>Nino Niederreiter</t>
  </si>
  <si>
    <t>Gabriel Vilardi</t>
  </si>
  <si>
    <t>Alex DeBrincat</t>
  </si>
  <si>
    <t>Patrick Kane</t>
  </si>
  <si>
    <t>Vladimir Tarasenko</t>
  </si>
  <si>
    <t>Nathan MacKinnon</t>
  </si>
  <si>
    <t>Mikko Rantanen</t>
  </si>
  <si>
    <t>Brayden Point</t>
  </si>
  <si>
    <t>Nikita Kucherov</t>
  </si>
  <si>
    <t>Cale Makar</t>
  </si>
  <si>
    <t>Devon Toews</t>
  </si>
  <si>
    <t>Nicholas Paul</t>
  </si>
  <si>
    <t>Brandon Hagel</t>
  </si>
  <si>
    <t>Victor Hedman</t>
  </si>
  <si>
    <t>Miles Wood</t>
  </si>
  <si>
    <t>Jake Guentzel</t>
  </si>
  <si>
    <t>Casey Mittelstadt</t>
  </si>
  <si>
    <t>Mikael Backlund</t>
  </si>
  <si>
    <t>Rasmus Andersson</t>
  </si>
  <si>
    <t>Blake Coleman</t>
  </si>
  <si>
    <t>Connor Zary</t>
  </si>
  <si>
    <t>Jonathan Huberdeau</t>
  </si>
  <si>
    <t>Yegor Sharangovich</t>
  </si>
  <si>
    <t>Nazem Kadri</t>
  </si>
  <si>
    <t>MacKenzie Weegar</t>
  </si>
  <si>
    <t>Andrei Kuzmenko</t>
  </si>
  <si>
    <t>Nick Schmaltz</t>
  </si>
  <si>
    <t>Lawson Crouse</t>
  </si>
  <si>
    <t>Logan Cooley</t>
  </si>
  <si>
    <t>Clayton Keller</t>
  </si>
  <si>
    <t>Mikhail Sergachev</t>
  </si>
  <si>
    <t>Dylan Guenther</t>
  </si>
  <si>
    <t>Barrett Hayton</t>
  </si>
  <si>
    <t>Adrian Kempe</t>
  </si>
  <si>
    <t>Alex Laferriere</t>
  </si>
  <si>
    <t>Alex Pietrangelo</t>
  </si>
  <si>
    <t>Jack Eichel</t>
  </si>
  <si>
    <t>Mark Stone</t>
  </si>
  <si>
    <t>Pavel Dorofeyev</t>
  </si>
  <si>
    <t>Phillip Danault</t>
  </si>
  <si>
    <t>Shea Theodore</t>
  </si>
  <si>
    <t>Tomas Hertl</t>
  </si>
  <si>
    <t>Trevor Moore</t>
  </si>
  <si>
    <t>Warren Foegele</t>
  </si>
  <si>
    <t>William Karlsson</t>
  </si>
  <si>
    <t>Quinton Byfield</t>
  </si>
  <si>
    <t>Anze Kopitar</t>
  </si>
  <si>
    <t>Kevin Fiala</t>
  </si>
  <si>
    <t>Brock Boeser</t>
  </si>
  <si>
    <t>Elias Pettersson</t>
  </si>
  <si>
    <t>Stefan Noesen</t>
  </si>
  <si>
    <t>Jesper Bratt</t>
  </si>
  <si>
    <t>Nico Hischier</t>
  </si>
  <si>
    <t>Quinn Hughes</t>
  </si>
  <si>
    <t>Conor Garland</t>
  </si>
  <si>
    <t>J.T. Miller</t>
  </si>
  <si>
    <t>Dougie Hamilton</t>
  </si>
  <si>
    <t>Jack Hughes</t>
  </si>
  <si>
    <t>Dawson Mercer</t>
  </si>
  <si>
    <t>Erik Haula</t>
  </si>
  <si>
    <t>Timo Meier</t>
  </si>
  <si>
    <t>Luke Hughes</t>
  </si>
  <si>
    <t>Jake DeBrusk</t>
  </si>
  <si>
    <t>kelly/4:</t>
  </si>
  <si>
    <t>Factor:</t>
  </si>
  <si>
    <t>365 implied</t>
  </si>
  <si>
    <t>kelly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</si>
</sst>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8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8" fontId="0" fillId="0" borderId="0" xfId="0" applyNumberFormat="1"/>
    <xf numFmtId="10" fontId="0" fillId="0" borderId="0" xfId="1" applyNumberFormat="1" applyFon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69" totalsRowShown="0">
  <autoFilter ref="A1:M169"/>
  <sortState xmlns:xlrd2="http://schemas.microsoft.com/office/spreadsheetml/2017/richdata2" ref="A2:L169">
    <sortCondition descending="1" ref="K1:K169"/>
  </sortState>
  <tableColumns count="13">
    <tableColumn id="1" name="id"/>
    <tableColumn id="2" name="player_name"/>
    <tableColumn id="3" name="date" dataDxfId="8"/>
    <tableColumn id="4" name="over_under"/>
    <tableColumn id="5" name="points"/>
    <tableColumn id="6" name="implied_likelihood" dataDxfId="7" dataCellStyle="Percent"/>
    <tableColumn id="7" name="normal_likelihood" dataDxfId="6" dataCellStyle="Percent"/>
    <tableColumn id="8" name="poisson_likelihood" dataDxfId="5" dataCellStyle="Percent"/>
    <tableColumn id="9" name="raw_data_likelihood" dataDxfId="4" dataCellStyle="Percent"/>
    <tableColumn id="10" name="weighted_likelihood" dataDxfId="3" dataCellStyle="Percent"/>
    <tableColumn id="11" name="poisson_kelly" dataDxfId="2" dataCellStyle="Percent"/>
    <tableColumn id="12" name="365 implied" dataDxfId="1" dataCellStyle="Percent">
      <calculatedColumnFormula>1/1.52</calculatedColumnFormula>
    </tableColumn>
    <tableColumn id="13" name="kelly (scaled)" dataDxfId="0" dataCellStyle="Percent">
      <calculatedColumnFormula>(Table1[[#This Row],[poisson_likelihood]] - (1-Table1[[#This Row],[poisson_likelihood]])/(1/Table1[[#This Row],[365 implied]]-1))*$P$2/4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O20" sqref="O20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99</v>
      </c>
      <c r="M1" t="s">
        <v>100</v>
      </c>
      <c r="O1" t="s">
        <v>97</v>
      </c>
      <c r="P1" t="s">
        <v>98</v>
      </c>
    </row>
    <row r="2" spans="1:17" x14ac:dyDescent="0.2">
      <c r="A2">
        <v>3038</v>
      </c>
      <c r="B2" t="s">
        <v>50</v>
      </c>
      <c r="C2" s="1">
        <v>45595</v>
      </c>
      <c r="D2" t="s">
        <v>13</v>
      </c>
      <c r="E2">
        <v>2.5</v>
      </c>
      <c r="F2" s="2">
        <v>0.65359477124182996</v>
      </c>
      <c r="G2" s="2">
        <v>0.72677496034380695</v>
      </c>
      <c r="H2" s="2">
        <v>0.75692545841142</v>
      </c>
      <c r="I2" s="2">
        <v>0.74418604651162701</v>
      </c>
      <c r="J2" s="2">
        <v>0.73684210526315697</v>
      </c>
      <c r="K2" s="2">
        <v>7.4573561966732593E-2</v>
      </c>
      <c r="L2" s="2">
        <f>1/1.52</f>
        <v>0.65789473684210531</v>
      </c>
      <c r="M2" s="6">
        <f>(Table1[[#This Row],[poisson_likelihood]] - (1-Table1[[#This Row],[poisson_likelihood]])/(1/Table1[[#This Row],[365 implied]]-1))*$P$2/4</f>
        <v>7.2368604223730135E-2</v>
      </c>
      <c r="O2" s="3">
        <f>(Table1[[#This Row],[poisson_likelihood]]-(1-Table1[[#This Row],[poisson_likelihood]])/(1/Table1[[#This Row],[implied_likelihood]]-1))/4</f>
        <v>7.4573561966732413E-2</v>
      </c>
      <c r="P2" s="4">
        <f>Table1[[#This Row],[poisson_kelly]]/O2</f>
        <v>1.0000000000000024</v>
      </c>
      <c r="Q2">
        <f>(1/Table1[[#This Row],[implied_likelihood]])</f>
        <v>1.5300000000000002</v>
      </c>
    </row>
    <row r="3" spans="1:17" x14ac:dyDescent="0.2">
      <c r="A3">
        <v>3066</v>
      </c>
      <c r="B3" t="s">
        <v>64</v>
      </c>
      <c r="C3" s="1">
        <v>45595</v>
      </c>
      <c r="D3" t="s">
        <v>13</v>
      </c>
      <c r="E3">
        <v>2.5</v>
      </c>
      <c r="F3" s="2">
        <v>0.64102564102564097</v>
      </c>
      <c r="G3" s="2">
        <v>0.72048272734806695</v>
      </c>
      <c r="H3" s="2">
        <v>0.74152078093374996</v>
      </c>
      <c r="I3" s="2">
        <v>0.723577235772357</v>
      </c>
      <c r="J3" s="2">
        <v>0.75250836120401299</v>
      </c>
      <c r="K3" s="2">
        <v>6.9987686721719206E-2</v>
      </c>
      <c r="L3" s="2">
        <f>1/1.55</f>
        <v>0.64516129032258063</v>
      </c>
      <c r="M3" s="6">
        <f>(Table1[[#This Row],[poisson_likelihood]] - (1-Table1[[#This Row],[poisson_likelihood]])/(1/Table1[[#This Row],[365 implied]]-1))*$P$2/4</f>
        <v>6.7889641112414925E-2</v>
      </c>
    </row>
    <row r="4" spans="1:17" x14ac:dyDescent="0.2">
      <c r="A4">
        <v>2970</v>
      </c>
      <c r="B4" t="s">
        <v>16</v>
      </c>
      <c r="C4" s="1">
        <v>45595</v>
      </c>
      <c r="D4" t="s">
        <v>13</v>
      </c>
      <c r="E4">
        <v>2.5</v>
      </c>
      <c r="F4" s="2">
        <v>0.56497175141242895</v>
      </c>
      <c r="G4" s="2">
        <v>0.62362526188636502</v>
      </c>
      <c r="H4" s="2">
        <v>0.67667641618306296</v>
      </c>
      <c r="I4" s="2">
        <v>0.72483221476509996</v>
      </c>
      <c r="J4" s="2">
        <v>0.67748478701825499</v>
      </c>
      <c r="K4" s="2">
        <v>6.4193914494812404E-2</v>
      </c>
      <c r="L4" s="2">
        <f>1/1.74</f>
        <v>0.57471264367816088</v>
      </c>
      <c r="M4" s="6">
        <f>(Table1[[#This Row],[poisson_likelihood]] - (1-Table1[[#This Row],[poisson_likelihood]])/(1/Table1[[#This Row],[365 implied]]-1))*$P$2/4</f>
        <v>5.9938163567070969E-2</v>
      </c>
    </row>
    <row r="5" spans="1:17" x14ac:dyDescent="0.2">
      <c r="A5">
        <v>2980</v>
      </c>
      <c r="B5" t="s">
        <v>21</v>
      </c>
      <c r="C5" s="1">
        <v>45595</v>
      </c>
      <c r="D5" t="s">
        <v>13</v>
      </c>
      <c r="E5">
        <v>2.5</v>
      </c>
      <c r="F5" s="2">
        <v>0.45045045045045001</v>
      </c>
      <c r="G5" s="2">
        <v>0.53104532693185302</v>
      </c>
      <c r="H5" s="2">
        <v>0.57827296908152104</v>
      </c>
      <c r="I5" s="2">
        <v>0.56626506024096301</v>
      </c>
      <c r="J5" s="2">
        <v>0.59230769230769198</v>
      </c>
      <c r="K5" s="2">
        <v>5.8148768721511798E-2</v>
      </c>
      <c r="L5" s="2">
        <f>1/2.25</f>
        <v>0.44444444444444442</v>
      </c>
      <c r="M5" s="6">
        <f>(Table1[[#This Row],[poisson_likelihood]] - (1-Table1[[#This Row],[poisson_likelihood]])/(1/Table1[[#This Row],[365 implied]]-1))*$P$2/4</f>
        <v>6.0222836086684613E-2</v>
      </c>
    </row>
    <row r="6" spans="1:17" x14ac:dyDescent="0.2">
      <c r="A6">
        <v>2982</v>
      </c>
      <c r="B6" t="s">
        <v>22</v>
      </c>
      <c r="C6" s="1">
        <v>45595</v>
      </c>
      <c r="D6" t="s">
        <v>13</v>
      </c>
      <c r="E6">
        <v>2.5</v>
      </c>
      <c r="F6" s="2">
        <v>0.52356020942408299</v>
      </c>
      <c r="G6" s="2">
        <v>0.59073216447329302</v>
      </c>
      <c r="H6" s="2">
        <v>0.63147955248853305</v>
      </c>
      <c r="I6" s="2">
        <v>0.61206896551724099</v>
      </c>
      <c r="J6" s="2">
        <v>0.60950413223140498</v>
      </c>
      <c r="K6" s="2">
        <v>5.66280069376646E-2</v>
      </c>
      <c r="L6" s="2">
        <f>1/1.83</f>
        <v>0.54644808743169393</v>
      </c>
      <c r="M6" s="6">
        <f>(Table1[[#This Row],[poisson_likelihood]] - (1-Table1[[#This Row],[poisson_likelihood]])/(1/Table1[[#This Row],[365 implied]]-1))*$P$2/4</f>
        <v>4.6869753329522881E-2</v>
      </c>
    </row>
    <row r="7" spans="1:17" x14ac:dyDescent="0.2">
      <c r="A7">
        <v>2984</v>
      </c>
      <c r="B7" t="s">
        <v>23</v>
      </c>
      <c r="C7" s="1">
        <v>45595</v>
      </c>
      <c r="D7" t="s">
        <v>13</v>
      </c>
      <c r="E7">
        <v>2.5</v>
      </c>
      <c r="F7" s="2">
        <v>0.54945054945054905</v>
      </c>
      <c r="G7" s="2">
        <v>0.59771143879826505</v>
      </c>
      <c r="H7" s="2">
        <v>0.65114491664335294</v>
      </c>
      <c r="I7" s="2">
        <v>0.71428571428571397</v>
      </c>
      <c r="J7" s="2">
        <v>0.65191740412979304</v>
      </c>
      <c r="K7" s="2">
        <v>5.6427972039909298E-2</v>
      </c>
      <c r="L7" s="2">
        <f>1/1.8</f>
        <v>0.55555555555555558</v>
      </c>
      <c r="M7" s="6">
        <f>(Table1[[#This Row],[poisson_likelihood]] - (1-Table1[[#This Row],[poisson_likelihood]])/(1/Table1[[#This Row],[365 implied]]-1))*$P$2/4</f>
        <v>5.3769015611886135E-2</v>
      </c>
    </row>
    <row r="8" spans="1:17" x14ac:dyDescent="0.2">
      <c r="A8">
        <v>3046</v>
      </c>
      <c r="B8" t="s">
        <v>54</v>
      </c>
      <c r="C8" s="1">
        <v>45595</v>
      </c>
      <c r="D8" t="s">
        <v>13</v>
      </c>
      <c r="E8">
        <v>1.5</v>
      </c>
      <c r="F8" s="2">
        <v>0.41666666666666602</v>
      </c>
      <c r="G8" s="2">
        <v>0.48595335442887</v>
      </c>
      <c r="H8" s="2">
        <v>0.542232547985813</v>
      </c>
      <c r="I8" s="2">
        <v>0.44444444444444398</v>
      </c>
      <c r="J8" s="2">
        <v>0.44751381215469599</v>
      </c>
      <c r="K8" s="2">
        <v>5.3813949136777103E-2</v>
      </c>
      <c r="L8" s="2">
        <f>1/2.45</f>
        <v>0.4081632653061224</v>
      </c>
      <c r="M8" s="6">
        <f>(Table1[[#This Row],[poisson_likelihood]] - (1-Table1[[#This Row],[poisson_likelihood]])/(1/Table1[[#This Row],[365 implied]]-1))*$P$2/4</f>
        <v>5.6632714235386669E-2</v>
      </c>
    </row>
    <row r="9" spans="1:17" x14ac:dyDescent="0.2">
      <c r="A9">
        <v>3093</v>
      </c>
      <c r="B9" t="s">
        <v>78</v>
      </c>
      <c r="C9" s="1">
        <v>45595</v>
      </c>
      <c r="D9" t="s">
        <v>12</v>
      </c>
      <c r="E9">
        <v>1.5</v>
      </c>
      <c r="F9" s="2">
        <v>0.61728395061728303</v>
      </c>
      <c r="G9" s="2">
        <v>0.72589738046254204</v>
      </c>
      <c r="H9" s="2">
        <v>0.69477755019115295</v>
      </c>
      <c r="I9" s="2">
        <v>0.64935064935064901</v>
      </c>
      <c r="J9" s="2">
        <v>0.66812227074235797</v>
      </c>
      <c r="K9" s="2">
        <v>5.0620819076479501E-2</v>
      </c>
      <c r="L9" s="2">
        <f>1/1.58</f>
        <v>0.63291139240506322</v>
      </c>
      <c r="M9" s="6">
        <f>(Table1[[#This Row],[poisson_likelihood]] - (1-Table1[[#This Row],[poisson_likelihood]])/(1/Table1[[#This Row],[365 implied]]-1))*$P$2/4</f>
        <v>4.2132986768112911E-2</v>
      </c>
    </row>
    <row r="10" spans="1:17" x14ac:dyDescent="0.2">
      <c r="A10">
        <v>3129</v>
      </c>
      <c r="B10" t="s">
        <v>96</v>
      </c>
      <c r="C10" s="1">
        <v>45595</v>
      </c>
      <c r="D10" t="s">
        <v>12</v>
      </c>
      <c r="E10">
        <v>1.5</v>
      </c>
      <c r="F10" s="2">
        <v>0.59171597633136097</v>
      </c>
      <c r="G10" s="2">
        <v>0.71009117783625098</v>
      </c>
      <c r="H10" s="2">
        <v>0.67392912287895401</v>
      </c>
      <c r="I10" s="2">
        <v>0.73026315789473595</v>
      </c>
      <c r="J10" s="2">
        <v>0.679133858267716</v>
      </c>
      <c r="K10" s="2">
        <v>5.0340658574431998E-2</v>
      </c>
      <c r="L10" s="2">
        <f>1/1.64</f>
        <v>0.6097560975609756</v>
      </c>
      <c r="M10" s="6">
        <f>(Table1[[#This Row],[poisson_likelihood]] - (1-Table1[[#This Row],[poisson_likelihood]])/(1/Table1[[#This Row],[365 implied]]-1))*$P$2/4</f>
        <v>4.111084434433003E-2</v>
      </c>
    </row>
    <row r="11" spans="1:17" x14ac:dyDescent="0.2">
      <c r="A11">
        <v>3035</v>
      </c>
      <c r="B11" t="s">
        <v>49</v>
      </c>
      <c r="C11" s="1">
        <v>45595</v>
      </c>
      <c r="D11" t="s">
        <v>12</v>
      </c>
      <c r="E11">
        <v>2.5</v>
      </c>
      <c r="F11" s="2">
        <v>0.59171597633136097</v>
      </c>
      <c r="G11" s="2">
        <v>0.67329717673237099</v>
      </c>
      <c r="H11" s="2">
        <v>0.66815986073935996</v>
      </c>
      <c r="I11" s="2">
        <v>0.58441558441558406</v>
      </c>
      <c r="J11" s="2">
        <v>0.61304347826086902</v>
      </c>
      <c r="K11" s="2">
        <v>4.68080306701157E-2</v>
      </c>
      <c r="L11" s="2">
        <f>1/1.64</f>
        <v>0.6097560975609756</v>
      </c>
      <c r="M11" s="6">
        <f>(Table1[[#This Row],[poisson_likelihood]] - (1-Table1[[#This Row],[poisson_likelihood]])/(1/Table1[[#This Row],[365 implied]]-1))*$P$2/4</f>
        <v>3.741491078615259E-2</v>
      </c>
    </row>
    <row r="12" spans="1:17" x14ac:dyDescent="0.2">
      <c r="A12">
        <v>2994</v>
      </c>
      <c r="B12" t="s">
        <v>28</v>
      </c>
      <c r="C12" s="1">
        <v>45595</v>
      </c>
      <c r="D12" t="s">
        <v>13</v>
      </c>
      <c r="E12">
        <v>3.5</v>
      </c>
      <c r="F12" s="2">
        <v>0.62893081761006198</v>
      </c>
      <c r="G12" s="2">
        <v>0.66681270027578599</v>
      </c>
      <c r="H12" s="2">
        <v>0.68954327907527202</v>
      </c>
      <c r="I12" s="2">
        <v>0.66176470588235203</v>
      </c>
      <c r="J12" s="2">
        <v>0.66932270916334602</v>
      </c>
      <c r="K12" s="2">
        <v>4.0836361749865602E-2</v>
      </c>
      <c r="L12" s="2">
        <f>1/1.55</f>
        <v>0.64516129032258063</v>
      </c>
      <c r="M12" s="6">
        <f>(Table1[[#This Row],[poisson_likelihood]] - (1-Table1[[#This Row],[poisson_likelihood]])/(1/Table1[[#This Row],[365 implied]]-1))*$P$2/4</f>
        <v>3.1269128439396297E-2</v>
      </c>
    </row>
    <row r="13" spans="1:17" x14ac:dyDescent="0.2">
      <c r="A13">
        <v>3077</v>
      </c>
      <c r="B13" t="s">
        <v>70</v>
      </c>
      <c r="C13" s="1">
        <v>45595</v>
      </c>
      <c r="D13" t="s">
        <v>12</v>
      </c>
      <c r="E13">
        <v>3.5</v>
      </c>
      <c r="F13" s="2">
        <v>0.49019607843137197</v>
      </c>
      <c r="G13" s="2">
        <v>0.60455112221013796</v>
      </c>
      <c r="H13" s="2">
        <v>0.57103912404100698</v>
      </c>
      <c r="I13" s="2">
        <v>0.52142857142857102</v>
      </c>
      <c r="J13" s="2">
        <v>0.57638888888888795</v>
      </c>
      <c r="K13" s="2">
        <v>3.9644185827801499E-2</v>
      </c>
      <c r="L13" s="2">
        <f>1/2.05</f>
        <v>0.48780487804878053</v>
      </c>
      <c r="M13" s="6">
        <f>(Table1[[#This Row],[poisson_likelihood]] - (1-Table1[[#This Row],[poisson_likelihood]])/(1/Table1[[#This Row],[365 implied]]-1))*$P$2/4</f>
        <v>4.0626239115253496E-2</v>
      </c>
    </row>
    <row r="14" spans="1:17" x14ac:dyDescent="0.2">
      <c r="A14">
        <v>3114</v>
      </c>
      <c r="B14" t="s">
        <v>88</v>
      </c>
      <c r="C14" s="1">
        <v>45595</v>
      </c>
      <c r="D14" t="s">
        <v>13</v>
      </c>
      <c r="E14">
        <v>2.5</v>
      </c>
      <c r="F14" s="2">
        <v>0.5</v>
      </c>
      <c r="G14" s="2">
        <v>0.53556966552512597</v>
      </c>
      <c r="H14" s="2">
        <v>0.57754145738198504</v>
      </c>
      <c r="I14" s="2">
        <v>0.643274853801169</v>
      </c>
      <c r="J14" s="2">
        <v>0.62429906542056002</v>
      </c>
      <c r="K14" s="2">
        <v>3.8770728690992698E-2</v>
      </c>
      <c r="L14" s="2">
        <f>1/2.05</f>
        <v>0.48780487804878053</v>
      </c>
      <c r="M14" s="6">
        <f>(Table1[[#This Row],[poisson_likelihood]] - (1-Table1[[#This Row],[poisson_likelihood]])/(1/Table1[[#This Row],[365 implied]]-1))*$P$2/4</f>
        <v>4.3799997055492777E-2</v>
      </c>
    </row>
    <row r="15" spans="1:17" x14ac:dyDescent="0.2">
      <c r="A15">
        <v>3096</v>
      </c>
      <c r="B15" t="s">
        <v>79</v>
      </c>
      <c r="C15" s="1">
        <v>45595</v>
      </c>
      <c r="D15" t="s">
        <v>13</v>
      </c>
      <c r="E15">
        <v>2.5</v>
      </c>
      <c r="F15" s="2">
        <v>0.63694267515923497</v>
      </c>
      <c r="G15" s="2">
        <v>0.64898153291678495</v>
      </c>
      <c r="H15" s="2">
        <v>0.69120191718134405</v>
      </c>
      <c r="I15" s="2">
        <v>0.713286713286713</v>
      </c>
      <c r="J15" s="2">
        <v>0.66401590457256399</v>
      </c>
      <c r="K15" s="2">
        <v>3.73627236731187E-2</v>
      </c>
      <c r="L15" s="2">
        <f>1/1.57</f>
        <v>0.63694267515923564</v>
      </c>
      <c r="M15" s="5">
        <f>(Table1[[#This Row],[poisson_likelihood]] - (1-Table1[[#This Row],[poisson_likelihood]])/(1/Table1[[#This Row],[365 implied]]-1))*$P$2/4</f>
        <v>3.7362723673118582E-2</v>
      </c>
    </row>
    <row r="16" spans="1:17" x14ac:dyDescent="0.2">
      <c r="A16">
        <v>3112</v>
      </c>
      <c r="B16" t="s">
        <v>87</v>
      </c>
      <c r="C16" s="1">
        <v>45595</v>
      </c>
      <c r="D16" t="s">
        <v>13</v>
      </c>
      <c r="E16">
        <v>2.5</v>
      </c>
      <c r="F16" s="2">
        <v>0.47846889952153099</v>
      </c>
      <c r="G16" s="2">
        <v>0.508734582589633</v>
      </c>
      <c r="H16" s="2">
        <v>0.55349216835539805</v>
      </c>
      <c r="I16" s="2">
        <v>0.60714285714285698</v>
      </c>
      <c r="J16" s="2">
        <v>0.55263157894736803</v>
      </c>
      <c r="K16" s="2">
        <v>3.5962988959354E-2</v>
      </c>
      <c r="L16" s="2">
        <f>1/2.2</f>
        <v>0.45454545454545453</v>
      </c>
      <c r="M16" s="6">
        <f>(Table1[[#This Row],[poisson_likelihood]] - (1-Table1[[#This Row],[poisson_likelihood]])/(1/Table1[[#This Row],[365 implied]]-1))*$P$2/4</f>
        <v>4.5350577162890898E-2</v>
      </c>
    </row>
    <row r="17" spans="1:13" x14ac:dyDescent="0.2">
      <c r="A17">
        <v>3106</v>
      </c>
      <c r="B17" t="s">
        <v>84</v>
      </c>
      <c r="C17" s="1">
        <v>45595</v>
      </c>
      <c r="D17" t="s">
        <v>13</v>
      </c>
      <c r="E17">
        <v>1.5</v>
      </c>
      <c r="F17" s="2">
        <v>0.476190476190476</v>
      </c>
      <c r="G17" s="2">
        <v>0.49459229411251998</v>
      </c>
      <c r="H17" s="2">
        <v>0.55106411006608202</v>
      </c>
      <c r="I17" s="2">
        <v>0.59649122807017496</v>
      </c>
      <c r="J17" s="2">
        <v>0.61824324324324298</v>
      </c>
      <c r="K17" s="2">
        <v>3.5735143440630099E-2</v>
      </c>
      <c r="L17" s="2">
        <f>1/2.15</f>
        <v>0.46511627906976744</v>
      </c>
      <c r="M17" s="6">
        <f>(Table1[[#This Row],[poisson_likelihood]] - (1-Table1[[#This Row],[poisson_likelihood]])/(1/Table1[[#This Row],[365 implied]]-1))*$P$2/4</f>
        <v>4.0171268835234086E-2</v>
      </c>
    </row>
    <row r="18" spans="1:13" x14ac:dyDescent="0.2">
      <c r="A18">
        <v>3050</v>
      </c>
      <c r="B18" t="s">
        <v>56</v>
      </c>
      <c r="C18" s="1">
        <v>45595</v>
      </c>
      <c r="D18" t="s">
        <v>13</v>
      </c>
      <c r="E18">
        <v>2.5</v>
      </c>
      <c r="F18" s="2">
        <v>0.59171597633136097</v>
      </c>
      <c r="G18" s="2">
        <v>0.60113833354423696</v>
      </c>
      <c r="H18" s="2">
        <v>0.64968419291565604</v>
      </c>
      <c r="I18" s="2">
        <v>0.67295597484276704</v>
      </c>
      <c r="J18" s="2">
        <v>0.62426614481409004</v>
      </c>
      <c r="K18" s="2">
        <v>3.5495031169369598E-2</v>
      </c>
      <c r="L18" s="2"/>
      <c r="M18" s="5" t="e">
        <f>(Table1[[#This Row],[poisson_likelihood]] - (1-Table1[[#This Row],[poisson_likelihood]])/(1/Table1[[#This Row],[365 implied]]-1))*$P$2/4</f>
        <v>#DIV/0!</v>
      </c>
    </row>
    <row r="19" spans="1:13" x14ac:dyDescent="0.2">
      <c r="A19">
        <v>3015</v>
      </c>
      <c r="B19" t="s">
        <v>39</v>
      </c>
      <c r="C19" s="1">
        <v>45595</v>
      </c>
      <c r="D19" t="s">
        <v>12</v>
      </c>
      <c r="E19">
        <v>4.5</v>
      </c>
      <c r="F19" s="2">
        <v>0.45454545454545398</v>
      </c>
      <c r="G19" s="2">
        <v>0.55467098012939098</v>
      </c>
      <c r="H19" s="2">
        <v>0.53132465776841198</v>
      </c>
      <c r="I19" s="2">
        <v>0.50920245398773001</v>
      </c>
      <c r="J19" s="2">
        <v>0.47269303201506502</v>
      </c>
      <c r="K19" s="2">
        <v>3.5190468143855701E-2</v>
      </c>
      <c r="L19" s="2">
        <f>1/2.28</f>
        <v>0.43859649122807021</v>
      </c>
      <c r="M19" s="6">
        <f>(Table1[[#This Row],[poisson_likelihood]] - (1-Table1[[#This Row],[poisson_likelihood]])/(1/Table1[[#This Row],[365 implied]]-1))*$P$2/4</f>
        <v>4.1293011662496056E-2</v>
      </c>
    </row>
    <row r="20" spans="1:13" x14ac:dyDescent="0.2">
      <c r="A20">
        <v>2972</v>
      </c>
      <c r="B20" t="s">
        <v>17</v>
      </c>
      <c r="C20" s="1">
        <v>45595</v>
      </c>
      <c r="D20" t="s">
        <v>13</v>
      </c>
      <c r="E20">
        <v>2.5</v>
      </c>
      <c r="F20" s="2">
        <v>0.49019607843137197</v>
      </c>
      <c r="G20" s="2">
        <v>0.51719228300687103</v>
      </c>
      <c r="H20" s="2">
        <v>0.561358276541574</v>
      </c>
      <c r="I20" s="2">
        <v>0.57241379310344798</v>
      </c>
      <c r="J20" s="2">
        <v>0.54969574036511104</v>
      </c>
      <c r="K20" s="2">
        <v>3.4896847150195101E-2</v>
      </c>
      <c r="L20" s="2">
        <f>1/2</f>
        <v>0.5</v>
      </c>
      <c r="M20" s="6">
        <f>(Table1[[#This Row],[poisson_likelihood]] - (1-Table1[[#This Row],[poisson_likelihood]])/(1/Table1[[#This Row],[365 implied]]-1))*$P$2/4</f>
        <v>3.0679138270787075E-2</v>
      </c>
    </row>
    <row r="21" spans="1:13" x14ac:dyDescent="0.2">
      <c r="A21">
        <v>3024</v>
      </c>
      <c r="B21" t="s">
        <v>43</v>
      </c>
      <c r="C21" s="1">
        <v>45595</v>
      </c>
      <c r="D21" t="s">
        <v>13</v>
      </c>
      <c r="E21">
        <v>3.5</v>
      </c>
      <c r="F21" s="2">
        <v>0.60606060606060597</v>
      </c>
      <c r="G21" s="2">
        <v>0.62251581540489198</v>
      </c>
      <c r="H21" s="2">
        <v>0.65809309182610998</v>
      </c>
      <c r="I21" s="2">
        <v>0.63945578231292499</v>
      </c>
      <c r="J21" s="2">
        <v>0.65858585858585805</v>
      </c>
      <c r="K21" s="2">
        <v>3.3020615966570202E-2</v>
      </c>
      <c r="L21" s="2">
        <f>1/1.64</f>
        <v>0.6097560975609756</v>
      </c>
      <c r="M21" s="6">
        <f>(Table1[[#This Row],[poisson_likelihood]] - (1-Table1[[#This Row],[poisson_likelihood]])/(1/Table1[[#This Row],[365 implied]]-1))*$P$2/4</f>
        <v>3.09658869511018E-2</v>
      </c>
    </row>
    <row r="22" spans="1:13" x14ac:dyDescent="0.2">
      <c r="A22">
        <v>2986</v>
      </c>
      <c r="B22" t="s">
        <v>24</v>
      </c>
      <c r="C22" s="1">
        <v>45595</v>
      </c>
      <c r="D22" t="s">
        <v>13</v>
      </c>
      <c r="E22">
        <v>3.5</v>
      </c>
      <c r="F22" s="2">
        <v>0.60606060606060597</v>
      </c>
      <c r="G22" s="2">
        <v>0.61558740355616504</v>
      </c>
      <c r="H22" s="2">
        <v>0.65493797710352297</v>
      </c>
      <c r="I22" s="2">
        <v>0.68131868131868101</v>
      </c>
      <c r="J22" s="2">
        <v>0.69287469287469206</v>
      </c>
      <c r="K22" s="2">
        <v>3.10183316233896E-2</v>
      </c>
      <c r="L22" s="2">
        <f>1/1.6</f>
        <v>0.625</v>
      </c>
      <c r="M22" s="6">
        <f>(Table1[[#This Row],[poisson_likelihood]] - (1-Table1[[#This Row],[poisson_likelihood]])/(1/Table1[[#This Row],[365 implied]]-1))*$P$2/4</f>
        <v>1.9958651402348725E-2</v>
      </c>
    </row>
    <row r="23" spans="1:13" x14ac:dyDescent="0.2">
      <c r="A23">
        <v>2974</v>
      </c>
      <c r="B23" t="s">
        <v>18</v>
      </c>
      <c r="C23" s="1">
        <v>45595</v>
      </c>
      <c r="D23" t="s">
        <v>13</v>
      </c>
      <c r="E23">
        <v>2.5</v>
      </c>
      <c r="F23" s="2">
        <v>0.44247787610619399</v>
      </c>
      <c r="G23" s="2">
        <v>0.47390394492075499</v>
      </c>
      <c r="H23" s="2">
        <v>0.51119726109603703</v>
      </c>
      <c r="I23" s="2">
        <v>0.55479452054794498</v>
      </c>
      <c r="J23" s="2">
        <v>0.533203125</v>
      </c>
      <c r="K23" s="2">
        <v>3.0814644856556599E-2</v>
      </c>
      <c r="L23" s="2">
        <f>1/2.3</f>
        <v>0.43478260869565222</v>
      </c>
      <c r="M23" s="6">
        <f>(Table1[[#This Row],[poisson_likelihood]] - (1-Table1[[#This Row],[poisson_likelihood]])/(1/Table1[[#This Row],[365 implied]]-1))*$P$2/4</f>
        <v>3.3798788561708759E-2</v>
      </c>
    </row>
    <row r="24" spans="1:13" x14ac:dyDescent="0.2">
      <c r="A24">
        <v>2964</v>
      </c>
      <c r="B24" t="s">
        <v>11</v>
      </c>
      <c r="C24" s="1">
        <v>45595</v>
      </c>
      <c r="D24" t="s">
        <v>13</v>
      </c>
      <c r="E24">
        <v>2.5</v>
      </c>
      <c r="F24" s="2">
        <v>0.476190476190476</v>
      </c>
      <c r="G24" s="2">
        <v>0.49634187968714</v>
      </c>
      <c r="H24" s="2">
        <v>0.53997598244925804</v>
      </c>
      <c r="I24" s="2">
        <v>0.53488372093023195</v>
      </c>
      <c r="J24" s="2">
        <v>0.550561797752809</v>
      </c>
      <c r="K24" s="2">
        <v>3.04430825326008E-2</v>
      </c>
      <c r="L24" s="2">
        <f>1/2.1</f>
        <v>0.47619047619047616</v>
      </c>
      <c r="M24" s="6">
        <f>(Table1[[#This Row],[poisson_likelihood]] - (1-Table1[[#This Row],[poisson_likelihood]])/(1/Table1[[#This Row],[365 implied]]-1))*$P$2/4</f>
        <v>3.0443082532600505E-2</v>
      </c>
    </row>
    <row r="25" spans="1:13" x14ac:dyDescent="0.2">
      <c r="A25">
        <v>2992</v>
      </c>
      <c r="B25" t="s">
        <v>27</v>
      </c>
      <c r="C25" s="1">
        <v>45595</v>
      </c>
      <c r="D25" t="s">
        <v>13</v>
      </c>
      <c r="E25">
        <v>2.5</v>
      </c>
      <c r="F25" s="2">
        <v>0.57471264367816</v>
      </c>
      <c r="G25" s="2">
        <v>0.58371299018615097</v>
      </c>
      <c r="H25" s="2">
        <v>0.62411402637394298</v>
      </c>
      <c r="I25" s="2">
        <v>0.542682926829268</v>
      </c>
      <c r="J25" s="2">
        <v>0.56827309236947698</v>
      </c>
      <c r="K25" s="2">
        <v>2.9040001990088101E-2</v>
      </c>
      <c r="L25" s="2">
        <f>1/1.71</f>
        <v>0.58479532163742687</v>
      </c>
      <c r="M25" s="6">
        <f>(Table1[[#This Row],[poisson_likelihood]] - (1-Table1[[#This Row],[poisson_likelihood]])/(1/Table1[[#This Row],[365 implied]]-1))*$P$2/4</f>
        <v>2.3674290527972795E-2</v>
      </c>
    </row>
    <row r="26" spans="1:13" x14ac:dyDescent="0.2">
      <c r="A26">
        <v>3123</v>
      </c>
      <c r="B26" t="s">
        <v>93</v>
      </c>
      <c r="C26" s="1">
        <v>45595</v>
      </c>
      <c r="D26" t="s">
        <v>12</v>
      </c>
      <c r="E26">
        <v>1.5</v>
      </c>
      <c r="F26" s="2">
        <v>0.56497175141242895</v>
      </c>
      <c r="G26" s="2">
        <v>0.64650717076709396</v>
      </c>
      <c r="H26" s="2">
        <v>0.61064681789564101</v>
      </c>
      <c r="I26" s="2">
        <v>0.58928571428571397</v>
      </c>
      <c r="J26" s="2">
        <v>0.58333333333333304</v>
      </c>
      <c r="K26" s="2">
        <v>2.62483336608067E-2</v>
      </c>
      <c r="L26" s="2">
        <f>1/1.66</f>
        <v>0.60240963855421692</v>
      </c>
      <c r="M26" s="5">
        <f>(Table1[[#This Row],[poisson_likelihood]] - (1-Table1[[#This Row],[poisson_likelihood]])/(1/Table1[[#This Row],[365 implied]]-1))*$P$2/4</f>
        <v>5.1794385252894167E-3</v>
      </c>
    </row>
    <row r="27" spans="1:13" x14ac:dyDescent="0.2">
      <c r="A27">
        <v>3044</v>
      </c>
      <c r="B27" t="s">
        <v>53</v>
      </c>
      <c r="C27" s="1">
        <v>45595</v>
      </c>
      <c r="D27" t="s">
        <v>13</v>
      </c>
      <c r="E27">
        <v>2.5</v>
      </c>
      <c r="F27" s="2">
        <v>0.5</v>
      </c>
      <c r="G27" s="2">
        <v>0.50686604213065001</v>
      </c>
      <c r="H27" s="2">
        <v>0.55050263056170401</v>
      </c>
      <c r="I27" s="2">
        <v>0.55029585798816505</v>
      </c>
      <c r="J27" s="2">
        <v>0.53371868978805304</v>
      </c>
      <c r="K27" s="2">
        <v>2.5251315280852098E-2</v>
      </c>
      <c r="L27" s="2"/>
      <c r="M27" s="5" t="e">
        <f>(Table1[[#This Row],[poisson_likelihood]] - (1-Table1[[#This Row],[poisson_likelihood]])/(1/Table1[[#This Row],[365 implied]]-1))*$P$2/4</f>
        <v>#DIV/0!</v>
      </c>
    </row>
    <row r="28" spans="1:13" x14ac:dyDescent="0.2">
      <c r="A28">
        <v>3011</v>
      </c>
      <c r="B28" t="s">
        <v>37</v>
      </c>
      <c r="C28" s="1">
        <v>45595</v>
      </c>
      <c r="D28" t="s">
        <v>12</v>
      </c>
      <c r="E28">
        <v>2.5</v>
      </c>
      <c r="F28" s="2">
        <v>0.485436893203883</v>
      </c>
      <c r="G28" s="2">
        <v>0.58263944336924001</v>
      </c>
      <c r="H28" s="2">
        <v>0.536963887248748</v>
      </c>
      <c r="I28" s="2">
        <v>0.56060606060606</v>
      </c>
      <c r="J28" s="2">
        <v>0.55675675675675595</v>
      </c>
      <c r="K28" s="2">
        <v>2.5034341446325801E-2</v>
      </c>
      <c r="L28" s="2">
        <f>1/2.15</f>
        <v>0.46511627906976744</v>
      </c>
      <c r="M28" s="6">
        <f>(Table1[[#This Row],[poisson_likelihood]] - (1-Table1[[#This Row],[poisson_likelihood]])/(1/Table1[[#This Row],[365 implied]]-1))*$P$2/4</f>
        <v>3.3580947301045327E-2</v>
      </c>
    </row>
    <row r="29" spans="1:13" x14ac:dyDescent="0.2">
      <c r="A29">
        <v>3125</v>
      </c>
      <c r="B29" t="s">
        <v>94</v>
      </c>
      <c r="C29" s="1">
        <v>45595</v>
      </c>
      <c r="D29" t="s">
        <v>12</v>
      </c>
      <c r="E29">
        <v>2.5</v>
      </c>
      <c r="F29" s="2">
        <v>0.60975609756097504</v>
      </c>
      <c r="G29" s="2">
        <v>0.65513390198321897</v>
      </c>
      <c r="H29" s="2">
        <v>0.64673784846966997</v>
      </c>
      <c r="I29" s="2">
        <v>0.679245283018867</v>
      </c>
      <c r="J29" s="2">
        <v>0.625</v>
      </c>
      <c r="K29" s="2">
        <v>2.3691434175882198E-2</v>
      </c>
      <c r="L29" s="2">
        <f>1/1.57</f>
        <v>0.63694267515923564</v>
      </c>
      <c r="M29" s="5">
        <f>(Table1[[#This Row],[poisson_likelihood]] - (1-Table1[[#This Row],[poisson_likelihood]])/(1/Table1[[#This Row],[365 implied]]-1))*$P$2/4</f>
        <v>6.7449219725359442E-3</v>
      </c>
    </row>
    <row r="30" spans="1:13" x14ac:dyDescent="0.2">
      <c r="A30">
        <v>3082</v>
      </c>
      <c r="B30" t="s">
        <v>72</v>
      </c>
      <c r="C30" s="1">
        <v>45595</v>
      </c>
      <c r="D30" t="s">
        <v>13</v>
      </c>
      <c r="E30">
        <v>2.5</v>
      </c>
      <c r="F30" s="2">
        <v>0.58479532163742598</v>
      </c>
      <c r="G30" s="2">
        <v>0.57500125066250796</v>
      </c>
      <c r="H30" s="2">
        <v>0.62413002721720001</v>
      </c>
      <c r="I30" s="2">
        <v>0.69333333333333302</v>
      </c>
      <c r="J30" s="2">
        <v>0.68646864686468601</v>
      </c>
      <c r="K30" s="2">
        <v>2.3683924838525501E-2</v>
      </c>
      <c r="L30" s="2">
        <f>1/1.71</f>
        <v>0.58479532163742687</v>
      </c>
      <c r="M30" s="5">
        <f>(Table1[[#This Row],[poisson_likelihood]] - (1-Table1[[#This Row],[poisson_likelihood]])/(1/Table1[[#This Row],[365 implied]]-1))*$P$2/4</f>
        <v>2.3683924838525442E-2</v>
      </c>
    </row>
    <row r="31" spans="1:13" x14ac:dyDescent="0.2">
      <c r="A31">
        <v>3008</v>
      </c>
      <c r="B31" t="s">
        <v>35</v>
      </c>
      <c r="C31" s="1">
        <v>45595</v>
      </c>
      <c r="D31" t="s">
        <v>13</v>
      </c>
      <c r="E31">
        <v>2.5</v>
      </c>
      <c r="F31" s="2">
        <v>0.57471264367816</v>
      </c>
      <c r="G31" s="2">
        <v>0.56152625334558204</v>
      </c>
      <c r="H31" s="2">
        <v>0.61495214752855298</v>
      </c>
      <c r="I31" s="2">
        <v>0.60504201680672198</v>
      </c>
      <c r="J31" s="2">
        <v>0.57391304347826</v>
      </c>
      <c r="K31" s="2">
        <v>2.36543029390818E-2</v>
      </c>
      <c r="L31" s="2"/>
      <c r="M31" s="5" t="e">
        <f>(Table1[[#This Row],[poisson_likelihood]] - (1-Table1[[#This Row],[poisson_likelihood]])/(1/Table1[[#This Row],[365 implied]]-1))*$P$2/4</f>
        <v>#DIV/0!</v>
      </c>
    </row>
    <row r="32" spans="1:13" x14ac:dyDescent="0.2">
      <c r="A32">
        <v>3075</v>
      </c>
      <c r="B32" t="s">
        <v>69</v>
      </c>
      <c r="C32" s="1">
        <v>45595</v>
      </c>
      <c r="D32" t="s">
        <v>12</v>
      </c>
      <c r="E32">
        <v>1.5</v>
      </c>
      <c r="F32" s="2">
        <v>0.60975609756097504</v>
      </c>
      <c r="G32" s="2">
        <v>0.68186057661927102</v>
      </c>
      <c r="H32" s="2">
        <v>0.64564994463792302</v>
      </c>
      <c r="I32" s="2">
        <v>0.66666666666666596</v>
      </c>
      <c r="J32" s="2">
        <v>0.65462753950338604</v>
      </c>
      <c r="K32" s="2">
        <v>2.29944957836699E-2</v>
      </c>
      <c r="L32" s="2">
        <f>1/1.57</f>
        <v>0.63694267515923564</v>
      </c>
      <c r="M32" s="5">
        <f>(Table1[[#This Row],[poisson_likelihood]] - (1-Table1[[#This Row],[poisson_likelihood]])/(1/Table1[[#This Row],[365 implied]]-1))*$P$2/4</f>
        <v>5.9957952112014027E-3</v>
      </c>
    </row>
    <row r="33" spans="1:13" x14ac:dyDescent="0.2">
      <c r="A33">
        <v>3056</v>
      </c>
      <c r="B33" t="s">
        <v>59</v>
      </c>
      <c r="C33" s="1">
        <v>45595</v>
      </c>
      <c r="D33" t="s">
        <v>13</v>
      </c>
      <c r="E33">
        <v>1.5</v>
      </c>
      <c r="F33" s="2">
        <v>0.45662100456621002</v>
      </c>
      <c r="G33" s="2">
        <v>0.45691988875163803</v>
      </c>
      <c r="H33" s="2">
        <v>0.50646852124895303</v>
      </c>
      <c r="I33" s="2">
        <v>0.50617283950617198</v>
      </c>
      <c r="J33" s="2">
        <v>0.52868852459016302</v>
      </c>
      <c r="K33" s="2">
        <v>2.29340465410099E-2</v>
      </c>
      <c r="L33" s="2"/>
      <c r="M33" s="5" t="e">
        <f>(Table1[[#This Row],[poisson_likelihood]] - (1-Table1[[#This Row],[poisson_likelihood]])/(1/Table1[[#This Row],[365 implied]]-1))*$P$2/4</f>
        <v>#DIV/0!</v>
      </c>
    </row>
    <row r="34" spans="1:13" x14ac:dyDescent="0.2">
      <c r="A34">
        <v>2998</v>
      </c>
      <c r="B34" t="s">
        <v>30</v>
      </c>
      <c r="C34" s="1">
        <v>45595</v>
      </c>
      <c r="D34" t="s">
        <v>13</v>
      </c>
      <c r="E34">
        <v>2.5</v>
      </c>
      <c r="F34" s="2">
        <v>0.66225165562913901</v>
      </c>
      <c r="G34" s="2">
        <v>0.63934300705462399</v>
      </c>
      <c r="H34" s="2">
        <v>0.69247372241971505</v>
      </c>
      <c r="I34" s="2">
        <v>0.70909090909090899</v>
      </c>
      <c r="J34" s="2">
        <v>0.69868173258003696</v>
      </c>
      <c r="K34" s="2">
        <v>2.2370255320475801E-2</v>
      </c>
      <c r="L34" s="2">
        <f>1/1.5</f>
        <v>0.66666666666666663</v>
      </c>
      <c r="M34" s="6">
        <f>(Table1[[#This Row],[poisson_likelihood]] - (1-Table1[[#This Row],[poisson_likelihood]])/(1/Table1[[#This Row],[365 implied]]-1))*$P$2/4</f>
        <v>1.9355291814786339E-2</v>
      </c>
    </row>
    <row r="35" spans="1:13" x14ac:dyDescent="0.2">
      <c r="A35">
        <v>3054</v>
      </c>
      <c r="B35" t="s">
        <v>58</v>
      </c>
      <c r="C35" s="1">
        <v>45595</v>
      </c>
      <c r="D35" t="s">
        <v>13</v>
      </c>
      <c r="E35">
        <v>2.5</v>
      </c>
      <c r="F35" s="2">
        <v>0.51546391752577303</v>
      </c>
      <c r="G35" s="2">
        <v>0.51374256367879401</v>
      </c>
      <c r="H35" s="2">
        <v>0.55867658065179804</v>
      </c>
      <c r="I35" s="2">
        <v>0.61627906976744096</v>
      </c>
      <c r="J35" s="2">
        <v>0.59479553903345705</v>
      </c>
      <c r="K35" s="2">
        <v>2.22958953363004E-2</v>
      </c>
      <c r="L35" s="2"/>
      <c r="M35" s="5" t="e">
        <f>(Table1[[#This Row],[poisson_likelihood]] - (1-Table1[[#This Row],[poisson_likelihood]])/(1/Table1[[#This Row],[365 implied]]-1))*$P$2/4</f>
        <v>#DIV/0!</v>
      </c>
    </row>
    <row r="36" spans="1:13" x14ac:dyDescent="0.2">
      <c r="A36">
        <v>3117</v>
      </c>
      <c r="B36" t="s">
        <v>90</v>
      </c>
      <c r="C36" s="1">
        <v>45595</v>
      </c>
      <c r="D36" t="s">
        <v>12</v>
      </c>
      <c r="E36">
        <v>2.5</v>
      </c>
      <c r="F36" s="2">
        <v>0.625</v>
      </c>
      <c r="G36" s="2">
        <v>0.69095238843080398</v>
      </c>
      <c r="H36" s="2">
        <v>0.65786991897116898</v>
      </c>
      <c r="I36" s="2">
        <v>0.63157894736842102</v>
      </c>
      <c r="J36" s="2">
        <v>0.67415730337078605</v>
      </c>
      <c r="K36" s="2">
        <v>2.1913279314112799E-2</v>
      </c>
      <c r="L36" s="2"/>
      <c r="M36" s="5" t="e">
        <f>(Table1[[#This Row],[poisson_likelihood]] - (1-Table1[[#This Row],[poisson_likelihood]])/(1/Table1[[#This Row],[365 implied]]-1))*$P$2/4</f>
        <v>#DIV/0!</v>
      </c>
    </row>
    <row r="37" spans="1:13" x14ac:dyDescent="0.2">
      <c r="A37">
        <v>3070</v>
      </c>
      <c r="B37" t="s">
        <v>66</v>
      </c>
      <c r="C37" s="1">
        <v>45595</v>
      </c>
      <c r="D37" t="s">
        <v>13</v>
      </c>
      <c r="E37">
        <v>2.5</v>
      </c>
      <c r="F37" s="2">
        <v>0.61728395061728303</v>
      </c>
      <c r="G37" s="2">
        <v>0.60765250706770502</v>
      </c>
      <c r="H37" s="2">
        <v>0.65026778967566501</v>
      </c>
      <c r="I37" s="2">
        <v>0.64</v>
      </c>
      <c r="J37" s="2">
        <v>0.61952861952861904</v>
      </c>
      <c r="K37" s="2">
        <v>2.15458948687813E-2</v>
      </c>
      <c r="L37" s="2"/>
      <c r="M37" s="5" t="e">
        <f>(Table1[[#This Row],[poisson_likelihood]] - (1-Table1[[#This Row],[poisson_likelihood]])/(1/Table1[[#This Row],[365 implied]]-1))*$P$2/4</f>
        <v>#DIV/0!</v>
      </c>
    </row>
    <row r="38" spans="1:13" x14ac:dyDescent="0.2">
      <c r="A38">
        <v>3058</v>
      </c>
      <c r="B38" t="s">
        <v>60</v>
      </c>
      <c r="C38" s="1">
        <v>45595</v>
      </c>
      <c r="D38" t="s">
        <v>13</v>
      </c>
      <c r="E38">
        <v>2.5</v>
      </c>
      <c r="F38" s="2">
        <v>0.63694267515923497</v>
      </c>
      <c r="G38" s="2">
        <v>0.6289613435518</v>
      </c>
      <c r="H38" s="2">
        <v>0.66815205816201295</v>
      </c>
      <c r="I38" s="2">
        <v>0.68421052631578905</v>
      </c>
      <c r="J38" s="2">
        <v>0.66929133858267698</v>
      </c>
      <c r="K38" s="2">
        <v>2.1490671629105999E-2</v>
      </c>
      <c r="L38" s="2"/>
      <c r="M38" s="5" t="e">
        <f>(Table1[[#This Row],[poisson_likelihood]] - (1-Table1[[#This Row],[poisson_likelihood]])/(1/Table1[[#This Row],[365 implied]]-1))*$P$2/4</f>
        <v>#DIV/0!</v>
      </c>
    </row>
    <row r="39" spans="1:13" x14ac:dyDescent="0.2">
      <c r="A39">
        <v>3013</v>
      </c>
      <c r="B39" t="s">
        <v>38</v>
      </c>
      <c r="C39" s="1">
        <v>45595</v>
      </c>
      <c r="D39" t="s">
        <v>12</v>
      </c>
      <c r="E39">
        <v>1.5</v>
      </c>
      <c r="F39" s="2">
        <v>0.57471264367816</v>
      </c>
      <c r="G39" s="2">
        <v>0.64647289121743501</v>
      </c>
      <c r="H39" s="2">
        <v>0.60852776775831596</v>
      </c>
      <c r="I39" s="2">
        <v>0.60389610389610304</v>
      </c>
      <c r="J39" s="2">
        <v>0.58669354838709598</v>
      </c>
      <c r="K39" s="2">
        <v>1.98778094254966E-2</v>
      </c>
      <c r="L39" s="2">
        <f>1/1.71</f>
        <v>0.58479532163742687</v>
      </c>
      <c r="M39" s="5">
        <f>(Table1[[#This Row],[poisson_likelihood]] - (1-Table1[[#This Row],[poisson_likelihood]])/(1/Table1[[#This Row],[365 implied]]-1))*$P$2/4</f>
        <v>1.4289606643211446E-2</v>
      </c>
    </row>
    <row r="40" spans="1:13" x14ac:dyDescent="0.2">
      <c r="A40">
        <v>3068</v>
      </c>
      <c r="B40" t="s">
        <v>65</v>
      </c>
      <c r="C40" s="1">
        <v>45595</v>
      </c>
      <c r="D40" t="s">
        <v>13</v>
      </c>
      <c r="E40">
        <v>2.5</v>
      </c>
      <c r="F40" s="2">
        <v>0.49019607843137197</v>
      </c>
      <c r="G40" s="2">
        <v>0.486033487509478</v>
      </c>
      <c r="H40" s="2">
        <v>0.52891188893074104</v>
      </c>
      <c r="I40" s="2">
        <v>0.60227272727272696</v>
      </c>
      <c r="J40" s="2">
        <v>0.50974025974025905</v>
      </c>
      <c r="K40" s="2">
        <v>1.8985637841036601E-2</v>
      </c>
      <c r="L40" s="2"/>
      <c r="M40" s="5" t="e">
        <f>(Table1[[#This Row],[poisson_likelihood]] - (1-Table1[[#This Row],[poisson_likelihood]])/(1/Table1[[#This Row],[365 implied]]-1))*$P$2/4</f>
        <v>#DIV/0!</v>
      </c>
    </row>
    <row r="41" spans="1:13" x14ac:dyDescent="0.2">
      <c r="A41">
        <v>3048</v>
      </c>
      <c r="B41" t="s">
        <v>55</v>
      </c>
      <c r="C41" s="1">
        <v>45595</v>
      </c>
      <c r="D41" t="s">
        <v>13</v>
      </c>
      <c r="E41">
        <v>1.5</v>
      </c>
      <c r="F41" s="2">
        <v>0.45248868778280499</v>
      </c>
      <c r="G41" s="2">
        <v>0.44406382611935802</v>
      </c>
      <c r="H41" s="2">
        <v>0.49307007660107499</v>
      </c>
      <c r="I41" s="2">
        <v>0.53254437869822402</v>
      </c>
      <c r="J41" s="2">
        <v>0.54237288135593198</v>
      </c>
      <c r="K41" s="2">
        <v>1.85299316711523E-2</v>
      </c>
      <c r="L41" s="2"/>
      <c r="M41" s="5" t="e">
        <f>(Table1[[#This Row],[poisson_likelihood]] - (1-Table1[[#This Row],[poisson_likelihood]])/(1/Table1[[#This Row],[365 implied]]-1))*$P$2/4</f>
        <v>#DIV/0!</v>
      </c>
    </row>
    <row r="42" spans="1:13" x14ac:dyDescent="0.2">
      <c r="A42">
        <v>3119</v>
      </c>
      <c r="B42" t="s">
        <v>91</v>
      </c>
      <c r="C42" s="1">
        <v>45595</v>
      </c>
      <c r="D42" t="s">
        <v>12</v>
      </c>
      <c r="E42">
        <v>3.5</v>
      </c>
      <c r="F42" s="2">
        <v>0.56179775280898803</v>
      </c>
      <c r="G42" s="2">
        <v>0.60387816145943596</v>
      </c>
      <c r="H42" s="2">
        <v>0.59330449844994904</v>
      </c>
      <c r="I42" s="2">
        <v>0.57894736842105199</v>
      </c>
      <c r="J42" s="2">
        <v>0.51937984496124001</v>
      </c>
      <c r="K42" s="2">
        <v>1.7975002320804699E-2</v>
      </c>
      <c r="L42" s="2"/>
      <c r="M42" s="5" t="e">
        <f>(Table1[[#This Row],[poisson_likelihood]] - (1-Table1[[#This Row],[poisson_likelihood]])/(1/Table1[[#This Row],[365 implied]]-1))*$P$2/4</f>
        <v>#DIV/0!</v>
      </c>
    </row>
    <row r="43" spans="1:13" x14ac:dyDescent="0.2">
      <c r="A43">
        <v>3103</v>
      </c>
      <c r="B43" t="s">
        <v>83</v>
      </c>
      <c r="C43" s="1">
        <v>45595</v>
      </c>
      <c r="D43" t="s">
        <v>12</v>
      </c>
      <c r="E43">
        <v>2.5</v>
      </c>
      <c r="F43" s="2">
        <v>0.42553191489361702</v>
      </c>
      <c r="G43" s="2">
        <v>0.50812691881709804</v>
      </c>
      <c r="H43" s="2">
        <v>0.46528083849368501</v>
      </c>
      <c r="I43" s="2">
        <v>0.48235294117646998</v>
      </c>
      <c r="J43" s="2">
        <v>0.42322097378277101</v>
      </c>
      <c r="K43" s="2">
        <v>1.7298142677807701E-2</v>
      </c>
      <c r="L43" s="2"/>
      <c r="M43" s="5" t="e">
        <f>(Table1[[#This Row],[poisson_likelihood]] - (1-Table1[[#This Row],[poisson_likelihood]])/(1/Table1[[#This Row],[365 implied]]-1))*$P$2/4</f>
        <v>#DIV/0!</v>
      </c>
    </row>
    <row r="44" spans="1:13" x14ac:dyDescent="0.2">
      <c r="A44">
        <v>3002</v>
      </c>
      <c r="B44" t="s">
        <v>32</v>
      </c>
      <c r="C44" s="1">
        <v>45595</v>
      </c>
      <c r="D44" t="s">
        <v>13</v>
      </c>
      <c r="E44">
        <v>1.5</v>
      </c>
      <c r="F44" s="2">
        <v>0.41666666666666602</v>
      </c>
      <c r="G44" s="2">
        <v>0.397838677339167</v>
      </c>
      <c r="H44" s="2">
        <v>0.45635481362735703</v>
      </c>
      <c r="I44" s="2">
        <v>0.46242774566473899</v>
      </c>
      <c r="J44" s="2">
        <v>0.44155844155844098</v>
      </c>
      <c r="K44" s="2">
        <v>1.70092058402961E-2</v>
      </c>
      <c r="L44" s="2"/>
      <c r="M44" s="5" t="e">
        <f>(Table1[[#This Row],[poisson_likelihood]] - (1-Table1[[#This Row],[poisson_likelihood]])/(1/Table1[[#This Row],[365 implied]]-1))*$P$2/4</f>
        <v>#DIV/0!</v>
      </c>
    </row>
    <row r="45" spans="1:13" x14ac:dyDescent="0.2">
      <c r="A45">
        <v>2990</v>
      </c>
      <c r="B45" t="s">
        <v>26</v>
      </c>
      <c r="C45" s="1">
        <v>45595</v>
      </c>
      <c r="D45" t="s">
        <v>13</v>
      </c>
      <c r="E45">
        <v>2.5</v>
      </c>
      <c r="F45" s="2">
        <v>0.55555555555555503</v>
      </c>
      <c r="G45" s="2">
        <v>0.53938332164316105</v>
      </c>
      <c r="H45" s="2">
        <v>0.58357024583601103</v>
      </c>
      <c r="I45" s="2">
        <v>0.61309523809523803</v>
      </c>
      <c r="J45" s="2">
        <v>0.57547169811320698</v>
      </c>
      <c r="K45" s="2">
        <v>1.5758263282756702E-2</v>
      </c>
      <c r="L45" s="2"/>
      <c r="M45" s="5" t="e">
        <f>(Table1[[#This Row],[poisson_likelihood]] - (1-Table1[[#This Row],[poisson_likelihood]])/(1/Table1[[#This Row],[365 implied]]-1))*$P$2/4</f>
        <v>#DIV/0!</v>
      </c>
    </row>
    <row r="46" spans="1:13" x14ac:dyDescent="0.2">
      <c r="A46">
        <v>3074</v>
      </c>
      <c r="B46" t="s">
        <v>68</v>
      </c>
      <c r="C46" s="1">
        <v>45595</v>
      </c>
      <c r="D46" t="s">
        <v>13</v>
      </c>
      <c r="E46">
        <v>1.5</v>
      </c>
      <c r="F46" s="2">
        <v>0.40650406504065001</v>
      </c>
      <c r="G46" s="2">
        <v>0.39272535348842702</v>
      </c>
      <c r="H46" s="2">
        <v>0.44287355998120298</v>
      </c>
      <c r="I46" s="2">
        <v>0.40659340659340598</v>
      </c>
      <c r="J46" s="2">
        <v>0.40659340659340598</v>
      </c>
      <c r="K46" s="2">
        <v>1.5320026978383699E-2</v>
      </c>
      <c r="L46" s="2"/>
      <c r="M46" s="5" t="e">
        <f>(Table1[[#This Row],[poisson_likelihood]] - (1-Table1[[#This Row],[poisson_likelihood]])/(1/Table1[[#This Row],[365 implied]]-1))*$P$2/4</f>
        <v>#DIV/0!</v>
      </c>
    </row>
    <row r="47" spans="1:13" x14ac:dyDescent="0.2">
      <c r="A47">
        <v>3032</v>
      </c>
      <c r="B47" t="s">
        <v>47</v>
      </c>
      <c r="C47" s="1">
        <v>45595</v>
      </c>
      <c r="D47" t="s">
        <v>13</v>
      </c>
      <c r="E47">
        <v>2.5</v>
      </c>
      <c r="F47" s="2">
        <v>0.57471264367816</v>
      </c>
      <c r="G47" s="2">
        <v>0.55806202498214397</v>
      </c>
      <c r="H47" s="2">
        <v>0.60064461678516201</v>
      </c>
      <c r="I47" s="2">
        <v>0.60736196319018398</v>
      </c>
      <c r="J47" s="2">
        <v>0.62183235867446396</v>
      </c>
      <c r="K47" s="2">
        <v>1.52437950020884E-2</v>
      </c>
      <c r="L47" s="2"/>
      <c r="M47" s="5" t="e">
        <f>(Table1[[#This Row],[poisson_likelihood]] - (1-Table1[[#This Row],[poisson_likelihood]])/(1/Table1[[#This Row],[365 implied]]-1))*$P$2/4</f>
        <v>#DIV/0!</v>
      </c>
    </row>
    <row r="48" spans="1:13" x14ac:dyDescent="0.2">
      <c r="A48">
        <v>2988</v>
      </c>
      <c r="B48" t="s">
        <v>25</v>
      </c>
      <c r="C48" s="1">
        <v>45595</v>
      </c>
      <c r="D48" t="s">
        <v>13</v>
      </c>
      <c r="E48">
        <v>3.5</v>
      </c>
      <c r="F48" s="2">
        <v>0.58479532163742598</v>
      </c>
      <c r="G48" s="2">
        <v>0.579731336838476</v>
      </c>
      <c r="H48" s="2">
        <v>0.60986798610814197</v>
      </c>
      <c r="I48" s="2">
        <v>0.63057324840764295</v>
      </c>
      <c r="J48" s="2">
        <v>0.60599571734475299</v>
      </c>
      <c r="K48" s="2">
        <v>1.50965691003254E-2</v>
      </c>
      <c r="L48" s="2"/>
      <c r="M48" s="5" t="e">
        <f>(Table1[[#This Row],[poisson_likelihood]] - (1-Table1[[#This Row],[poisson_likelihood]])/(1/Table1[[#This Row],[365 implied]]-1))*$P$2/4</f>
        <v>#DIV/0!</v>
      </c>
    </row>
    <row r="49" spans="1:13" x14ac:dyDescent="0.2">
      <c r="A49">
        <v>2996</v>
      </c>
      <c r="B49" t="s">
        <v>29</v>
      </c>
      <c r="C49" s="1">
        <v>45595</v>
      </c>
      <c r="D49" t="s">
        <v>13</v>
      </c>
      <c r="E49">
        <v>3.5</v>
      </c>
      <c r="F49" s="2">
        <v>0.52356020942408299</v>
      </c>
      <c r="G49" s="2">
        <v>0.51150742001504801</v>
      </c>
      <c r="H49" s="2">
        <v>0.54856049668458295</v>
      </c>
      <c r="I49" s="2">
        <v>0.58974358974358898</v>
      </c>
      <c r="J49" s="2">
        <v>0.56828193832599105</v>
      </c>
      <c r="K49" s="2">
        <v>1.31182826009766E-2</v>
      </c>
      <c r="L49" s="2"/>
      <c r="M49" s="5" t="e">
        <f>(Table1[[#This Row],[poisson_likelihood]] - (1-Table1[[#This Row],[poisson_likelihood]])/(1/Table1[[#This Row],[365 implied]]-1))*$P$2/4</f>
        <v>#DIV/0!</v>
      </c>
    </row>
    <row r="50" spans="1:13" x14ac:dyDescent="0.2">
      <c r="A50">
        <v>3087</v>
      </c>
      <c r="B50" t="s">
        <v>75</v>
      </c>
      <c r="C50" s="1">
        <v>45595</v>
      </c>
      <c r="D50" t="s">
        <v>12</v>
      </c>
      <c r="E50">
        <v>1.5</v>
      </c>
      <c r="F50" s="2">
        <v>0.64102564102564097</v>
      </c>
      <c r="G50" s="2">
        <v>0.660258633165692</v>
      </c>
      <c r="H50" s="2">
        <v>0.65760108344601498</v>
      </c>
      <c r="I50" s="2">
        <v>0.608391608391608</v>
      </c>
      <c r="J50" s="2">
        <v>0.58897243107769404</v>
      </c>
      <c r="K50" s="2">
        <v>1.15436116856176E-2</v>
      </c>
      <c r="L50" s="2"/>
      <c r="M50" s="5" t="e">
        <f>(Table1[[#This Row],[poisson_likelihood]] - (1-Table1[[#This Row],[poisson_likelihood]])/(1/Table1[[#This Row],[365 implied]]-1))*$P$2/4</f>
        <v>#DIV/0!</v>
      </c>
    </row>
    <row r="51" spans="1:13" x14ac:dyDescent="0.2">
      <c r="A51">
        <v>3021</v>
      </c>
      <c r="B51" t="s">
        <v>42</v>
      </c>
      <c r="C51" s="1">
        <v>45595</v>
      </c>
      <c r="D51" t="s">
        <v>12</v>
      </c>
      <c r="E51">
        <v>3.5</v>
      </c>
      <c r="F51" s="2">
        <v>0.48309178743961301</v>
      </c>
      <c r="G51" s="2">
        <v>0.53988325605256204</v>
      </c>
      <c r="H51" s="2">
        <v>0.50514298075758401</v>
      </c>
      <c r="I51" s="2">
        <v>0.48255813953488302</v>
      </c>
      <c r="J51" s="2">
        <v>0.51872659176029901</v>
      </c>
      <c r="K51" s="2">
        <v>1.06649463009813E-2</v>
      </c>
      <c r="L51" s="2"/>
      <c r="M51" s="5" t="e">
        <f>(Table1[[#This Row],[poisson_likelihood]] - (1-Table1[[#This Row],[poisson_likelihood]])/(1/Table1[[#This Row],[365 implied]]-1))*$P$2/4</f>
        <v>#DIV/0!</v>
      </c>
    </row>
    <row r="52" spans="1:13" x14ac:dyDescent="0.2">
      <c r="A52">
        <v>2976</v>
      </c>
      <c r="B52" t="s">
        <v>19</v>
      </c>
      <c r="C52" s="1">
        <v>45595</v>
      </c>
      <c r="D52" t="s">
        <v>13</v>
      </c>
      <c r="E52">
        <v>2.5</v>
      </c>
      <c r="F52" s="2">
        <v>0.43103448275862</v>
      </c>
      <c r="G52" s="2">
        <v>0.421074082665154</v>
      </c>
      <c r="H52" s="2">
        <v>0.45356103203708298</v>
      </c>
      <c r="I52" s="2">
        <v>0.55102040816326503</v>
      </c>
      <c r="J52" s="2">
        <v>0.50495049504950495</v>
      </c>
      <c r="K52" s="2">
        <v>9.8980292284152303E-3</v>
      </c>
      <c r="L52" s="2"/>
      <c r="M52" s="5" t="e">
        <f>(Table1[[#This Row],[poisson_likelihood]] - (1-Table1[[#This Row],[poisson_likelihood]])/(1/Table1[[#This Row],[365 implied]]-1))*$P$2/4</f>
        <v>#DIV/0!</v>
      </c>
    </row>
    <row r="53" spans="1:13" x14ac:dyDescent="0.2">
      <c r="A53">
        <v>3099</v>
      </c>
      <c r="B53" t="s">
        <v>81</v>
      </c>
      <c r="C53" s="1">
        <v>45595</v>
      </c>
      <c r="D53" t="s">
        <v>12</v>
      </c>
      <c r="E53">
        <v>2.5</v>
      </c>
      <c r="F53" s="2">
        <v>0.51813471502590602</v>
      </c>
      <c r="G53" s="2">
        <v>0.57128826162487001</v>
      </c>
      <c r="H53" s="2">
        <v>0.53289954513218196</v>
      </c>
      <c r="I53" s="2">
        <v>0.55000000000000004</v>
      </c>
      <c r="J53" s="2">
        <v>0.53612167300380198</v>
      </c>
      <c r="K53" s="2">
        <v>7.6602478777185101E-3</v>
      </c>
      <c r="L53" s="2"/>
      <c r="M53" s="5" t="e">
        <f>(Table1[[#This Row],[poisson_likelihood]] - (1-Table1[[#This Row],[poisson_likelihood]])/(1/Table1[[#This Row],[365 implied]]-1))*$P$2/4</f>
        <v>#DIV/0!</v>
      </c>
    </row>
    <row r="54" spans="1:13" x14ac:dyDescent="0.2">
      <c r="A54">
        <v>3039</v>
      </c>
      <c r="B54" t="s">
        <v>51</v>
      </c>
      <c r="C54" s="1">
        <v>45595</v>
      </c>
      <c r="D54" t="s">
        <v>12</v>
      </c>
      <c r="E54">
        <v>2.5</v>
      </c>
      <c r="F54" s="2">
        <v>0.46511627906976699</v>
      </c>
      <c r="G54" s="2">
        <v>0.52265797359902699</v>
      </c>
      <c r="H54" s="2">
        <v>0.480452026412994</v>
      </c>
      <c r="I54" s="2">
        <v>0.53757225433526001</v>
      </c>
      <c r="J54" s="2">
        <v>0.48423005565862698</v>
      </c>
      <c r="K54" s="2">
        <v>7.16779495389952E-3</v>
      </c>
      <c r="L54" s="2"/>
      <c r="M54" s="5" t="e">
        <f>(Table1[[#This Row],[poisson_likelihood]] - (1-Table1[[#This Row],[poisson_likelihood]])/(1/Table1[[#This Row],[365 implied]]-1))*$P$2/4</f>
        <v>#DIV/0!</v>
      </c>
    </row>
    <row r="55" spans="1:13" x14ac:dyDescent="0.2">
      <c r="A55">
        <v>3091</v>
      </c>
      <c r="B55" t="s">
        <v>77</v>
      </c>
      <c r="C55" s="1">
        <v>45595</v>
      </c>
      <c r="D55" t="s">
        <v>12</v>
      </c>
      <c r="E55">
        <v>2.5</v>
      </c>
      <c r="F55" s="2">
        <v>0.413223140495867</v>
      </c>
      <c r="G55" s="2">
        <v>0.47579660853455902</v>
      </c>
      <c r="H55" s="2">
        <v>0.42840622280180701</v>
      </c>
      <c r="I55" s="2">
        <v>0.339622641509433</v>
      </c>
      <c r="J55" s="2">
        <v>0.36812144212523701</v>
      </c>
      <c r="K55" s="2">
        <v>6.4688484472490704E-3</v>
      </c>
      <c r="L55" s="2"/>
      <c r="M55" s="5" t="e">
        <f>(Table1[[#This Row],[poisson_likelihood]] - (1-Table1[[#This Row],[poisson_likelihood]])/(1/Table1[[#This Row],[365 implied]]-1))*$P$2/4</f>
        <v>#DIV/0!</v>
      </c>
    </row>
    <row r="56" spans="1:13" x14ac:dyDescent="0.2">
      <c r="A56">
        <v>2978</v>
      </c>
      <c r="B56" t="s">
        <v>20</v>
      </c>
      <c r="C56" s="1">
        <v>45595</v>
      </c>
      <c r="D56" t="s">
        <v>13</v>
      </c>
      <c r="E56">
        <v>1.5</v>
      </c>
      <c r="F56" s="2">
        <v>0.40485829959514102</v>
      </c>
      <c r="G56" s="2">
        <v>0.374239031730149</v>
      </c>
      <c r="H56" s="2">
        <v>0.417337648040012</v>
      </c>
      <c r="I56" s="2">
        <v>0.4375</v>
      </c>
      <c r="J56" s="2">
        <v>0.411602209944751</v>
      </c>
      <c r="K56" s="2">
        <v>5.2421752821140101E-3</v>
      </c>
      <c r="L56" s="2"/>
      <c r="M56" s="5" t="e">
        <f>(Table1[[#This Row],[poisson_likelihood]] - (1-Table1[[#This Row],[poisson_likelihood]])/(1/Table1[[#This Row],[365 implied]]-1))*$P$2/4</f>
        <v>#DIV/0!</v>
      </c>
    </row>
    <row r="57" spans="1:13" x14ac:dyDescent="0.2">
      <c r="A57">
        <v>2966</v>
      </c>
      <c r="B57" t="s">
        <v>14</v>
      </c>
      <c r="C57" s="1">
        <v>45595</v>
      </c>
      <c r="D57" t="s">
        <v>13</v>
      </c>
      <c r="E57">
        <v>3.5</v>
      </c>
      <c r="F57" s="2">
        <v>0.63694267515923497</v>
      </c>
      <c r="G57" s="2">
        <v>0.61938446323201302</v>
      </c>
      <c r="H57" s="2">
        <v>0.64427844707667303</v>
      </c>
      <c r="I57" s="2">
        <v>0.68047337278106501</v>
      </c>
      <c r="J57" s="2">
        <v>0.66478342749529196</v>
      </c>
      <c r="K57" s="2">
        <v>5.0513868027969502E-3</v>
      </c>
      <c r="L57" s="2"/>
      <c r="M57" s="5" t="e">
        <f>(Table1[[#This Row],[poisson_likelihood]] - (1-Table1[[#This Row],[poisson_likelihood]])/(1/Table1[[#This Row],[365 implied]]-1))*$P$2/4</f>
        <v>#DIV/0!</v>
      </c>
    </row>
    <row r="58" spans="1:13" x14ac:dyDescent="0.2">
      <c r="A58">
        <v>3083</v>
      </c>
      <c r="B58" t="s">
        <v>73</v>
      </c>
      <c r="C58" s="1">
        <v>45595</v>
      </c>
      <c r="D58" t="s">
        <v>12</v>
      </c>
      <c r="E58">
        <v>1.5</v>
      </c>
      <c r="F58" s="2">
        <v>0.57471264367816</v>
      </c>
      <c r="G58" s="2">
        <v>0.63539866609180895</v>
      </c>
      <c r="H58" s="2">
        <v>0.58246640189585697</v>
      </c>
      <c r="I58" s="2">
        <v>0.57647058823529396</v>
      </c>
      <c r="J58" s="2">
        <v>0.59386973180076597</v>
      </c>
      <c r="K58" s="2">
        <v>4.5579524658080003E-3</v>
      </c>
      <c r="L58" s="2"/>
      <c r="M58" s="5" t="e">
        <f>(Table1[[#This Row],[poisson_likelihood]] - (1-Table1[[#This Row],[poisson_likelihood]])/(1/Table1[[#This Row],[365 implied]]-1))*$P$2/4</f>
        <v>#DIV/0!</v>
      </c>
    </row>
    <row r="59" spans="1:13" x14ac:dyDescent="0.2">
      <c r="A59">
        <v>3064</v>
      </c>
      <c r="B59" t="s">
        <v>63</v>
      </c>
      <c r="C59" s="1">
        <v>45595</v>
      </c>
      <c r="D59" t="s">
        <v>13</v>
      </c>
      <c r="E59">
        <v>2.5</v>
      </c>
      <c r="F59" s="2">
        <v>0.43859649122806998</v>
      </c>
      <c r="G59" s="2">
        <v>0.40433683742972498</v>
      </c>
      <c r="H59" s="2">
        <v>0.44631787694910202</v>
      </c>
      <c r="I59" s="2">
        <v>0.45882352941176402</v>
      </c>
      <c r="J59" s="2">
        <v>0.43295019157088099</v>
      </c>
      <c r="K59" s="2">
        <v>3.4384295788971401E-3</v>
      </c>
      <c r="L59" s="2"/>
      <c r="M59" s="5" t="e">
        <f>(Table1[[#This Row],[poisson_likelihood]] - (1-Table1[[#This Row],[poisson_likelihood]])/(1/Table1[[#This Row],[365 implied]]-1))*$P$2/4</f>
        <v>#DIV/0!</v>
      </c>
    </row>
    <row r="60" spans="1:13" x14ac:dyDescent="0.2">
      <c r="A60">
        <v>3019</v>
      </c>
      <c r="B60" t="s">
        <v>41</v>
      </c>
      <c r="C60" s="1">
        <v>45595</v>
      </c>
      <c r="D60" t="s">
        <v>12</v>
      </c>
      <c r="E60">
        <v>2.5</v>
      </c>
      <c r="F60" s="2">
        <v>0.50761421319796896</v>
      </c>
      <c r="G60" s="2">
        <v>0.55924544354617201</v>
      </c>
      <c r="H60" s="2">
        <v>0.51377754625119698</v>
      </c>
      <c r="I60" s="2">
        <v>0.52325581395348797</v>
      </c>
      <c r="J60" s="2">
        <v>0.53932584269662898</v>
      </c>
      <c r="K60" s="2">
        <v>3.1293211636236602E-3</v>
      </c>
      <c r="L60" s="2"/>
      <c r="M60" s="5" t="e">
        <f>(Table1[[#This Row],[poisson_likelihood]] - (1-Table1[[#This Row],[poisson_likelihood]])/(1/Table1[[#This Row],[365 implied]]-1))*$P$2/4</f>
        <v>#DIV/0!</v>
      </c>
    </row>
    <row r="61" spans="1:13" x14ac:dyDescent="0.2">
      <c r="A61">
        <v>3025</v>
      </c>
      <c r="B61" t="s">
        <v>44</v>
      </c>
      <c r="C61" s="1">
        <v>45595</v>
      </c>
      <c r="D61" t="s">
        <v>12</v>
      </c>
      <c r="E61">
        <v>1.5</v>
      </c>
      <c r="F61" s="2">
        <v>0.56497175141242895</v>
      </c>
      <c r="G61" s="2">
        <v>0.61712378363348996</v>
      </c>
      <c r="H61" s="2">
        <v>0.56989973433876595</v>
      </c>
      <c r="I61" s="2">
        <v>0.58928571428571397</v>
      </c>
      <c r="J61" s="2">
        <v>0.58143939393939303</v>
      </c>
      <c r="K61" s="2">
        <v>2.8319901881871902E-3</v>
      </c>
      <c r="L61" s="2"/>
      <c r="M61" s="5" t="e">
        <f>(Table1[[#This Row],[poisson_likelihood]] - (1-Table1[[#This Row],[poisson_likelihood]])/(1/Table1[[#This Row],[365 implied]]-1))*$P$2/4</f>
        <v>#DIV/0!</v>
      </c>
    </row>
    <row r="62" spans="1:13" x14ac:dyDescent="0.2">
      <c r="A62">
        <v>3089</v>
      </c>
      <c r="B62" t="s">
        <v>76</v>
      </c>
      <c r="C62" s="1">
        <v>45595</v>
      </c>
      <c r="D62" t="s">
        <v>12</v>
      </c>
      <c r="E62">
        <v>2.5</v>
      </c>
      <c r="F62" s="2">
        <v>0.55555555555555503</v>
      </c>
      <c r="G62" s="2">
        <v>0.59809362111031805</v>
      </c>
      <c r="H62" s="2">
        <v>0.55976541911884203</v>
      </c>
      <c r="I62" s="2">
        <v>0.53642384105960195</v>
      </c>
      <c r="J62" s="2">
        <v>0.53371868978805304</v>
      </c>
      <c r="K62" s="2">
        <v>2.3680482543487701E-3</v>
      </c>
      <c r="L62" s="2"/>
      <c r="M62" s="5" t="e">
        <f>(Table1[[#This Row],[poisson_likelihood]] - (1-Table1[[#This Row],[poisson_likelihood]])/(1/Table1[[#This Row],[365 implied]]-1))*$P$2/4</f>
        <v>#DIV/0!</v>
      </c>
    </row>
    <row r="63" spans="1:13" x14ac:dyDescent="0.2">
      <c r="A63">
        <v>3108</v>
      </c>
      <c r="B63" t="s">
        <v>85</v>
      </c>
      <c r="C63" s="1">
        <v>45595</v>
      </c>
      <c r="D63" t="s">
        <v>13</v>
      </c>
      <c r="E63">
        <v>2.5</v>
      </c>
      <c r="F63" s="2">
        <v>0.460829493087557</v>
      </c>
      <c r="G63" s="2">
        <v>0.425067398635529</v>
      </c>
      <c r="H63" s="2">
        <v>0.46284986473594403</v>
      </c>
      <c r="I63" s="2">
        <v>0.51136363636363602</v>
      </c>
      <c r="J63" s="2">
        <v>0.48675496688741698</v>
      </c>
      <c r="K63" s="2">
        <v>9.3679625576932601E-4</v>
      </c>
      <c r="L63" s="2"/>
      <c r="M63" s="5" t="e">
        <f>(Table1[[#This Row],[poisson_likelihood]] - (1-Table1[[#This Row],[poisson_likelihood]])/(1/Table1[[#This Row],[365 implied]]-1))*$P$2/4</f>
        <v>#DIV/0!</v>
      </c>
    </row>
    <row r="64" spans="1:13" x14ac:dyDescent="0.2">
      <c r="A64">
        <v>3052</v>
      </c>
      <c r="B64" t="s">
        <v>57</v>
      </c>
      <c r="C64" s="1">
        <v>45595</v>
      </c>
      <c r="D64" t="s">
        <v>13</v>
      </c>
      <c r="E64">
        <v>3.5</v>
      </c>
      <c r="F64" s="2">
        <v>0.56497175141242895</v>
      </c>
      <c r="G64" s="2">
        <v>0.52639335391904696</v>
      </c>
      <c r="H64" s="2">
        <v>0.56428803826193497</v>
      </c>
      <c r="I64" s="2">
        <v>0.58381502890173398</v>
      </c>
      <c r="J64" s="2">
        <v>0.58812615955473102</v>
      </c>
      <c r="K64" s="2">
        <v>-3.9291307674485499E-4</v>
      </c>
      <c r="L64" s="2"/>
      <c r="M64" s="5" t="e">
        <f>(Table1[[#This Row],[poisson_likelihood]] - (1-Table1[[#This Row],[poisson_likelihood]])/(1/Table1[[#This Row],[365 implied]]-1))*$P$2/4</f>
        <v>#DIV/0!</v>
      </c>
    </row>
    <row r="65" spans="1:13" x14ac:dyDescent="0.2">
      <c r="A65">
        <v>3000</v>
      </c>
      <c r="B65" t="s">
        <v>31</v>
      </c>
      <c r="C65" s="1">
        <v>45595</v>
      </c>
      <c r="D65" t="s">
        <v>13</v>
      </c>
      <c r="E65">
        <v>1.5</v>
      </c>
      <c r="F65" s="2">
        <v>0.5</v>
      </c>
      <c r="G65" s="2">
        <v>0.44358492919929998</v>
      </c>
      <c r="H65" s="2">
        <v>0.49804295161684298</v>
      </c>
      <c r="I65" s="2">
        <v>0.49710982658959502</v>
      </c>
      <c r="J65" s="2">
        <v>0.530612244897959</v>
      </c>
      <c r="K65" s="2">
        <v>-9.78524191578122E-4</v>
      </c>
      <c r="L65" s="2"/>
      <c r="M65" s="5" t="e">
        <f>(Table1[[#This Row],[poisson_likelihood]] - (1-Table1[[#This Row],[poisson_likelihood]])/(1/Table1[[#This Row],[365 implied]]-1))*$P$2/4</f>
        <v>#DIV/0!</v>
      </c>
    </row>
    <row r="66" spans="1:13" x14ac:dyDescent="0.2">
      <c r="A66">
        <v>3059</v>
      </c>
      <c r="B66" t="s">
        <v>61</v>
      </c>
      <c r="C66" s="1">
        <v>45595</v>
      </c>
      <c r="D66" t="s">
        <v>12</v>
      </c>
      <c r="E66">
        <v>1.5</v>
      </c>
      <c r="F66" s="2">
        <v>0.61728395061728303</v>
      </c>
      <c r="G66" s="2">
        <v>0.65134422528930302</v>
      </c>
      <c r="H66" s="2">
        <v>0.61494134026396996</v>
      </c>
      <c r="I66" s="2">
        <v>0.60714285714285698</v>
      </c>
      <c r="J66" s="2">
        <v>0.62781954887218006</v>
      </c>
      <c r="K66" s="2">
        <v>-1.53025353724503E-3</v>
      </c>
      <c r="L66" s="2"/>
      <c r="M66" s="5" t="e">
        <f>(Table1[[#This Row],[poisson_likelihood]] - (1-Table1[[#This Row],[poisson_likelihood]])/(1/Table1[[#This Row],[365 implied]]-1))*$P$2/4</f>
        <v>#DIV/0!</v>
      </c>
    </row>
    <row r="67" spans="1:13" x14ac:dyDescent="0.2">
      <c r="A67">
        <v>3004</v>
      </c>
      <c r="B67" t="s">
        <v>33</v>
      </c>
      <c r="C67" s="1">
        <v>45595</v>
      </c>
      <c r="D67" t="s">
        <v>13</v>
      </c>
      <c r="E67">
        <v>1.5</v>
      </c>
      <c r="F67" s="2">
        <v>0.40983606557377</v>
      </c>
      <c r="G67" s="2">
        <v>0.36095086685286398</v>
      </c>
      <c r="H67" s="2">
        <v>0.406005849709837</v>
      </c>
      <c r="I67" s="2">
        <v>0.44274809160305301</v>
      </c>
      <c r="J67" s="2">
        <v>0.41059602649006599</v>
      </c>
      <c r="K67" s="2">
        <v>-1.62252199791586E-3</v>
      </c>
      <c r="L67" s="2"/>
      <c r="M67" s="5" t="e">
        <f>(Table1[[#This Row],[poisson_likelihood]] - (1-Table1[[#This Row],[poisson_likelihood]])/(1/Table1[[#This Row],[365 implied]]-1))*$P$2/4</f>
        <v>#DIV/0!</v>
      </c>
    </row>
    <row r="68" spans="1:13" x14ac:dyDescent="0.2">
      <c r="A68">
        <v>3062</v>
      </c>
      <c r="B68" t="s">
        <v>62</v>
      </c>
      <c r="C68" s="1">
        <v>45595</v>
      </c>
      <c r="D68" t="s">
        <v>13</v>
      </c>
      <c r="E68">
        <v>1.5</v>
      </c>
      <c r="F68" s="2">
        <v>0.45454545454545398</v>
      </c>
      <c r="G68" s="2">
        <v>0.40123462050047298</v>
      </c>
      <c r="H68" s="2">
        <v>0.44875860662969602</v>
      </c>
      <c r="I68" s="2">
        <v>0.467391304347826</v>
      </c>
      <c r="J68" s="2">
        <v>0.467391304347826</v>
      </c>
      <c r="K68" s="2">
        <v>-2.65230529472253E-3</v>
      </c>
      <c r="L68" s="2"/>
      <c r="M68" s="5" t="e">
        <f>(Table1[[#This Row],[poisson_likelihood]] - (1-Table1[[#This Row],[poisson_likelihood]])/(1/Table1[[#This Row],[365 implied]]-1))*$P$2/4</f>
        <v>#DIV/0!</v>
      </c>
    </row>
    <row r="69" spans="1:13" x14ac:dyDescent="0.2">
      <c r="A69">
        <v>3042</v>
      </c>
      <c r="B69" t="s">
        <v>52</v>
      </c>
      <c r="C69" s="1">
        <v>45595</v>
      </c>
      <c r="D69" t="s">
        <v>13</v>
      </c>
      <c r="E69">
        <v>1.5</v>
      </c>
      <c r="F69" s="2">
        <v>0.41666666666666602</v>
      </c>
      <c r="G69" s="2">
        <v>0.36192904062929498</v>
      </c>
      <c r="H69" s="2">
        <v>0.40916233099598198</v>
      </c>
      <c r="I69" s="2">
        <v>0.41566265060240898</v>
      </c>
      <c r="J69" s="2">
        <v>0.41666666666666602</v>
      </c>
      <c r="K69" s="2">
        <v>-3.2161438588644798E-3</v>
      </c>
      <c r="L69" s="2"/>
      <c r="M69" s="5" t="e">
        <f>(Table1[[#This Row],[poisson_likelihood]] - (1-Table1[[#This Row],[poisson_likelihood]])/(1/Table1[[#This Row],[365 implied]]-1))*$P$2/4</f>
        <v>#DIV/0!</v>
      </c>
    </row>
    <row r="70" spans="1:13" x14ac:dyDescent="0.2">
      <c r="A70">
        <v>3085</v>
      </c>
      <c r="B70" t="s">
        <v>74</v>
      </c>
      <c r="C70" s="1">
        <v>45595</v>
      </c>
      <c r="D70" t="s">
        <v>12</v>
      </c>
      <c r="E70">
        <v>1.5</v>
      </c>
      <c r="F70" s="2">
        <v>0.66225165562913901</v>
      </c>
      <c r="G70" s="2">
        <v>0.66632434888520298</v>
      </c>
      <c r="H70" s="2">
        <v>0.65586624837459395</v>
      </c>
      <c r="I70" s="2">
        <v>0.64864864864864802</v>
      </c>
      <c r="J70" s="2">
        <v>0.62314540059347101</v>
      </c>
      <c r="K70" s="2">
        <v>-4.7264534090012099E-3</v>
      </c>
      <c r="L70" s="2"/>
      <c r="M70" s="5" t="e">
        <f>(Table1[[#This Row],[poisson_likelihood]] - (1-Table1[[#This Row],[poisson_likelihood]])/(1/Table1[[#This Row],[365 implied]]-1))*$P$2/4</f>
        <v>#DIV/0!</v>
      </c>
    </row>
    <row r="71" spans="1:13" x14ac:dyDescent="0.2">
      <c r="A71">
        <v>3097</v>
      </c>
      <c r="B71" t="s">
        <v>80</v>
      </c>
      <c r="C71" s="1">
        <v>45595</v>
      </c>
      <c r="D71" t="s">
        <v>12</v>
      </c>
      <c r="E71">
        <v>1.5</v>
      </c>
      <c r="F71" s="2">
        <v>0.5</v>
      </c>
      <c r="G71" s="2">
        <v>0.54694818181315197</v>
      </c>
      <c r="H71" s="2">
        <v>0.48985713332424002</v>
      </c>
      <c r="I71" s="2">
        <v>0.49132947976878599</v>
      </c>
      <c r="J71" s="2">
        <v>0.47858472998137802</v>
      </c>
      <c r="K71" s="2">
        <v>-5.0714333378798397E-3</v>
      </c>
      <c r="L71" s="2"/>
      <c r="M71" s="5" t="e">
        <f>(Table1[[#This Row],[poisson_likelihood]] - (1-Table1[[#This Row],[poisson_likelihood]])/(1/Table1[[#This Row],[365 implied]]-1))*$P$2/4</f>
        <v>#DIV/0!</v>
      </c>
    </row>
    <row r="72" spans="1:13" x14ac:dyDescent="0.2">
      <c r="A72">
        <v>3116</v>
      </c>
      <c r="B72" t="s">
        <v>89</v>
      </c>
      <c r="C72" s="1">
        <v>45595</v>
      </c>
      <c r="D72" t="s">
        <v>13</v>
      </c>
      <c r="E72">
        <v>2.5</v>
      </c>
      <c r="F72" s="2">
        <v>0.56497175141242895</v>
      </c>
      <c r="G72" s="2">
        <v>0.513063883135081</v>
      </c>
      <c r="H72" s="2">
        <v>0.55596870403250498</v>
      </c>
      <c r="I72" s="2">
        <v>0.50588235294117601</v>
      </c>
      <c r="J72" s="2">
        <v>0.543396226415094</v>
      </c>
      <c r="K72" s="2">
        <v>-5.17382917612499E-3</v>
      </c>
      <c r="L72" s="2"/>
      <c r="M72" s="5" t="e">
        <f>(Table1[[#This Row],[poisson_likelihood]] - (1-Table1[[#This Row],[poisson_likelihood]])/(1/Table1[[#This Row],[365 implied]]-1))*$P$2/4</f>
        <v>#DIV/0!</v>
      </c>
    </row>
    <row r="73" spans="1:13" x14ac:dyDescent="0.2">
      <c r="A73">
        <v>3006</v>
      </c>
      <c r="B73" t="s">
        <v>34</v>
      </c>
      <c r="C73" s="1">
        <v>45595</v>
      </c>
      <c r="D73" t="s">
        <v>13</v>
      </c>
      <c r="E73">
        <v>2.5</v>
      </c>
      <c r="F73" s="2">
        <v>0.625</v>
      </c>
      <c r="G73" s="2">
        <v>0.56470487660055002</v>
      </c>
      <c r="H73" s="2">
        <v>0.614313950184185</v>
      </c>
      <c r="I73" s="2">
        <v>0.57926829268292601</v>
      </c>
      <c r="J73" s="2">
        <v>0.57450980392156803</v>
      </c>
      <c r="K73" s="2">
        <v>-7.1240332105432999E-3</v>
      </c>
      <c r="L73" s="2"/>
      <c r="M73" s="5" t="e">
        <f>(Table1[[#This Row],[poisson_likelihood]] - (1-Table1[[#This Row],[poisson_likelihood]])/(1/Table1[[#This Row],[365 implied]]-1))*$P$2/4</f>
        <v>#DIV/0!</v>
      </c>
    </row>
    <row r="74" spans="1:13" x14ac:dyDescent="0.2">
      <c r="A74">
        <v>3127</v>
      </c>
      <c r="B74" t="s">
        <v>95</v>
      </c>
      <c r="C74" s="1">
        <v>45595</v>
      </c>
      <c r="D74" t="s">
        <v>12</v>
      </c>
      <c r="E74">
        <v>1.5</v>
      </c>
      <c r="F74" s="2">
        <v>0.5</v>
      </c>
      <c r="G74" s="2">
        <v>0.53752768498112702</v>
      </c>
      <c r="H74" s="2">
        <v>0.48482832217806299</v>
      </c>
      <c r="I74" s="2">
        <v>0.45977011494252801</v>
      </c>
      <c r="J74" s="2">
        <v>0.45804988662131502</v>
      </c>
      <c r="K74" s="2">
        <v>-7.5858389109682497E-3</v>
      </c>
      <c r="L74" s="2"/>
      <c r="M74" s="5" t="e">
        <f>(Table1[[#This Row],[poisson_likelihood]] - (1-Table1[[#This Row],[poisson_likelihood]])/(1/Table1[[#This Row],[365 implied]]-1))*$P$2/4</f>
        <v>#DIV/0!</v>
      </c>
    </row>
    <row r="75" spans="1:13" x14ac:dyDescent="0.2">
      <c r="A75">
        <v>3010</v>
      </c>
      <c r="B75" t="s">
        <v>36</v>
      </c>
      <c r="C75" s="1">
        <v>45595</v>
      </c>
      <c r="D75" t="s">
        <v>13</v>
      </c>
      <c r="E75">
        <v>2.5</v>
      </c>
      <c r="F75" s="2">
        <v>0.46296296296296202</v>
      </c>
      <c r="G75" s="2">
        <v>0.40767926602151699</v>
      </c>
      <c r="H75" s="2">
        <v>0.446435537104728</v>
      </c>
      <c r="I75" s="2">
        <v>0.439306358381502</v>
      </c>
      <c r="J75" s="2">
        <v>0.45269016697588099</v>
      </c>
      <c r="K75" s="2">
        <v>-7.6938016926262698E-3</v>
      </c>
      <c r="L75" s="2"/>
      <c r="M75" s="5" t="e">
        <f>(Table1[[#This Row],[poisson_likelihood]] - (1-Table1[[#This Row],[poisson_likelihood]])/(1/Table1[[#This Row],[365 implied]]-1))*$P$2/4</f>
        <v>#DIV/0!</v>
      </c>
    </row>
    <row r="76" spans="1:13" x14ac:dyDescent="0.2">
      <c r="A76">
        <v>3029</v>
      </c>
      <c r="B76" t="s">
        <v>46</v>
      </c>
      <c r="C76" s="1">
        <v>45595</v>
      </c>
      <c r="D76" t="s">
        <v>12</v>
      </c>
      <c r="E76">
        <v>2.5</v>
      </c>
      <c r="F76" s="2">
        <v>0.40650406504065001</v>
      </c>
      <c r="G76" s="2">
        <v>0.42019117579173698</v>
      </c>
      <c r="H76" s="2">
        <v>0.38544831172759703</v>
      </c>
      <c r="I76" s="2">
        <v>0.38953488372092998</v>
      </c>
      <c r="J76" s="2">
        <v>0.39219330855018503</v>
      </c>
      <c r="K76" s="2">
        <v>-8.8693755394025995E-3</v>
      </c>
      <c r="L76" s="2"/>
      <c r="M76" s="5" t="e">
        <f>(Table1[[#This Row],[poisson_likelihood]] - (1-Table1[[#This Row],[poisson_likelihood]])/(1/Table1[[#This Row],[365 implied]]-1))*$P$2/4</f>
        <v>#DIV/0!</v>
      </c>
    </row>
    <row r="77" spans="1:13" x14ac:dyDescent="0.2">
      <c r="A77">
        <v>3071</v>
      </c>
      <c r="B77" t="s">
        <v>67</v>
      </c>
      <c r="C77" s="1">
        <v>45595</v>
      </c>
      <c r="D77" t="s">
        <v>12</v>
      </c>
      <c r="E77">
        <v>2.5</v>
      </c>
      <c r="F77" s="2">
        <v>0.60975609756097504</v>
      </c>
      <c r="G77" s="2">
        <v>0.62254446968055099</v>
      </c>
      <c r="H77" s="2">
        <v>0.59560445030225795</v>
      </c>
      <c r="I77" s="2">
        <v>0.562130177514792</v>
      </c>
      <c r="J77" s="2">
        <v>0.54738878143133396</v>
      </c>
      <c r="K77" s="2">
        <v>-9.06589902511587E-3</v>
      </c>
      <c r="L77" s="2"/>
      <c r="M77" s="5" t="e">
        <f>(Table1[[#This Row],[poisson_likelihood]] - (1-Table1[[#This Row],[poisson_likelihood]])/(1/Table1[[#This Row],[365 implied]]-1))*$P$2/4</f>
        <v>#DIV/0!</v>
      </c>
    </row>
    <row r="78" spans="1:13" x14ac:dyDescent="0.2">
      <c r="A78">
        <v>3072</v>
      </c>
      <c r="B78" t="s">
        <v>67</v>
      </c>
      <c r="C78" s="1">
        <v>45595</v>
      </c>
      <c r="D78" t="s">
        <v>13</v>
      </c>
      <c r="E78">
        <v>2.5</v>
      </c>
      <c r="F78" s="2">
        <v>0.42553191489361702</v>
      </c>
      <c r="G78" s="2">
        <v>0.37745553031944801</v>
      </c>
      <c r="H78" s="2">
        <v>0.404395549697741</v>
      </c>
      <c r="I78" s="2">
        <v>0.43786982248520701</v>
      </c>
      <c r="J78" s="2">
        <v>0.45261121856866499</v>
      </c>
      <c r="K78" s="2">
        <v>-9.1982330019086504E-3</v>
      </c>
      <c r="L78" s="2"/>
      <c r="M78" s="5" t="e">
        <f>(Table1[[#This Row],[poisson_likelihood]] - (1-Table1[[#This Row],[poisson_likelihood]])/(1/Table1[[#This Row],[365 implied]]-1))*$P$2/4</f>
        <v>#DIV/0!</v>
      </c>
    </row>
    <row r="79" spans="1:13" x14ac:dyDescent="0.2">
      <c r="A79">
        <v>3033</v>
      </c>
      <c r="B79" t="s">
        <v>48</v>
      </c>
      <c r="C79" s="1">
        <v>45595</v>
      </c>
      <c r="D79" t="s">
        <v>12</v>
      </c>
      <c r="E79">
        <v>1.5</v>
      </c>
      <c r="F79" s="2">
        <v>0.66225165562913901</v>
      </c>
      <c r="G79" s="2">
        <v>0.69147464680022597</v>
      </c>
      <c r="H79" s="2">
        <v>0.64827130914840803</v>
      </c>
      <c r="I79" s="2">
        <v>0.61250000000000004</v>
      </c>
      <c r="J79" s="2">
        <v>0.61693548387096697</v>
      </c>
      <c r="K79" s="2">
        <v>-1.03481976401482E-2</v>
      </c>
      <c r="L79" s="2"/>
      <c r="M79" s="5" t="e">
        <f>(Table1[[#This Row],[poisson_likelihood]] - (1-Table1[[#This Row],[poisson_likelihood]])/(1/Table1[[#This Row],[365 implied]]-1))*$P$2/4</f>
        <v>#DIV/0!</v>
      </c>
    </row>
    <row r="80" spans="1:13" x14ac:dyDescent="0.2">
      <c r="A80">
        <v>3017</v>
      </c>
      <c r="B80" t="s">
        <v>40</v>
      </c>
      <c r="C80" s="1">
        <v>45595</v>
      </c>
      <c r="D80" t="s">
        <v>12</v>
      </c>
      <c r="E80">
        <v>3.5</v>
      </c>
      <c r="F80" s="2">
        <v>0.460829493087557</v>
      </c>
      <c r="G80" s="2">
        <v>0.47683435826041898</v>
      </c>
      <c r="H80" s="2">
        <v>0.43843491933741302</v>
      </c>
      <c r="I80" s="2">
        <v>0.45348837209302301</v>
      </c>
      <c r="J80" s="2">
        <v>0.46240601503759399</v>
      </c>
      <c r="K80" s="2">
        <v>-1.0383808768763301E-2</v>
      </c>
      <c r="L80" s="2"/>
      <c r="M80" s="5" t="e">
        <f>(Table1[[#This Row],[poisson_likelihood]] - (1-Table1[[#This Row],[poisson_likelihood]])/(1/Table1[[#This Row],[365 implied]]-1))*$P$2/4</f>
        <v>#DIV/0!</v>
      </c>
    </row>
    <row r="81" spans="1:13" x14ac:dyDescent="0.2">
      <c r="A81">
        <v>3101</v>
      </c>
      <c r="B81" t="s">
        <v>82</v>
      </c>
      <c r="C81" s="1">
        <v>45595</v>
      </c>
      <c r="D81" t="s">
        <v>12</v>
      </c>
      <c r="E81">
        <v>2.5</v>
      </c>
      <c r="F81" s="2">
        <v>0.476190476190476</v>
      </c>
      <c r="G81" s="2">
        <v>0.49800397812445202</v>
      </c>
      <c r="H81" s="2">
        <v>0.453977879350563</v>
      </c>
      <c r="I81" s="2">
        <v>0.45398773006134902</v>
      </c>
      <c r="J81" s="2">
        <v>0.44741873804971299</v>
      </c>
      <c r="K81" s="2">
        <v>-1.0601466673594601E-2</v>
      </c>
      <c r="L81" s="2"/>
      <c r="M81" s="5" t="e">
        <f>(Table1[[#This Row],[poisson_likelihood]] - (1-Table1[[#This Row],[poisson_likelihood]])/(1/Table1[[#This Row],[365 implied]]-1))*$P$2/4</f>
        <v>#DIV/0!</v>
      </c>
    </row>
    <row r="82" spans="1:13" x14ac:dyDescent="0.2">
      <c r="A82">
        <v>3102</v>
      </c>
      <c r="B82" t="s">
        <v>82</v>
      </c>
      <c r="C82" s="1">
        <v>45595</v>
      </c>
      <c r="D82" t="s">
        <v>13</v>
      </c>
      <c r="E82">
        <v>2.5</v>
      </c>
      <c r="F82" s="2">
        <v>0.56497175141242895</v>
      </c>
      <c r="G82" s="2">
        <v>0.50199602187554704</v>
      </c>
      <c r="H82" s="2">
        <v>0.546022120649436</v>
      </c>
      <c r="I82" s="2">
        <v>0.54601226993865004</v>
      </c>
      <c r="J82" s="2">
        <v>0.55258126195028601</v>
      </c>
      <c r="K82" s="2">
        <v>-1.0889885211200399E-2</v>
      </c>
      <c r="L82" s="2"/>
      <c r="M82" s="5" t="e">
        <f>(Table1[[#This Row],[poisson_likelihood]] - (1-Table1[[#This Row],[poisson_likelihood]])/(1/Table1[[#This Row],[365 implied]]-1))*$P$2/4</f>
        <v>#DIV/0!</v>
      </c>
    </row>
    <row r="83" spans="1:13" x14ac:dyDescent="0.2">
      <c r="A83">
        <v>3115</v>
      </c>
      <c r="B83" t="s">
        <v>89</v>
      </c>
      <c r="C83" s="1">
        <v>45595</v>
      </c>
      <c r="D83" t="s">
        <v>12</v>
      </c>
      <c r="E83">
        <v>2.5</v>
      </c>
      <c r="F83" s="2">
        <v>0.467289719626168</v>
      </c>
      <c r="G83" s="2">
        <v>0.486936116864918</v>
      </c>
      <c r="H83" s="2">
        <v>0.44403129596749402</v>
      </c>
      <c r="I83" s="2">
        <v>0.494117647058823</v>
      </c>
      <c r="J83" s="2">
        <v>0.456603773584905</v>
      </c>
      <c r="K83" s="2">
        <v>-1.09151374187635E-2</v>
      </c>
      <c r="L83" s="2"/>
      <c r="M83" s="5" t="e">
        <f>(Table1[[#This Row],[poisson_likelihood]] - (1-Table1[[#This Row],[poisson_likelihood]])/(1/Table1[[#This Row],[365 implied]]-1))*$P$2/4</f>
        <v>#DIV/0!</v>
      </c>
    </row>
    <row r="84" spans="1:13" x14ac:dyDescent="0.2">
      <c r="A84">
        <v>2967</v>
      </c>
      <c r="B84" t="s">
        <v>15</v>
      </c>
      <c r="C84" s="1">
        <v>45595</v>
      </c>
      <c r="D84" t="s">
        <v>12</v>
      </c>
      <c r="E84">
        <v>2.5</v>
      </c>
      <c r="F84" s="2">
        <v>0.60606060606060597</v>
      </c>
      <c r="G84" s="2">
        <v>0.61738424421978899</v>
      </c>
      <c r="H84" s="2">
        <v>0.58752979594227694</v>
      </c>
      <c r="I84" s="2">
        <v>0.54913294797687795</v>
      </c>
      <c r="J84" s="2">
        <v>0.61038961038961004</v>
      </c>
      <c r="K84" s="2">
        <v>-1.1759937190478E-2</v>
      </c>
      <c r="L84" s="2"/>
      <c r="M84" s="5" t="e">
        <f>(Table1[[#This Row],[poisson_likelihood]] - (1-Table1[[#This Row],[poisson_likelihood]])/(1/Table1[[#This Row],[365 implied]]-1))*$P$2/4</f>
        <v>#DIV/0!</v>
      </c>
    </row>
    <row r="85" spans="1:13" x14ac:dyDescent="0.2">
      <c r="A85">
        <v>3084</v>
      </c>
      <c r="B85" t="s">
        <v>73</v>
      </c>
      <c r="C85" s="1">
        <v>45595</v>
      </c>
      <c r="D85" t="s">
        <v>13</v>
      </c>
      <c r="E85">
        <v>1.5</v>
      </c>
      <c r="F85" s="2">
        <v>0.44642857142857101</v>
      </c>
      <c r="G85" s="2">
        <v>0.36460133390819</v>
      </c>
      <c r="H85" s="2">
        <v>0.41753359810414198</v>
      </c>
      <c r="I85" s="2">
        <v>0.42352941176470499</v>
      </c>
      <c r="J85" s="2">
        <v>0.40613026819923298</v>
      </c>
      <c r="K85" s="2">
        <v>-1.3049342791677399E-2</v>
      </c>
      <c r="L85" s="2"/>
      <c r="M85" s="5" t="e">
        <f>(Table1[[#This Row],[poisson_likelihood]] - (1-Table1[[#This Row],[poisson_likelihood]])/(1/Table1[[#This Row],[365 implied]]-1))*$P$2/4</f>
        <v>#DIV/0!</v>
      </c>
    </row>
    <row r="86" spans="1:13" x14ac:dyDescent="0.2">
      <c r="A86">
        <v>3110</v>
      </c>
      <c r="B86" t="s">
        <v>86</v>
      </c>
      <c r="C86" s="1">
        <v>45595</v>
      </c>
      <c r="D86" t="s">
        <v>13</v>
      </c>
      <c r="E86">
        <v>2.5</v>
      </c>
      <c r="F86" s="2">
        <v>0.46511627906976699</v>
      </c>
      <c r="G86" s="2">
        <v>0.40576619044031698</v>
      </c>
      <c r="H86" s="2">
        <v>0.43697902527594101</v>
      </c>
      <c r="I86" s="2">
        <v>0.439024390243902</v>
      </c>
      <c r="J86" s="2">
        <v>0.43369175627240097</v>
      </c>
      <c r="K86" s="2">
        <v>-1.3151107751462301E-2</v>
      </c>
      <c r="L86" s="2"/>
      <c r="M86" s="5" t="e">
        <f>(Table1[[#This Row],[poisson_likelihood]] - (1-Table1[[#This Row],[poisson_likelihood]])/(1/Table1[[#This Row],[365 implied]]-1))*$P$2/4</f>
        <v>#DIV/0!</v>
      </c>
    </row>
    <row r="87" spans="1:13" x14ac:dyDescent="0.2">
      <c r="A87">
        <v>3121</v>
      </c>
      <c r="B87" t="s">
        <v>92</v>
      </c>
      <c r="C87" s="1">
        <v>45595</v>
      </c>
      <c r="D87" t="s">
        <v>12</v>
      </c>
      <c r="E87">
        <v>1.5</v>
      </c>
      <c r="F87" s="2">
        <v>0.53191489361702105</v>
      </c>
      <c r="G87" s="2">
        <v>0.55664057041673698</v>
      </c>
      <c r="H87" s="2">
        <v>0.50531342055129802</v>
      </c>
      <c r="I87" s="2">
        <v>0.47159090909090901</v>
      </c>
      <c r="J87" s="2">
        <v>0.47682119205298001</v>
      </c>
      <c r="K87" s="2">
        <v>-1.4207604932829E-2</v>
      </c>
      <c r="L87" s="2"/>
      <c r="M87" s="5" t="e">
        <f>(Table1[[#This Row],[poisson_likelihood]] - (1-Table1[[#This Row],[poisson_likelihood]])/(1/Table1[[#This Row],[365 implied]]-1))*$P$2/4</f>
        <v>#DIV/0!</v>
      </c>
    </row>
    <row r="88" spans="1:13" x14ac:dyDescent="0.2">
      <c r="A88">
        <v>2968</v>
      </c>
      <c r="B88" t="s">
        <v>15</v>
      </c>
      <c r="C88" s="1">
        <v>45595</v>
      </c>
      <c r="D88" t="s">
        <v>13</v>
      </c>
      <c r="E88">
        <v>2.5</v>
      </c>
      <c r="F88" s="2">
        <v>0.44444444444444398</v>
      </c>
      <c r="G88" s="2">
        <v>0.38261575578021001</v>
      </c>
      <c r="H88" s="2">
        <v>0.412470204057722</v>
      </c>
      <c r="I88" s="2">
        <v>0.450867052023121</v>
      </c>
      <c r="J88" s="2">
        <v>0.38961038961038902</v>
      </c>
      <c r="K88" s="2">
        <v>-1.43884081740246E-2</v>
      </c>
      <c r="L88" s="2"/>
      <c r="M88" s="5" t="e">
        <f>(Table1[[#This Row],[poisson_likelihood]] - (1-Table1[[#This Row],[poisson_likelihood]])/(1/Table1[[#This Row],[365 implied]]-1))*$P$2/4</f>
        <v>#DIV/0!</v>
      </c>
    </row>
    <row r="89" spans="1:13" x14ac:dyDescent="0.2">
      <c r="A89">
        <v>3122</v>
      </c>
      <c r="B89" t="s">
        <v>92</v>
      </c>
      <c r="C89" s="1">
        <v>45595</v>
      </c>
      <c r="D89" t="s">
        <v>13</v>
      </c>
      <c r="E89">
        <v>1.5</v>
      </c>
      <c r="F89" s="2">
        <v>0.52356020942408299</v>
      </c>
      <c r="G89" s="2">
        <v>0.44335942958326202</v>
      </c>
      <c r="H89" s="2">
        <v>0.49468657944870098</v>
      </c>
      <c r="I89" s="2">
        <v>0.52840909090909005</v>
      </c>
      <c r="J89" s="2">
        <v>0.52317880794701899</v>
      </c>
      <c r="K89" s="2">
        <v>-1.51507234211486E-2</v>
      </c>
      <c r="L89" s="2"/>
      <c r="M89" s="5" t="e">
        <f>(Table1[[#This Row],[poisson_likelihood]] - (1-Table1[[#This Row],[poisson_likelihood]])/(1/Table1[[#This Row],[365 implied]]-1))*$P$2/4</f>
        <v>#DIV/0!</v>
      </c>
    </row>
    <row r="90" spans="1:13" x14ac:dyDescent="0.2">
      <c r="A90">
        <v>3027</v>
      </c>
      <c r="B90" t="s">
        <v>45</v>
      </c>
      <c r="C90" s="1">
        <v>45595</v>
      </c>
      <c r="D90" t="s">
        <v>12</v>
      </c>
      <c r="E90">
        <v>1.5</v>
      </c>
      <c r="F90" s="2">
        <v>0.56497175141242895</v>
      </c>
      <c r="G90" s="2">
        <v>0.59443600574226496</v>
      </c>
      <c r="H90" s="2">
        <v>0.53793836775771797</v>
      </c>
      <c r="I90" s="2">
        <v>0.502923976608187</v>
      </c>
      <c r="J90" s="2">
        <v>0.52886405959031602</v>
      </c>
      <c r="K90" s="2">
        <v>-1.55354185288436E-2</v>
      </c>
      <c r="L90" s="2"/>
      <c r="M90" s="5" t="e">
        <f>(Table1[[#This Row],[poisson_likelihood]] - (1-Table1[[#This Row],[poisson_likelihood]])/(1/Table1[[#This Row],[365 implied]]-1))*$P$2/4</f>
        <v>#DIV/0!</v>
      </c>
    </row>
    <row r="91" spans="1:13" x14ac:dyDescent="0.2">
      <c r="A91">
        <v>3028</v>
      </c>
      <c r="B91" t="s">
        <v>45</v>
      </c>
      <c r="C91" s="1">
        <v>45595</v>
      </c>
      <c r="D91" t="s">
        <v>13</v>
      </c>
      <c r="E91">
        <v>1.5</v>
      </c>
      <c r="F91" s="2">
        <v>0.49504950495049499</v>
      </c>
      <c r="G91" s="2">
        <v>0.40556399425773398</v>
      </c>
      <c r="H91" s="2">
        <v>0.46206163224228097</v>
      </c>
      <c r="I91" s="2">
        <v>0.49707602339181201</v>
      </c>
      <c r="J91" s="2">
        <v>0.47113594040968299</v>
      </c>
      <c r="K91" s="2">
        <v>-1.6332231095733101E-2</v>
      </c>
      <c r="L91" s="2"/>
      <c r="M91" s="5" t="e">
        <f>(Table1[[#This Row],[poisson_likelihood]] - (1-Table1[[#This Row],[poisson_likelihood]])/(1/Table1[[#This Row],[365 implied]]-1))*$P$2/4</f>
        <v>#DIV/0!</v>
      </c>
    </row>
    <row r="92" spans="1:13" x14ac:dyDescent="0.2">
      <c r="A92">
        <v>3080</v>
      </c>
      <c r="B92" t="s">
        <v>71</v>
      </c>
      <c r="C92" s="1">
        <v>45595</v>
      </c>
      <c r="D92" t="s">
        <v>13</v>
      </c>
      <c r="E92">
        <v>1.5</v>
      </c>
      <c r="F92" s="2">
        <v>0.40322580645161199</v>
      </c>
      <c r="G92" s="2">
        <v>0.33094317270087098</v>
      </c>
      <c r="H92" s="2">
        <v>0.36288059341606599</v>
      </c>
      <c r="I92" s="2">
        <v>0.34862385321100903</v>
      </c>
      <c r="J92" s="2">
        <v>0.35924932975871299</v>
      </c>
      <c r="K92" s="2">
        <v>-1.69013730284047E-2</v>
      </c>
      <c r="L92" s="2"/>
      <c r="M92" s="5" t="e">
        <f>(Table1[[#This Row],[poisson_likelihood]] - (1-Table1[[#This Row],[poisson_likelihood]])/(1/Table1[[#This Row],[365 implied]]-1))*$P$2/4</f>
        <v>#DIV/0!</v>
      </c>
    </row>
    <row r="93" spans="1:13" x14ac:dyDescent="0.2">
      <c r="A93">
        <v>3109</v>
      </c>
      <c r="B93" t="s">
        <v>86</v>
      </c>
      <c r="C93" s="1">
        <v>45595</v>
      </c>
      <c r="D93" t="s">
        <v>12</v>
      </c>
      <c r="E93">
        <v>2.5</v>
      </c>
      <c r="F93" s="2">
        <v>0.59171597633136097</v>
      </c>
      <c r="G93" s="2">
        <v>0.59423380955968197</v>
      </c>
      <c r="H93" s="2">
        <v>0.56302097472405899</v>
      </c>
      <c r="I93" s="2">
        <v>0.56097560975609695</v>
      </c>
      <c r="J93" s="2">
        <v>0.56630824372759803</v>
      </c>
      <c r="K93" s="2">
        <v>-1.7570490114615998E-2</v>
      </c>
      <c r="L93" s="2"/>
      <c r="M93" s="5" t="e">
        <f>(Table1[[#This Row],[poisson_likelihood]] - (1-Table1[[#This Row],[poisson_likelihood]])/(1/Table1[[#This Row],[365 implied]]-1))*$P$2/4</f>
        <v>#DIV/0!</v>
      </c>
    </row>
    <row r="94" spans="1:13" x14ac:dyDescent="0.2">
      <c r="A94">
        <v>3018</v>
      </c>
      <c r="B94" t="s">
        <v>40</v>
      </c>
      <c r="C94" s="1">
        <v>45595</v>
      </c>
      <c r="D94" t="s">
        <v>13</v>
      </c>
      <c r="E94">
        <v>3.5</v>
      </c>
      <c r="F94" s="2">
        <v>0.59171597633136097</v>
      </c>
      <c r="G94" s="2">
        <v>0.52316564173958002</v>
      </c>
      <c r="H94" s="2">
        <v>0.56156508066258604</v>
      </c>
      <c r="I94" s="2">
        <v>0.54651162790697605</v>
      </c>
      <c r="J94" s="2">
        <v>0.53759398496240596</v>
      </c>
      <c r="K94" s="2">
        <v>-1.8461961478343801E-2</v>
      </c>
      <c r="L94" s="2"/>
      <c r="M94" s="5" t="e">
        <f>(Table1[[#This Row],[poisson_likelihood]] - (1-Table1[[#This Row],[poisson_likelihood]])/(1/Table1[[#This Row],[365 implied]]-1))*$P$2/4</f>
        <v>#DIV/0!</v>
      </c>
    </row>
    <row r="95" spans="1:13" x14ac:dyDescent="0.2">
      <c r="A95">
        <v>3079</v>
      </c>
      <c r="B95" t="s">
        <v>71</v>
      </c>
      <c r="C95" s="1">
        <v>45595</v>
      </c>
      <c r="D95" t="s">
        <v>12</v>
      </c>
      <c r="E95">
        <v>1.5</v>
      </c>
      <c r="F95" s="2">
        <v>0.66225165562913901</v>
      </c>
      <c r="G95" s="2">
        <v>0.66905682729912797</v>
      </c>
      <c r="H95" s="2">
        <v>0.63711940658393296</v>
      </c>
      <c r="I95" s="2">
        <v>0.65137614678899003</v>
      </c>
      <c r="J95" s="2">
        <v>0.64075067024128596</v>
      </c>
      <c r="K95" s="2">
        <v>-1.8602792185421501E-2</v>
      </c>
      <c r="L95" s="2"/>
      <c r="M95" s="5" t="e">
        <f>(Table1[[#This Row],[poisson_likelihood]] - (1-Table1[[#This Row],[poisson_likelihood]])/(1/Table1[[#This Row],[365 implied]]-1))*$P$2/4</f>
        <v>#DIV/0!</v>
      </c>
    </row>
    <row r="96" spans="1:13" x14ac:dyDescent="0.2">
      <c r="A96">
        <v>3009</v>
      </c>
      <c r="B96" t="s">
        <v>36</v>
      </c>
      <c r="C96" s="1">
        <v>45595</v>
      </c>
      <c r="D96" t="s">
        <v>12</v>
      </c>
      <c r="E96">
        <v>2.5</v>
      </c>
      <c r="F96" s="2">
        <v>0.58479532163742598</v>
      </c>
      <c r="G96" s="2">
        <v>0.59232073397848195</v>
      </c>
      <c r="H96" s="2">
        <v>0.55356446289527095</v>
      </c>
      <c r="I96" s="2">
        <v>0.560693641618497</v>
      </c>
      <c r="J96" s="2">
        <v>0.54730983302411795</v>
      </c>
      <c r="K96" s="2">
        <v>-1.8804495932776801E-2</v>
      </c>
      <c r="L96" s="2"/>
      <c r="M96" s="5" t="e">
        <f>(Table1[[#This Row],[poisson_likelihood]] - (1-Table1[[#This Row],[poisson_likelihood]])/(1/Table1[[#This Row],[365 implied]]-1))*$P$2/4</f>
        <v>#DIV/0!</v>
      </c>
    </row>
    <row r="97" spans="1:13" x14ac:dyDescent="0.2">
      <c r="A97">
        <v>3005</v>
      </c>
      <c r="B97" t="s">
        <v>34</v>
      </c>
      <c r="C97" s="1">
        <v>45595</v>
      </c>
      <c r="D97" t="s">
        <v>12</v>
      </c>
      <c r="E97">
        <v>2.5</v>
      </c>
      <c r="F97" s="2">
        <v>0.43103448275862</v>
      </c>
      <c r="G97" s="2">
        <v>0.43529512339944998</v>
      </c>
      <c r="H97" s="2">
        <v>0.385686049815815</v>
      </c>
      <c r="I97" s="2">
        <v>0.42073170731707299</v>
      </c>
      <c r="J97" s="2">
        <v>0.42549019607843103</v>
      </c>
      <c r="K97" s="2">
        <v>-1.99258265960813E-2</v>
      </c>
      <c r="L97" s="2"/>
      <c r="M97" s="5" t="e">
        <f>(Table1[[#This Row],[poisson_likelihood]] - (1-Table1[[#This Row],[poisson_likelihood]])/(1/Table1[[#This Row],[365 implied]]-1))*$P$2/4</f>
        <v>#DIV/0!</v>
      </c>
    </row>
    <row r="98" spans="1:13" x14ac:dyDescent="0.2">
      <c r="A98">
        <v>3034</v>
      </c>
      <c r="B98" t="s">
        <v>48</v>
      </c>
      <c r="C98" s="1">
        <v>45595</v>
      </c>
      <c r="D98" t="s">
        <v>13</v>
      </c>
      <c r="E98">
        <v>1.5</v>
      </c>
      <c r="F98" s="2">
        <v>0.4</v>
      </c>
      <c r="G98" s="2">
        <v>0.30852535319977298</v>
      </c>
      <c r="H98" s="2">
        <v>0.35172869085159097</v>
      </c>
      <c r="I98" s="2">
        <v>0.38750000000000001</v>
      </c>
      <c r="J98" s="2">
        <v>0.38306451612903197</v>
      </c>
      <c r="K98" s="2">
        <v>-2.0113045478503701E-2</v>
      </c>
      <c r="L98" s="2"/>
      <c r="M98" s="5" t="e">
        <f>(Table1[[#This Row],[poisson_likelihood]] - (1-Table1[[#This Row],[poisson_likelihood]])/(1/Table1[[#This Row],[365 implied]]-1))*$P$2/4</f>
        <v>#DIV/0!</v>
      </c>
    </row>
    <row r="99" spans="1:13" x14ac:dyDescent="0.2">
      <c r="A99">
        <v>3051</v>
      </c>
      <c r="B99" t="s">
        <v>57</v>
      </c>
      <c r="C99" s="1">
        <v>45595</v>
      </c>
      <c r="D99" t="s">
        <v>12</v>
      </c>
      <c r="E99">
        <v>3.5</v>
      </c>
      <c r="F99" s="2">
        <v>0.485436893203883</v>
      </c>
      <c r="G99" s="2">
        <v>0.47360664608095199</v>
      </c>
      <c r="H99" s="2">
        <v>0.43571196173806398</v>
      </c>
      <c r="I99" s="2">
        <v>0.41618497109826502</v>
      </c>
      <c r="J99" s="2">
        <v>0.41187384044526898</v>
      </c>
      <c r="K99" s="2">
        <v>-2.4158811042355399E-2</v>
      </c>
      <c r="L99" s="2"/>
      <c r="M99" s="5" t="e">
        <f>(Table1[[#This Row],[poisson_likelihood]] - (1-Table1[[#This Row],[poisson_likelihood]])/(1/Table1[[#This Row],[365 implied]]-1))*$P$2/4</f>
        <v>#DIV/0!</v>
      </c>
    </row>
    <row r="100" spans="1:13" x14ac:dyDescent="0.2">
      <c r="A100">
        <v>3086</v>
      </c>
      <c r="B100" t="s">
        <v>74</v>
      </c>
      <c r="C100" s="1">
        <v>45595</v>
      </c>
      <c r="D100" t="s">
        <v>13</v>
      </c>
      <c r="E100">
        <v>1.5</v>
      </c>
      <c r="F100" s="2">
        <v>0.40322580645161199</v>
      </c>
      <c r="G100" s="2">
        <v>0.33367565111479702</v>
      </c>
      <c r="H100" s="2">
        <v>0.34413375162540499</v>
      </c>
      <c r="I100" s="2">
        <v>0.35135135135135098</v>
      </c>
      <c r="J100" s="2">
        <v>0.37685459940652799</v>
      </c>
      <c r="K100" s="2">
        <v>-2.47547797244922E-2</v>
      </c>
      <c r="L100" s="2"/>
      <c r="M100" s="5" t="e">
        <f>(Table1[[#This Row],[poisson_likelihood]] - (1-Table1[[#This Row],[poisson_likelihood]])/(1/Table1[[#This Row],[365 implied]]-1))*$P$2/4</f>
        <v>#DIV/0!</v>
      </c>
    </row>
    <row r="101" spans="1:13" x14ac:dyDescent="0.2">
      <c r="A101">
        <v>3060</v>
      </c>
      <c r="B101" t="s">
        <v>61</v>
      </c>
      <c r="C101" s="1">
        <v>45595</v>
      </c>
      <c r="D101" t="s">
        <v>13</v>
      </c>
      <c r="E101">
        <v>1.5</v>
      </c>
      <c r="F101" s="2">
        <v>0.44247787610619399</v>
      </c>
      <c r="G101" s="2">
        <v>0.34865577471069598</v>
      </c>
      <c r="H101" s="2">
        <v>0.38505865973602899</v>
      </c>
      <c r="I101" s="2">
        <v>0.39285714285714202</v>
      </c>
      <c r="J101" s="2">
        <v>0.372180451127819</v>
      </c>
      <c r="K101" s="2">
        <v>-2.57475057532883E-2</v>
      </c>
      <c r="L101" s="2"/>
      <c r="M101" s="5" t="e">
        <f>(Table1[[#This Row],[poisson_likelihood]] - (1-Table1[[#This Row],[poisson_likelihood]])/(1/Table1[[#This Row],[365 implied]]-1))*$P$2/4</f>
        <v>#DIV/0!</v>
      </c>
    </row>
    <row r="102" spans="1:13" x14ac:dyDescent="0.2">
      <c r="A102">
        <v>3061</v>
      </c>
      <c r="B102" t="s">
        <v>62</v>
      </c>
      <c r="C102" s="1">
        <v>45595</v>
      </c>
      <c r="D102" t="s">
        <v>12</v>
      </c>
      <c r="E102">
        <v>1.5</v>
      </c>
      <c r="F102" s="2">
        <v>0.59523809523809501</v>
      </c>
      <c r="G102" s="2">
        <v>0.59876537949952602</v>
      </c>
      <c r="H102" s="2">
        <v>0.55124139337030298</v>
      </c>
      <c r="I102" s="2">
        <v>0.53260869565217395</v>
      </c>
      <c r="J102" s="2">
        <v>0.53260869565217395</v>
      </c>
      <c r="K102" s="2">
        <v>-2.7174433506577101E-2</v>
      </c>
      <c r="L102" s="2"/>
      <c r="M102" s="5" t="e">
        <f>(Table1[[#This Row],[poisson_likelihood]] - (1-Table1[[#This Row],[poisson_likelihood]])/(1/Table1[[#This Row],[365 implied]]-1))*$P$2/4</f>
        <v>#DIV/0!</v>
      </c>
    </row>
    <row r="103" spans="1:13" x14ac:dyDescent="0.2">
      <c r="A103">
        <v>3030</v>
      </c>
      <c r="B103" t="s">
        <v>46</v>
      </c>
      <c r="C103" s="1">
        <v>45595</v>
      </c>
      <c r="D103" t="s">
        <v>13</v>
      </c>
      <c r="E103">
        <v>2.5</v>
      </c>
      <c r="F103" s="2">
        <v>0.65359477124182996</v>
      </c>
      <c r="G103" s="2">
        <v>0.57980882420826196</v>
      </c>
      <c r="H103" s="2">
        <v>0.61455168827240203</v>
      </c>
      <c r="I103" s="2">
        <v>0.61046511627906896</v>
      </c>
      <c r="J103" s="2">
        <v>0.60780669144981403</v>
      </c>
      <c r="K103" s="2">
        <v>-2.81773193128412E-2</v>
      </c>
      <c r="L103" s="2"/>
      <c r="M103" s="5" t="e">
        <f>(Table1[[#This Row],[poisson_likelihood]] - (1-Table1[[#This Row],[poisson_likelihood]])/(1/Table1[[#This Row],[365 implied]]-1))*$P$2/4</f>
        <v>#DIV/0!</v>
      </c>
    </row>
    <row r="104" spans="1:13" x14ac:dyDescent="0.2">
      <c r="A104">
        <v>3128</v>
      </c>
      <c r="B104" t="s">
        <v>95</v>
      </c>
      <c r="C104" s="1">
        <v>45595</v>
      </c>
      <c r="D104" t="s">
        <v>13</v>
      </c>
      <c r="E104">
        <v>1.5</v>
      </c>
      <c r="F104" s="2">
        <v>0.56497175141242895</v>
      </c>
      <c r="G104" s="2">
        <v>0.46247231501887198</v>
      </c>
      <c r="H104" s="2">
        <v>0.51517167782193596</v>
      </c>
      <c r="I104" s="2">
        <v>0.54022988505747105</v>
      </c>
      <c r="J104" s="2">
        <v>0.54195011337868404</v>
      </c>
      <c r="K104" s="2">
        <v>-2.8618873459471499E-2</v>
      </c>
      <c r="L104" s="2"/>
      <c r="M104" s="5" t="e">
        <f>(Table1[[#This Row],[poisson_likelihood]] - (1-Table1[[#This Row],[poisson_likelihood]])/(1/Table1[[#This Row],[365 implied]]-1))*$P$2/4</f>
        <v>#DIV/0!</v>
      </c>
    </row>
    <row r="105" spans="1:13" x14ac:dyDescent="0.2">
      <c r="A105">
        <v>2965</v>
      </c>
      <c r="B105" t="s">
        <v>14</v>
      </c>
      <c r="C105" s="1">
        <v>45595</v>
      </c>
      <c r="D105" t="s">
        <v>12</v>
      </c>
      <c r="E105">
        <v>3.5</v>
      </c>
      <c r="F105" s="2">
        <v>0.42372881355932202</v>
      </c>
      <c r="G105" s="2">
        <v>0.38061553676798598</v>
      </c>
      <c r="H105" s="2">
        <v>0.35572155292332602</v>
      </c>
      <c r="I105" s="2">
        <v>0.31952662721893399</v>
      </c>
      <c r="J105" s="2">
        <v>0.33521657250470799</v>
      </c>
      <c r="K105" s="2">
        <v>-2.9503149834733199E-2</v>
      </c>
      <c r="L105" s="2"/>
      <c r="M105" s="5" t="e">
        <f>(Table1[[#This Row],[poisson_likelihood]] - (1-Table1[[#This Row],[poisson_likelihood]])/(1/Table1[[#This Row],[365 implied]]-1))*$P$2/4</f>
        <v>#DIV/0!</v>
      </c>
    </row>
    <row r="106" spans="1:13" x14ac:dyDescent="0.2">
      <c r="A106">
        <v>3088</v>
      </c>
      <c r="B106" t="s">
        <v>75</v>
      </c>
      <c r="C106" s="1">
        <v>45595</v>
      </c>
      <c r="D106" t="s">
        <v>13</v>
      </c>
      <c r="E106">
        <v>1.5</v>
      </c>
      <c r="F106" s="2">
        <v>0.413223140495867</v>
      </c>
      <c r="G106" s="2">
        <v>0.339741366834307</v>
      </c>
      <c r="H106" s="2">
        <v>0.34239891655398402</v>
      </c>
      <c r="I106" s="2">
        <v>0.391608391608391</v>
      </c>
      <c r="J106" s="2">
        <v>0.41102756892230502</v>
      </c>
      <c r="K106" s="2">
        <v>-3.0175109496365499E-2</v>
      </c>
      <c r="L106" s="2"/>
      <c r="M106" s="5" t="e">
        <f>(Table1[[#This Row],[poisson_likelihood]] - (1-Table1[[#This Row],[poisson_likelihood]])/(1/Table1[[#This Row],[365 implied]]-1))*$P$2/4</f>
        <v>#DIV/0!</v>
      </c>
    </row>
    <row r="107" spans="1:13" x14ac:dyDescent="0.2">
      <c r="A107">
        <v>3076</v>
      </c>
      <c r="B107" t="s">
        <v>69</v>
      </c>
      <c r="C107" s="1">
        <v>45595</v>
      </c>
      <c r="D107" t="s">
        <v>13</v>
      </c>
      <c r="E107">
        <v>1.5</v>
      </c>
      <c r="F107" s="2">
        <v>0.42553191489361702</v>
      </c>
      <c r="G107" s="2">
        <v>0.31813942338072798</v>
      </c>
      <c r="H107" s="2">
        <v>0.35435005536207598</v>
      </c>
      <c r="I107" s="2">
        <v>0.33333333333333298</v>
      </c>
      <c r="J107" s="2">
        <v>0.34537246049661402</v>
      </c>
      <c r="K107" s="2">
        <v>-3.0977290722059399E-2</v>
      </c>
      <c r="L107" s="2"/>
      <c r="M107" s="5" t="e">
        <f>(Table1[[#This Row],[poisson_likelihood]] - (1-Table1[[#This Row],[poisson_likelihood]])/(1/Table1[[#This Row],[365 implied]]-1))*$P$2/4</f>
        <v>#DIV/0!</v>
      </c>
    </row>
    <row r="108" spans="1:13" x14ac:dyDescent="0.2">
      <c r="A108">
        <v>3098</v>
      </c>
      <c r="B108" t="s">
        <v>80</v>
      </c>
      <c r="C108" s="1">
        <v>45595</v>
      </c>
      <c r="D108" t="s">
        <v>13</v>
      </c>
      <c r="E108">
        <v>1.5</v>
      </c>
      <c r="F108" s="2">
        <v>0.56497175141242895</v>
      </c>
      <c r="G108" s="2">
        <v>0.45305181818684698</v>
      </c>
      <c r="H108" s="2">
        <v>0.51014286667575903</v>
      </c>
      <c r="I108" s="2">
        <v>0.50867052023121295</v>
      </c>
      <c r="J108" s="2">
        <v>0.52141527001862198</v>
      </c>
      <c r="K108" s="2">
        <v>-3.15088071376316E-2</v>
      </c>
      <c r="L108" s="2"/>
      <c r="M108" s="5" t="e">
        <f>(Table1[[#This Row],[poisson_likelihood]] - (1-Table1[[#This Row],[poisson_likelihood]])/(1/Table1[[#This Row],[365 implied]]-1))*$P$2/4</f>
        <v>#DIV/0!</v>
      </c>
    </row>
    <row r="109" spans="1:13" x14ac:dyDescent="0.2">
      <c r="A109">
        <v>3041</v>
      </c>
      <c r="B109" t="s">
        <v>52</v>
      </c>
      <c r="C109" s="1">
        <v>45595</v>
      </c>
      <c r="D109" t="s">
        <v>12</v>
      </c>
      <c r="E109">
        <v>1.5</v>
      </c>
      <c r="F109" s="2">
        <v>0.63694267515923497</v>
      </c>
      <c r="G109" s="2">
        <v>0.63807095937070502</v>
      </c>
      <c r="H109" s="2">
        <v>0.59083766900401702</v>
      </c>
      <c r="I109" s="2">
        <v>0.58433734939758997</v>
      </c>
      <c r="J109" s="2">
        <v>0.58333333333333304</v>
      </c>
      <c r="K109" s="2">
        <v>-3.1747745466532001E-2</v>
      </c>
      <c r="L109" s="2"/>
      <c r="M109" s="5" t="e">
        <f>(Table1[[#This Row],[poisson_likelihood]] - (1-Table1[[#This Row],[poisson_likelihood]])/(1/Table1[[#This Row],[365 implied]]-1))*$P$2/4</f>
        <v>#DIV/0!</v>
      </c>
    </row>
    <row r="110" spans="1:13" x14ac:dyDescent="0.2">
      <c r="A110">
        <v>3026</v>
      </c>
      <c r="B110" t="s">
        <v>44</v>
      </c>
      <c r="C110" s="1">
        <v>45595</v>
      </c>
      <c r="D110" t="s">
        <v>13</v>
      </c>
      <c r="E110">
        <v>1.5</v>
      </c>
      <c r="F110" s="2">
        <v>0.49504950495049499</v>
      </c>
      <c r="G110" s="2">
        <v>0.38287621636650998</v>
      </c>
      <c r="H110" s="2">
        <v>0.43010026566123299</v>
      </c>
      <c r="I110" s="2">
        <v>0.41071428571428498</v>
      </c>
      <c r="J110" s="2">
        <v>0.41856060606060602</v>
      </c>
      <c r="K110" s="2">
        <v>-3.2156241020663702E-2</v>
      </c>
      <c r="L110" s="2"/>
      <c r="M110" s="5" t="e">
        <f>(Table1[[#This Row],[poisson_likelihood]] - (1-Table1[[#This Row],[poisson_likelihood]])/(1/Table1[[#This Row],[365 implied]]-1))*$P$2/4</f>
        <v>#DIV/0!</v>
      </c>
    </row>
    <row r="111" spans="1:13" x14ac:dyDescent="0.2">
      <c r="A111">
        <v>3090</v>
      </c>
      <c r="B111" t="s">
        <v>76</v>
      </c>
      <c r="C111" s="1">
        <v>45595</v>
      </c>
      <c r="D111" t="s">
        <v>13</v>
      </c>
      <c r="E111">
        <v>2.5</v>
      </c>
      <c r="F111" s="2">
        <v>0.50505050505050497</v>
      </c>
      <c r="G111" s="2">
        <v>0.401906378889681</v>
      </c>
      <c r="H111" s="2">
        <v>0.44023458088115702</v>
      </c>
      <c r="I111" s="2">
        <v>0.463576158940397</v>
      </c>
      <c r="J111" s="2">
        <v>0.46628131021194602</v>
      </c>
      <c r="K111" s="2">
        <v>-3.2738655575333502E-2</v>
      </c>
      <c r="L111" s="2"/>
      <c r="M111" s="5" t="e">
        <f>(Table1[[#This Row],[poisson_likelihood]] - (1-Table1[[#This Row],[poisson_likelihood]])/(1/Table1[[#This Row],[365 implied]]-1))*$P$2/4</f>
        <v>#DIV/0!</v>
      </c>
    </row>
    <row r="112" spans="1:13" x14ac:dyDescent="0.2">
      <c r="A112">
        <v>3003</v>
      </c>
      <c r="B112" t="s">
        <v>33</v>
      </c>
      <c r="C112" s="1">
        <v>45595</v>
      </c>
      <c r="D112" t="s">
        <v>12</v>
      </c>
      <c r="E112">
        <v>1.5</v>
      </c>
      <c r="F112" s="2">
        <v>0.64102564102564097</v>
      </c>
      <c r="G112" s="2">
        <v>0.63904913314713496</v>
      </c>
      <c r="H112" s="2">
        <v>0.593994150290162</v>
      </c>
      <c r="I112" s="2">
        <v>0.55725190839694605</v>
      </c>
      <c r="J112" s="2">
        <v>0.58940397350993301</v>
      </c>
      <c r="K112" s="2">
        <v>-3.2754073905065698E-2</v>
      </c>
      <c r="L112" s="2"/>
      <c r="M112" s="5" t="e">
        <f>(Table1[[#This Row],[poisson_likelihood]] - (1-Table1[[#This Row],[poisson_likelihood]])/(1/Table1[[#This Row],[365 implied]]-1))*$P$2/4</f>
        <v>#DIV/0!</v>
      </c>
    </row>
    <row r="113" spans="1:13" x14ac:dyDescent="0.2">
      <c r="A113">
        <v>3107</v>
      </c>
      <c r="B113" t="s">
        <v>85</v>
      </c>
      <c r="C113" s="1">
        <v>45595</v>
      </c>
      <c r="D113" t="s">
        <v>12</v>
      </c>
      <c r="E113">
        <v>2.5</v>
      </c>
      <c r="F113" s="2">
        <v>0.59171597633136097</v>
      </c>
      <c r="G113" s="2">
        <v>0.57493260136447</v>
      </c>
      <c r="H113" s="2">
        <v>0.53715013526405497</v>
      </c>
      <c r="I113" s="2">
        <v>0.48863636363636298</v>
      </c>
      <c r="J113" s="2">
        <v>0.51324503311258196</v>
      </c>
      <c r="K113" s="2">
        <v>-3.3411692537589403E-2</v>
      </c>
      <c r="L113" s="2"/>
      <c r="M113" s="5" t="e">
        <f>(Table1[[#This Row],[poisson_likelihood]] - (1-Table1[[#This Row],[poisson_likelihood]])/(1/Table1[[#This Row],[365 implied]]-1))*$P$2/4</f>
        <v>#DIV/0!</v>
      </c>
    </row>
    <row r="114" spans="1:13" x14ac:dyDescent="0.2">
      <c r="A114">
        <v>3057</v>
      </c>
      <c r="B114" t="s">
        <v>60</v>
      </c>
      <c r="C114" s="1">
        <v>45595</v>
      </c>
      <c r="D114" t="s">
        <v>12</v>
      </c>
      <c r="E114">
        <v>2.5</v>
      </c>
      <c r="F114" s="2">
        <v>0.414937759336099</v>
      </c>
      <c r="G114" s="2">
        <v>0.371038656448199</v>
      </c>
      <c r="H114" s="2">
        <v>0.33184794183798599</v>
      </c>
      <c r="I114" s="2">
        <v>0.31578947368421001</v>
      </c>
      <c r="J114" s="2">
        <v>0.33070866141732203</v>
      </c>
      <c r="K114" s="2">
        <v>-3.5504691519583902E-2</v>
      </c>
      <c r="L114" s="2"/>
      <c r="M114" s="5" t="e">
        <f>(Table1[[#This Row],[poisson_likelihood]] - (1-Table1[[#This Row],[poisson_likelihood]])/(1/Table1[[#This Row],[365 implied]]-1))*$P$2/4</f>
        <v>#DIV/0!</v>
      </c>
    </row>
    <row r="115" spans="1:13" x14ac:dyDescent="0.2">
      <c r="A115">
        <v>3069</v>
      </c>
      <c r="B115" t="s">
        <v>66</v>
      </c>
      <c r="C115" s="1">
        <v>45595</v>
      </c>
      <c r="D115" t="s">
        <v>12</v>
      </c>
      <c r="E115">
        <v>2.5</v>
      </c>
      <c r="F115" s="2">
        <v>0.43103448275862</v>
      </c>
      <c r="G115" s="2">
        <v>0.39234749293229398</v>
      </c>
      <c r="H115" s="2">
        <v>0.34973221032433399</v>
      </c>
      <c r="I115" s="2">
        <v>0.36</v>
      </c>
      <c r="J115" s="2">
        <v>0.38047138047138002</v>
      </c>
      <c r="K115" s="2">
        <v>-3.5723725766580103E-2</v>
      </c>
      <c r="L115" s="2"/>
      <c r="M115" s="5" t="e">
        <f>(Table1[[#This Row],[poisson_likelihood]] - (1-Table1[[#This Row],[poisson_likelihood]])/(1/Table1[[#This Row],[365 implied]]-1))*$P$2/4</f>
        <v>#DIV/0!</v>
      </c>
    </row>
    <row r="116" spans="1:13" x14ac:dyDescent="0.2">
      <c r="A116">
        <v>3126</v>
      </c>
      <c r="B116" t="s">
        <v>94</v>
      </c>
      <c r="C116" s="1">
        <v>45595</v>
      </c>
      <c r="D116" t="s">
        <v>13</v>
      </c>
      <c r="E116">
        <v>2.5</v>
      </c>
      <c r="F116" s="2">
        <v>0.434782608695652</v>
      </c>
      <c r="G116" s="2">
        <v>0.34486609801677998</v>
      </c>
      <c r="H116" s="2">
        <v>0.35326215153033003</v>
      </c>
      <c r="I116" s="2">
        <v>0.320754716981132</v>
      </c>
      <c r="J116" s="2">
        <v>0.375</v>
      </c>
      <c r="K116" s="2">
        <v>-3.6057125284661699E-2</v>
      </c>
      <c r="L116" s="2"/>
      <c r="M116" s="5" t="e">
        <f>(Table1[[#This Row],[poisson_likelihood]] - (1-Table1[[#This Row],[poisson_likelihood]])/(1/Table1[[#This Row],[365 implied]]-1))*$P$2/4</f>
        <v>#DIV/0!</v>
      </c>
    </row>
    <row r="117" spans="1:13" x14ac:dyDescent="0.2">
      <c r="A117">
        <v>2987</v>
      </c>
      <c r="B117" t="s">
        <v>25</v>
      </c>
      <c r="C117" s="1">
        <v>45595</v>
      </c>
      <c r="D117" t="s">
        <v>12</v>
      </c>
      <c r="E117">
        <v>3.5</v>
      </c>
      <c r="F117" s="2">
        <v>0.467289719626168</v>
      </c>
      <c r="G117" s="2">
        <v>0.420268663161523</v>
      </c>
      <c r="H117" s="2">
        <v>0.39013201389185698</v>
      </c>
      <c r="I117" s="2">
        <v>0.369426751592356</v>
      </c>
      <c r="J117" s="2">
        <v>0.39400428265524601</v>
      </c>
      <c r="K117" s="2">
        <v>-3.6209975936716099E-2</v>
      </c>
      <c r="L117" s="2"/>
      <c r="M117" s="5" t="e">
        <f>(Table1[[#This Row],[poisson_likelihood]] - (1-Table1[[#This Row],[poisson_likelihood]])/(1/Table1[[#This Row],[365 implied]]-1))*$P$2/4</f>
        <v>#DIV/0!</v>
      </c>
    </row>
    <row r="118" spans="1:13" x14ac:dyDescent="0.2">
      <c r="A118">
        <v>2999</v>
      </c>
      <c r="B118" t="s">
        <v>31</v>
      </c>
      <c r="C118" s="1">
        <v>45595</v>
      </c>
      <c r="D118" t="s">
        <v>12</v>
      </c>
      <c r="E118">
        <v>1.5</v>
      </c>
      <c r="F118" s="2">
        <v>0.56497175141242895</v>
      </c>
      <c r="G118" s="2">
        <v>0.55641507080069896</v>
      </c>
      <c r="H118" s="2">
        <v>0.50195704838315602</v>
      </c>
      <c r="I118" s="2">
        <v>0.50289017341040398</v>
      </c>
      <c r="J118" s="2">
        <v>0.46938775510204001</v>
      </c>
      <c r="K118" s="2">
        <v>-3.6212994922666601E-2</v>
      </c>
      <c r="L118" s="2"/>
      <c r="M118" s="5" t="e">
        <f>(Table1[[#This Row],[poisson_likelihood]] - (1-Table1[[#This Row],[poisson_likelihood]])/(1/Table1[[#This Row],[365 implied]]-1))*$P$2/4</f>
        <v>#DIV/0!</v>
      </c>
    </row>
    <row r="119" spans="1:13" x14ac:dyDescent="0.2">
      <c r="A119">
        <v>2997</v>
      </c>
      <c r="B119" t="s">
        <v>30</v>
      </c>
      <c r="C119" s="1">
        <v>45595</v>
      </c>
      <c r="D119" t="s">
        <v>12</v>
      </c>
      <c r="E119">
        <v>2.5</v>
      </c>
      <c r="F119" s="2">
        <v>0.4</v>
      </c>
      <c r="G119" s="2">
        <v>0.36065699294537501</v>
      </c>
      <c r="H119" s="2">
        <v>0.307526277580284</v>
      </c>
      <c r="I119" s="2">
        <v>0.29090909090909001</v>
      </c>
      <c r="J119" s="2">
        <v>0.30131826741996198</v>
      </c>
      <c r="K119" s="2">
        <v>-3.8530717674881497E-2</v>
      </c>
      <c r="L119" s="2"/>
      <c r="M119" s="5" t="e">
        <f>(Table1[[#This Row],[poisson_likelihood]] - (1-Table1[[#This Row],[poisson_likelihood]])/(1/Table1[[#This Row],[365 implied]]-1))*$P$2/4</f>
        <v>#DIV/0!</v>
      </c>
    </row>
    <row r="120" spans="1:13" x14ac:dyDescent="0.2">
      <c r="A120">
        <v>3020</v>
      </c>
      <c r="B120" t="s">
        <v>41</v>
      </c>
      <c r="C120" s="1">
        <v>45595</v>
      </c>
      <c r="D120" t="s">
        <v>13</v>
      </c>
      <c r="E120">
        <v>2.5</v>
      </c>
      <c r="F120" s="2">
        <v>0.55555555555555503</v>
      </c>
      <c r="G120" s="2">
        <v>0.44075455645382799</v>
      </c>
      <c r="H120" s="2">
        <v>0.48622245374880202</v>
      </c>
      <c r="I120" s="2">
        <v>0.47674418604651098</v>
      </c>
      <c r="J120" s="2">
        <v>0.46067415730337002</v>
      </c>
      <c r="K120" s="2">
        <v>-3.8999869766298698E-2</v>
      </c>
      <c r="L120" s="2"/>
      <c r="M120" s="5" t="e">
        <f>(Table1[[#This Row],[poisson_likelihood]] - (1-Table1[[#This Row],[poisson_likelihood]])/(1/Table1[[#This Row],[365 implied]]-1))*$P$2/4</f>
        <v>#DIV/0!</v>
      </c>
    </row>
    <row r="121" spans="1:13" x14ac:dyDescent="0.2">
      <c r="A121">
        <v>3124</v>
      </c>
      <c r="B121" t="s">
        <v>93</v>
      </c>
      <c r="C121" s="1">
        <v>45595</v>
      </c>
      <c r="D121" t="s">
        <v>13</v>
      </c>
      <c r="E121">
        <v>1.5</v>
      </c>
      <c r="F121" s="2">
        <v>0.47393364928909898</v>
      </c>
      <c r="G121" s="2">
        <v>0.35349282923290498</v>
      </c>
      <c r="H121" s="2">
        <v>0.38935318210435799</v>
      </c>
      <c r="I121" s="2">
        <v>0.41071428571428498</v>
      </c>
      <c r="J121" s="2">
        <v>0.41666666666666602</v>
      </c>
      <c r="K121" s="2">
        <v>-4.0194771567523102E-2</v>
      </c>
      <c r="L121" s="2"/>
      <c r="M121" s="5" t="e">
        <f>(Table1[[#This Row],[poisson_likelihood]] - (1-Table1[[#This Row],[poisson_likelihood]])/(1/Table1[[#This Row],[365 implied]]-1))*$P$2/4</f>
        <v>#DIV/0!</v>
      </c>
    </row>
    <row r="122" spans="1:13" x14ac:dyDescent="0.2">
      <c r="A122">
        <v>3031</v>
      </c>
      <c r="B122" t="s">
        <v>47</v>
      </c>
      <c r="C122" s="1">
        <v>45595</v>
      </c>
      <c r="D122" t="s">
        <v>12</v>
      </c>
      <c r="E122">
        <v>2.5</v>
      </c>
      <c r="F122" s="2">
        <v>0.48309178743961301</v>
      </c>
      <c r="G122" s="2">
        <v>0.44193797501785498</v>
      </c>
      <c r="H122" s="2">
        <v>0.39935538321483799</v>
      </c>
      <c r="I122" s="2">
        <v>0.39263803680981502</v>
      </c>
      <c r="J122" s="2">
        <v>0.37816764132553599</v>
      </c>
      <c r="K122" s="2">
        <v>-4.0498681482543299E-2</v>
      </c>
      <c r="L122" s="2"/>
      <c r="M122" s="5" t="e">
        <f>(Table1[[#This Row],[poisson_likelihood]] - (1-Table1[[#This Row],[poisson_likelihood]])/(1/Table1[[#This Row],[365 implied]]-1))*$P$2/4</f>
        <v>#DIV/0!</v>
      </c>
    </row>
    <row r="123" spans="1:13" x14ac:dyDescent="0.2">
      <c r="A123">
        <v>3007</v>
      </c>
      <c r="B123" t="s">
        <v>35</v>
      </c>
      <c r="C123" s="1">
        <v>45595</v>
      </c>
      <c r="D123" t="s">
        <v>12</v>
      </c>
      <c r="E123">
        <v>2.5</v>
      </c>
      <c r="F123" s="2">
        <v>0.47169811320754701</v>
      </c>
      <c r="G123" s="2">
        <v>0.43847374665441702</v>
      </c>
      <c r="H123" s="2">
        <v>0.38504785247144602</v>
      </c>
      <c r="I123" s="2">
        <v>0.39495798319327702</v>
      </c>
      <c r="J123" s="2">
        <v>0.426086956521739</v>
      </c>
      <c r="K123" s="2">
        <v>-4.1004141241190201E-2</v>
      </c>
      <c r="L123" s="2"/>
      <c r="M123" s="5" t="e">
        <f>(Table1[[#This Row],[poisson_likelihood]] - (1-Table1[[#This Row],[poisson_likelihood]])/(1/Table1[[#This Row],[365 implied]]-1))*$P$2/4</f>
        <v>#DIV/0!</v>
      </c>
    </row>
    <row r="124" spans="1:13" x14ac:dyDescent="0.2">
      <c r="A124">
        <v>3063</v>
      </c>
      <c r="B124" t="s">
        <v>63</v>
      </c>
      <c r="C124" s="1">
        <v>45595</v>
      </c>
      <c r="D124" t="s">
        <v>12</v>
      </c>
      <c r="E124">
        <v>2.5</v>
      </c>
      <c r="F124" s="2">
        <v>0.61728395061728303</v>
      </c>
      <c r="G124" s="2">
        <v>0.59566316257027396</v>
      </c>
      <c r="H124" s="2">
        <v>0.55368212305089703</v>
      </c>
      <c r="I124" s="2">
        <v>0.54117647058823504</v>
      </c>
      <c r="J124" s="2">
        <v>0.56704980842911801</v>
      </c>
      <c r="K124" s="2">
        <v>-4.1546355103849103E-2</v>
      </c>
      <c r="L124" s="2"/>
      <c r="M124" s="5" t="e">
        <f>(Table1[[#This Row],[poisson_likelihood]] - (1-Table1[[#This Row],[poisson_likelihood]])/(1/Table1[[#This Row],[365 implied]]-1))*$P$2/4</f>
        <v>#DIV/0!</v>
      </c>
    </row>
    <row r="125" spans="1:13" x14ac:dyDescent="0.2">
      <c r="A125">
        <v>3081</v>
      </c>
      <c r="B125" t="s">
        <v>72</v>
      </c>
      <c r="C125" s="1">
        <v>45595</v>
      </c>
      <c r="D125" t="s">
        <v>12</v>
      </c>
      <c r="E125">
        <v>2.5</v>
      </c>
      <c r="F125" s="2">
        <v>0.467289719626168</v>
      </c>
      <c r="G125" s="2">
        <v>0.42499874933749099</v>
      </c>
      <c r="H125" s="2">
        <v>0.37586997278279899</v>
      </c>
      <c r="I125" s="2">
        <v>0.30666666666666598</v>
      </c>
      <c r="J125" s="2">
        <v>0.313531353135313</v>
      </c>
      <c r="K125" s="2">
        <v>-4.2903126808071998E-2</v>
      </c>
      <c r="L125" s="2"/>
      <c r="M125" s="5" t="e">
        <f>(Table1[[#This Row],[poisson_likelihood]] - (1-Table1[[#This Row],[poisson_likelihood]])/(1/Table1[[#This Row],[365 implied]]-1))*$P$2/4</f>
        <v>#DIV/0!</v>
      </c>
    </row>
    <row r="126" spans="1:13" x14ac:dyDescent="0.2">
      <c r="A126">
        <v>3118</v>
      </c>
      <c r="B126" t="s">
        <v>90</v>
      </c>
      <c r="C126" s="1">
        <v>45595</v>
      </c>
      <c r="D126" t="s">
        <v>13</v>
      </c>
      <c r="E126">
        <v>2.5</v>
      </c>
      <c r="F126" s="2">
        <v>0.43859649122806998</v>
      </c>
      <c r="G126" s="2">
        <v>0.30904761156919502</v>
      </c>
      <c r="H126" s="2">
        <v>0.34213008102883002</v>
      </c>
      <c r="I126" s="2">
        <v>0.36842105263157798</v>
      </c>
      <c r="J126" s="2">
        <v>0.325842696629213</v>
      </c>
      <c r="K126" s="2">
        <v>-4.2957698291848798E-2</v>
      </c>
      <c r="L126" s="2"/>
      <c r="M126" s="5" t="e">
        <f>(Table1[[#This Row],[poisson_likelihood]] - (1-Table1[[#This Row],[poisson_likelihood]])/(1/Table1[[#This Row],[365 implied]]-1))*$P$2/4</f>
        <v>#DIV/0!</v>
      </c>
    </row>
    <row r="127" spans="1:13" x14ac:dyDescent="0.2">
      <c r="A127">
        <v>2995</v>
      </c>
      <c r="B127" t="s">
        <v>29</v>
      </c>
      <c r="C127" s="1">
        <v>45595</v>
      </c>
      <c r="D127" t="s">
        <v>12</v>
      </c>
      <c r="E127">
        <v>3.5</v>
      </c>
      <c r="F127" s="2">
        <v>0.53191489361702105</v>
      </c>
      <c r="G127" s="2">
        <v>0.48849257998495099</v>
      </c>
      <c r="H127" s="2">
        <v>0.45143950331541599</v>
      </c>
      <c r="I127" s="2">
        <v>0.41025641025641002</v>
      </c>
      <c r="J127" s="2">
        <v>0.431718061674008</v>
      </c>
      <c r="K127" s="2">
        <v>-4.2981174365630002E-2</v>
      </c>
      <c r="L127" s="2"/>
      <c r="M127" s="5" t="e">
        <f>(Table1[[#This Row],[poisson_likelihood]] - (1-Table1[[#This Row],[poisson_likelihood]])/(1/Table1[[#This Row],[365 implied]]-1))*$P$2/4</f>
        <v>#DIV/0!</v>
      </c>
    </row>
    <row r="128" spans="1:13" x14ac:dyDescent="0.2">
      <c r="A128">
        <v>3014</v>
      </c>
      <c r="B128" t="s">
        <v>38</v>
      </c>
      <c r="C128" s="1">
        <v>45595</v>
      </c>
      <c r="D128" t="s">
        <v>13</v>
      </c>
      <c r="E128">
        <v>1.5</v>
      </c>
      <c r="F128" s="2">
        <v>0.48076923076923</v>
      </c>
      <c r="G128" s="2">
        <v>0.35352710878256399</v>
      </c>
      <c r="H128" s="2">
        <v>0.39147223224168298</v>
      </c>
      <c r="I128" s="2">
        <v>0.39610389610389601</v>
      </c>
      <c r="J128" s="2">
        <v>0.41330645161290303</v>
      </c>
      <c r="K128" s="2">
        <v>-4.2994851142892899E-2</v>
      </c>
      <c r="L128" s="2"/>
      <c r="M128" s="5" t="e">
        <f>(Table1[[#This Row],[poisson_likelihood]] - (1-Table1[[#This Row],[poisson_likelihood]])/(1/Table1[[#This Row],[365 implied]]-1))*$P$2/4</f>
        <v>#DIV/0!</v>
      </c>
    </row>
    <row r="129" spans="1:13" x14ac:dyDescent="0.2">
      <c r="A129">
        <v>2989</v>
      </c>
      <c r="B129" t="s">
        <v>26</v>
      </c>
      <c r="C129" s="1">
        <v>45595</v>
      </c>
      <c r="D129" t="s">
        <v>12</v>
      </c>
      <c r="E129">
        <v>2.5</v>
      </c>
      <c r="F129" s="2">
        <v>0.50251256281406997</v>
      </c>
      <c r="G129" s="2">
        <v>0.46061667835683801</v>
      </c>
      <c r="H129" s="2">
        <v>0.41642975416398798</v>
      </c>
      <c r="I129" s="2">
        <v>0.38690476190476097</v>
      </c>
      <c r="J129" s="2">
        <v>0.42452830188679203</v>
      </c>
      <c r="K129" s="2">
        <v>-4.32587851549655E-2</v>
      </c>
      <c r="L129" s="2"/>
      <c r="M129" s="5" t="e">
        <f>(Table1[[#This Row],[poisson_likelihood]] - (1-Table1[[#This Row],[poisson_likelihood]])/(1/Table1[[#This Row],[365 implied]]-1))*$P$2/4</f>
        <v>#DIV/0!</v>
      </c>
    </row>
    <row r="130" spans="1:13" x14ac:dyDescent="0.2">
      <c r="A130">
        <v>2985</v>
      </c>
      <c r="B130" t="s">
        <v>24</v>
      </c>
      <c r="C130" s="1">
        <v>45595</v>
      </c>
      <c r="D130" t="s">
        <v>12</v>
      </c>
      <c r="E130">
        <v>3.5</v>
      </c>
      <c r="F130" s="2">
        <v>0.44247787610619399</v>
      </c>
      <c r="G130" s="2">
        <v>0.38441259644383402</v>
      </c>
      <c r="H130" s="2">
        <v>0.34506202289647597</v>
      </c>
      <c r="I130" s="2">
        <v>0.31868131868131799</v>
      </c>
      <c r="J130" s="2">
        <v>0.307125307125307</v>
      </c>
      <c r="K130" s="2">
        <v>-4.3682505605944798E-2</v>
      </c>
      <c r="L130" s="2"/>
      <c r="M130" s="5" t="e">
        <f>(Table1[[#This Row],[poisson_likelihood]] - (1-Table1[[#This Row],[poisson_likelihood]])/(1/Table1[[#This Row],[365 implied]]-1))*$P$2/4</f>
        <v>#DIV/0!</v>
      </c>
    </row>
    <row r="131" spans="1:13" x14ac:dyDescent="0.2">
      <c r="A131">
        <v>3100</v>
      </c>
      <c r="B131" t="s">
        <v>81</v>
      </c>
      <c r="C131" s="1">
        <v>45595</v>
      </c>
      <c r="D131" t="s">
        <v>13</v>
      </c>
      <c r="E131">
        <v>2.5</v>
      </c>
      <c r="F131" s="2">
        <v>0.54644808743169304</v>
      </c>
      <c r="G131" s="2">
        <v>0.42871173837512899</v>
      </c>
      <c r="H131" s="2">
        <v>0.46710045486781698</v>
      </c>
      <c r="I131" s="2">
        <v>0.45</v>
      </c>
      <c r="J131" s="2">
        <v>0.46387832699619702</v>
      </c>
      <c r="K131" s="2">
        <v>-4.3736797467438103E-2</v>
      </c>
      <c r="L131" s="2"/>
      <c r="M131" s="5" t="e">
        <f>(Table1[[#This Row],[poisson_likelihood]] - (1-Table1[[#This Row],[poisson_likelihood]])/(1/Table1[[#This Row],[365 implied]]-1))*$P$2/4</f>
        <v>#DIV/0!</v>
      </c>
    </row>
    <row r="132" spans="1:13" x14ac:dyDescent="0.2">
      <c r="A132">
        <v>3120</v>
      </c>
      <c r="B132" t="s">
        <v>91</v>
      </c>
      <c r="C132" s="1">
        <v>45595</v>
      </c>
      <c r="D132" t="s">
        <v>13</v>
      </c>
      <c r="E132">
        <v>3.5</v>
      </c>
      <c r="F132" s="2">
        <v>0.49504950495049499</v>
      </c>
      <c r="G132" s="2">
        <v>0.39612183854056299</v>
      </c>
      <c r="H132" s="2">
        <v>0.40669550155005002</v>
      </c>
      <c r="I132" s="2">
        <v>0.42105263157894701</v>
      </c>
      <c r="J132" s="2">
        <v>0.48062015503875899</v>
      </c>
      <c r="K132" s="2">
        <v>-4.3743893840416298E-2</v>
      </c>
      <c r="L132" s="2"/>
      <c r="M132" s="5" t="e">
        <f>(Table1[[#This Row],[poisson_likelihood]] - (1-Table1[[#This Row],[poisson_likelihood]])/(1/Table1[[#This Row],[365 implied]]-1))*$P$2/4</f>
        <v>#DIV/0!</v>
      </c>
    </row>
    <row r="133" spans="1:13" x14ac:dyDescent="0.2">
      <c r="A133">
        <v>3040</v>
      </c>
      <c r="B133" t="s">
        <v>51</v>
      </c>
      <c r="C133" s="1">
        <v>45595</v>
      </c>
      <c r="D133" t="s">
        <v>13</v>
      </c>
      <c r="E133">
        <v>2.5</v>
      </c>
      <c r="F133" s="2">
        <v>0.59171597633136097</v>
      </c>
      <c r="G133" s="2">
        <v>0.47734202640097201</v>
      </c>
      <c r="H133" s="2">
        <v>0.519547973587005</v>
      </c>
      <c r="I133" s="2">
        <v>0.46242774566473899</v>
      </c>
      <c r="J133" s="2">
        <v>0.51576994434137202</v>
      </c>
      <c r="K133" s="2">
        <v>-4.4189827767376899E-2</v>
      </c>
      <c r="L133" s="2"/>
      <c r="M133" s="5" t="e">
        <f>(Table1[[#This Row],[poisson_likelihood]] - (1-Table1[[#This Row],[poisson_likelihood]])/(1/Table1[[#This Row],[365 implied]]-1))*$P$2/4</f>
        <v>#DIV/0!</v>
      </c>
    </row>
    <row r="134" spans="1:13" x14ac:dyDescent="0.2">
      <c r="A134">
        <v>3092</v>
      </c>
      <c r="B134" t="s">
        <v>77</v>
      </c>
      <c r="C134" s="1">
        <v>45595</v>
      </c>
      <c r="D134" t="s">
        <v>13</v>
      </c>
      <c r="E134">
        <v>2.5</v>
      </c>
      <c r="F134" s="2">
        <v>0.63694267515923497</v>
      </c>
      <c r="G134" s="2">
        <v>0.52420339146544004</v>
      </c>
      <c r="H134" s="2">
        <v>0.57159377719819204</v>
      </c>
      <c r="I134" s="2">
        <v>0.660377358490566</v>
      </c>
      <c r="J134" s="2">
        <v>0.63187855787476199</v>
      </c>
      <c r="K134" s="2">
        <v>-4.4999021841595599E-2</v>
      </c>
      <c r="L134" s="2"/>
      <c r="M134" s="5" t="e">
        <f>(Table1[[#This Row],[poisson_likelihood]] - (1-Table1[[#This Row],[poisson_likelihood]])/(1/Table1[[#This Row],[365 implied]]-1))*$P$2/4</f>
        <v>#DIV/0!</v>
      </c>
    </row>
    <row r="135" spans="1:13" x14ac:dyDescent="0.2">
      <c r="A135">
        <v>3049</v>
      </c>
      <c r="B135" t="s">
        <v>56</v>
      </c>
      <c r="C135" s="1">
        <v>45595</v>
      </c>
      <c r="D135" t="s">
        <v>12</v>
      </c>
      <c r="E135">
        <v>2.5</v>
      </c>
      <c r="F135" s="2">
        <v>0.45045045045045001</v>
      </c>
      <c r="G135" s="2">
        <v>0.39886166645576199</v>
      </c>
      <c r="H135" s="2">
        <v>0.35031580708434301</v>
      </c>
      <c r="I135" s="2">
        <v>0.32704402515723202</v>
      </c>
      <c r="J135" s="2">
        <v>0.37573385518590902</v>
      </c>
      <c r="K135" s="2">
        <v>-4.5553054973925797E-2</v>
      </c>
      <c r="L135" s="2"/>
      <c r="M135" s="5" t="e">
        <f>(Table1[[#This Row],[poisson_likelihood]] - (1-Table1[[#This Row],[poisson_likelihood]])/(1/Table1[[#This Row],[365 implied]]-1))*$P$2/4</f>
        <v>#DIV/0!</v>
      </c>
    </row>
    <row r="136" spans="1:13" x14ac:dyDescent="0.2">
      <c r="A136">
        <v>3022</v>
      </c>
      <c r="B136" t="s">
        <v>42</v>
      </c>
      <c r="C136" s="1">
        <v>45595</v>
      </c>
      <c r="D136" t="s">
        <v>13</v>
      </c>
      <c r="E136">
        <v>3.5</v>
      </c>
      <c r="F136" s="2">
        <v>0.57471264367816</v>
      </c>
      <c r="G136" s="2">
        <v>0.46011674394743701</v>
      </c>
      <c r="H136" s="2">
        <v>0.49485701924241499</v>
      </c>
      <c r="I136" s="2">
        <v>0.51744186046511598</v>
      </c>
      <c r="J136" s="2">
        <v>0.4812734082397</v>
      </c>
      <c r="K136" s="2">
        <v>-4.6942157607499098E-2</v>
      </c>
      <c r="L136" s="2"/>
      <c r="M136" s="5" t="e">
        <f>(Table1[[#This Row],[poisson_likelihood]] - (1-Table1[[#This Row],[poisson_likelihood]])/(1/Table1[[#This Row],[365 implied]]-1))*$P$2/4</f>
        <v>#DIV/0!</v>
      </c>
    </row>
    <row r="137" spans="1:13" x14ac:dyDescent="0.2">
      <c r="A137">
        <v>2993</v>
      </c>
      <c r="B137" t="s">
        <v>28</v>
      </c>
      <c r="C137" s="1">
        <v>45595</v>
      </c>
      <c r="D137" t="s">
        <v>12</v>
      </c>
      <c r="E137">
        <v>3.5</v>
      </c>
      <c r="F137" s="2">
        <v>0.42372881355932202</v>
      </c>
      <c r="G137" s="2">
        <v>0.33318729972421302</v>
      </c>
      <c r="H137" s="2">
        <v>0.31045672092472698</v>
      </c>
      <c r="I137" s="2">
        <v>0.33823529411764702</v>
      </c>
      <c r="J137" s="2">
        <v>0.33067729083665298</v>
      </c>
      <c r="K137" s="2">
        <v>-4.9140099010596003E-2</v>
      </c>
      <c r="L137" s="2"/>
      <c r="M137" s="5" t="e">
        <f>(Table1[[#This Row],[poisson_likelihood]] - (1-Table1[[#This Row],[poisson_likelihood]])/(1/Table1[[#This Row],[365 implied]]-1))*$P$2/4</f>
        <v>#DIV/0!</v>
      </c>
    </row>
    <row r="138" spans="1:13" x14ac:dyDescent="0.2">
      <c r="A138">
        <v>2975</v>
      </c>
      <c r="B138" t="s">
        <v>19</v>
      </c>
      <c r="C138" s="1">
        <v>45595</v>
      </c>
      <c r="D138" t="s">
        <v>12</v>
      </c>
      <c r="E138">
        <v>2.5</v>
      </c>
      <c r="F138" s="2">
        <v>0.62111801242235998</v>
      </c>
      <c r="G138" s="2">
        <v>0.578925917334845</v>
      </c>
      <c r="H138" s="2">
        <v>0.54643896796291702</v>
      </c>
      <c r="I138" s="2">
        <v>0.44897959183673403</v>
      </c>
      <c r="J138" s="2">
        <v>0.49504950495049499</v>
      </c>
      <c r="K138" s="2">
        <v>-4.9275926876927598E-2</v>
      </c>
      <c r="L138" s="2"/>
      <c r="M138" s="5" t="e">
        <f>(Table1[[#This Row],[poisson_likelihood]] - (1-Table1[[#This Row],[poisson_likelihood]])/(1/Table1[[#This Row],[365 implied]]-1))*$P$2/4</f>
        <v>#DIV/0!</v>
      </c>
    </row>
    <row r="139" spans="1:13" x14ac:dyDescent="0.2">
      <c r="A139">
        <v>3023</v>
      </c>
      <c r="B139" t="s">
        <v>43</v>
      </c>
      <c r="C139" s="1">
        <v>45595</v>
      </c>
      <c r="D139" t="s">
        <v>12</v>
      </c>
      <c r="E139">
        <v>3.5</v>
      </c>
      <c r="F139" s="2">
        <v>0.45045045045045001</v>
      </c>
      <c r="G139" s="2">
        <v>0.37748418459510702</v>
      </c>
      <c r="H139" s="2">
        <v>0.34190690817388902</v>
      </c>
      <c r="I139" s="2">
        <v>0.36054421768707401</v>
      </c>
      <c r="J139" s="2">
        <v>0.341414141414141</v>
      </c>
      <c r="K139" s="2">
        <v>-4.93784147241733E-2</v>
      </c>
      <c r="L139" s="2"/>
      <c r="M139" s="5" t="e">
        <f>(Table1[[#This Row],[poisson_likelihood]] - (1-Table1[[#This Row],[poisson_likelihood]])/(1/Table1[[#This Row],[365 implied]]-1))*$P$2/4</f>
        <v>#DIV/0!</v>
      </c>
    </row>
    <row r="140" spans="1:13" x14ac:dyDescent="0.2">
      <c r="A140">
        <v>3095</v>
      </c>
      <c r="B140" t="s">
        <v>79</v>
      </c>
      <c r="C140" s="1">
        <v>45595</v>
      </c>
      <c r="D140" t="s">
        <v>12</v>
      </c>
      <c r="E140">
        <v>2.5</v>
      </c>
      <c r="F140" s="2">
        <v>0.42372881355932202</v>
      </c>
      <c r="G140" s="2">
        <v>0.35101846708321399</v>
      </c>
      <c r="H140" s="2">
        <v>0.30879808281865501</v>
      </c>
      <c r="I140" s="2">
        <v>0.286713286713286</v>
      </c>
      <c r="J140" s="2">
        <v>0.33598409542743501</v>
      </c>
      <c r="K140" s="2">
        <v>-4.9859655247789098E-2</v>
      </c>
      <c r="L140" s="2"/>
      <c r="M140" s="5" t="e">
        <f>(Table1[[#This Row],[poisson_likelihood]] - (1-Table1[[#This Row],[poisson_likelihood]])/(1/Table1[[#This Row],[365 implied]]-1))*$P$2/4</f>
        <v>#DIV/0!</v>
      </c>
    </row>
    <row r="141" spans="1:13" x14ac:dyDescent="0.2">
      <c r="A141">
        <v>2977</v>
      </c>
      <c r="B141" t="s">
        <v>20</v>
      </c>
      <c r="C141" s="1">
        <v>45595</v>
      </c>
      <c r="D141" t="s">
        <v>12</v>
      </c>
      <c r="E141">
        <v>1.5</v>
      </c>
      <c r="F141" s="2">
        <v>0.65359477124182996</v>
      </c>
      <c r="G141" s="2">
        <v>0.62576096826984995</v>
      </c>
      <c r="H141" s="2">
        <v>0.58266235195998695</v>
      </c>
      <c r="I141" s="2">
        <v>0.5625</v>
      </c>
      <c r="J141" s="2">
        <v>0.58839779005524795</v>
      </c>
      <c r="K141" s="2">
        <v>-5.1191793160952202E-2</v>
      </c>
      <c r="L141" s="2"/>
      <c r="M141" s="5" t="e">
        <f>(Table1[[#This Row],[poisson_likelihood]] - (1-Table1[[#This Row],[poisson_likelihood]])/(1/Table1[[#This Row],[365 implied]]-1))*$P$2/4</f>
        <v>#DIV/0!</v>
      </c>
    </row>
    <row r="142" spans="1:13" x14ac:dyDescent="0.2">
      <c r="A142">
        <v>2991</v>
      </c>
      <c r="B142" t="s">
        <v>27</v>
      </c>
      <c r="C142" s="1">
        <v>45595</v>
      </c>
      <c r="D142" t="s">
        <v>12</v>
      </c>
      <c r="E142">
        <v>2.5</v>
      </c>
      <c r="F142" s="2">
        <v>0.48309178743961301</v>
      </c>
      <c r="G142" s="2">
        <v>0.41628700981384797</v>
      </c>
      <c r="H142" s="2">
        <v>0.37588597362605602</v>
      </c>
      <c r="I142" s="2">
        <v>0.457317073170731</v>
      </c>
      <c r="J142" s="2">
        <v>0.43172690763052202</v>
      </c>
      <c r="K142" s="2">
        <v>-5.1849540793005203E-2</v>
      </c>
      <c r="L142" s="2"/>
      <c r="M142" s="5" t="e">
        <f>(Table1[[#This Row],[poisson_likelihood]] - (1-Table1[[#This Row],[poisson_likelihood]])/(1/Table1[[#This Row],[365 implied]]-1))*$P$2/4</f>
        <v>#DIV/0!</v>
      </c>
    </row>
    <row r="143" spans="1:13" x14ac:dyDescent="0.2">
      <c r="A143">
        <v>3130</v>
      </c>
      <c r="B143" t="s">
        <v>96</v>
      </c>
      <c r="C143" s="1">
        <v>45595</v>
      </c>
      <c r="D143" t="s">
        <v>13</v>
      </c>
      <c r="E143">
        <v>1.5</v>
      </c>
      <c r="F143" s="2">
        <v>0.44247787610619399</v>
      </c>
      <c r="G143" s="2">
        <v>0.28990882216374902</v>
      </c>
      <c r="H143" s="2">
        <v>0.32607087712104499</v>
      </c>
      <c r="I143" s="2">
        <v>0.269736842105263</v>
      </c>
      <c r="J143" s="2">
        <v>0.32086614173228301</v>
      </c>
      <c r="K143" s="2">
        <v>-5.2198376529054798E-2</v>
      </c>
      <c r="L143" s="2"/>
      <c r="M143" s="5" t="e">
        <f>(Table1[[#This Row],[poisson_likelihood]] - (1-Table1[[#This Row],[poisson_likelihood]])/(1/Table1[[#This Row],[365 implied]]-1))*$P$2/4</f>
        <v>#DIV/0!</v>
      </c>
    </row>
    <row r="144" spans="1:13" x14ac:dyDescent="0.2">
      <c r="A144">
        <v>3067</v>
      </c>
      <c r="B144" t="s">
        <v>65</v>
      </c>
      <c r="C144" s="1">
        <v>45595</v>
      </c>
      <c r="D144" t="s">
        <v>12</v>
      </c>
      <c r="E144">
        <v>2.5</v>
      </c>
      <c r="F144" s="2">
        <v>0.56497175141242895</v>
      </c>
      <c r="G144" s="2">
        <v>0.51396651249052105</v>
      </c>
      <c r="H144" s="2">
        <v>0.47108811106925802</v>
      </c>
      <c r="I144" s="2">
        <v>0.39772727272727199</v>
      </c>
      <c r="J144" s="2">
        <v>0.49025974025974001</v>
      </c>
      <c r="K144" s="2">
        <v>-5.3952611495913003E-2</v>
      </c>
      <c r="L144" s="2"/>
      <c r="M144" s="5" t="e">
        <f>(Table1[[#This Row],[poisson_likelihood]] - (1-Table1[[#This Row],[poisson_likelihood]])/(1/Table1[[#This Row],[365 implied]]-1))*$P$2/4</f>
        <v>#DIV/0!</v>
      </c>
    </row>
    <row r="145" spans="1:13" x14ac:dyDescent="0.2">
      <c r="A145">
        <v>3053</v>
      </c>
      <c r="B145" t="s">
        <v>58</v>
      </c>
      <c r="C145" s="1">
        <v>45595</v>
      </c>
      <c r="D145" t="s">
        <v>12</v>
      </c>
      <c r="E145">
        <v>2.5</v>
      </c>
      <c r="F145" s="2">
        <v>0.54347826086956497</v>
      </c>
      <c r="G145" s="2">
        <v>0.48625743632120499</v>
      </c>
      <c r="H145" s="2">
        <v>0.44132341934820102</v>
      </c>
      <c r="I145" s="2">
        <v>0.38372093023255799</v>
      </c>
      <c r="J145" s="2">
        <v>0.405204460966542</v>
      </c>
      <c r="K145" s="2">
        <v>-5.5941937023603998E-2</v>
      </c>
      <c r="L145" s="2"/>
      <c r="M145" s="5" t="e">
        <f>(Table1[[#This Row],[poisson_likelihood]] - (1-Table1[[#This Row],[poisson_likelihood]])/(1/Table1[[#This Row],[365 implied]]-1))*$P$2/4</f>
        <v>#DIV/0!</v>
      </c>
    </row>
    <row r="146" spans="1:13" x14ac:dyDescent="0.2">
      <c r="A146">
        <v>3094</v>
      </c>
      <c r="B146" t="s">
        <v>78</v>
      </c>
      <c r="C146" s="1">
        <v>45595</v>
      </c>
      <c r="D146" t="s">
        <v>13</v>
      </c>
      <c r="E146">
        <v>1.5</v>
      </c>
      <c r="F146" s="2">
        <v>0.434782608695652</v>
      </c>
      <c r="G146" s="2">
        <v>0.27410261953745702</v>
      </c>
      <c r="H146" s="2">
        <v>0.305222449808846</v>
      </c>
      <c r="I146" s="2">
        <v>0.35064935064934999</v>
      </c>
      <c r="J146" s="2">
        <v>0.33187772925764097</v>
      </c>
      <c r="K146" s="2">
        <v>-5.7305454892241099E-2</v>
      </c>
      <c r="L146" s="2"/>
      <c r="M146" s="5" t="e">
        <f>(Table1[[#This Row],[poisson_likelihood]] - (1-Table1[[#This Row],[poisson_likelihood]])/(1/Table1[[#This Row],[365 implied]]-1))*$P$2/4</f>
        <v>#DIV/0!</v>
      </c>
    </row>
    <row r="147" spans="1:13" x14ac:dyDescent="0.2">
      <c r="A147">
        <v>3043</v>
      </c>
      <c r="B147" t="s">
        <v>53</v>
      </c>
      <c r="C147" s="1">
        <v>45595</v>
      </c>
      <c r="D147" t="s">
        <v>12</v>
      </c>
      <c r="E147">
        <v>2.5</v>
      </c>
      <c r="F147" s="2">
        <v>0.55248618784530301</v>
      </c>
      <c r="G147" s="2">
        <v>0.49313395786934899</v>
      </c>
      <c r="H147" s="2">
        <v>0.44949736943829499</v>
      </c>
      <c r="I147" s="2">
        <v>0.44970414201183401</v>
      </c>
      <c r="J147" s="2">
        <v>0.46628131021194602</v>
      </c>
      <c r="K147" s="2">
        <v>-5.7533876949593998E-2</v>
      </c>
      <c r="L147" s="2"/>
      <c r="M147" s="5" t="e">
        <f>(Table1[[#This Row],[poisson_likelihood]] - (1-Table1[[#This Row],[poisson_likelihood]])/(1/Table1[[#This Row],[365 implied]]-1))*$P$2/4</f>
        <v>#DIV/0!</v>
      </c>
    </row>
    <row r="148" spans="1:13" x14ac:dyDescent="0.2">
      <c r="A148">
        <v>3036</v>
      </c>
      <c r="B148" t="s">
        <v>49</v>
      </c>
      <c r="C148" s="1">
        <v>45595</v>
      </c>
      <c r="D148" t="s">
        <v>13</v>
      </c>
      <c r="E148">
        <v>2.5</v>
      </c>
      <c r="F148" s="2">
        <v>0.45871559633027498</v>
      </c>
      <c r="G148" s="2">
        <v>0.32670282326762801</v>
      </c>
      <c r="H148" s="2">
        <v>0.33184013926063899</v>
      </c>
      <c r="I148" s="2">
        <v>0.415584415584415</v>
      </c>
      <c r="J148" s="2">
        <v>0.38695652173912998</v>
      </c>
      <c r="K148" s="2">
        <v>-5.8599257714365603E-2</v>
      </c>
      <c r="L148" s="2"/>
      <c r="M148" s="5" t="e">
        <f>(Table1[[#This Row],[poisson_likelihood]] - (1-Table1[[#This Row],[poisson_likelihood]])/(1/Table1[[#This Row],[365 implied]]-1))*$P$2/4</f>
        <v>#DIV/0!</v>
      </c>
    </row>
    <row r="149" spans="1:13" x14ac:dyDescent="0.2">
      <c r="A149">
        <v>3055</v>
      </c>
      <c r="B149" t="s">
        <v>59</v>
      </c>
      <c r="C149" s="1">
        <v>45595</v>
      </c>
      <c r="D149" t="s">
        <v>12</v>
      </c>
      <c r="E149">
        <v>1.5</v>
      </c>
      <c r="F149" s="2">
        <v>0.59171597633136097</v>
      </c>
      <c r="G149" s="2">
        <v>0.54308011124836097</v>
      </c>
      <c r="H149" s="2">
        <v>0.49353147875104603</v>
      </c>
      <c r="I149" s="2">
        <v>0.49382716049382702</v>
      </c>
      <c r="J149" s="2">
        <v>0.47131147540983598</v>
      </c>
      <c r="K149" s="2">
        <v>-6.01202177212792E-2</v>
      </c>
      <c r="L149" s="2"/>
      <c r="M149" s="5" t="e">
        <f>(Table1[[#This Row],[poisson_likelihood]] - (1-Table1[[#This Row],[poisson_likelihood]])/(1/Table1[[#This Row],[365 implied]]-1))*$P$2/4</f>
        <v>#DIV/0!</v>
      </c>
    </row>
    <row r="150" spans="1:13" x14ac:dyDescent="0.2">
      <c r="A150">
        <v>3113</v>
      </c>
      <c r="B150" t="s">
        <v>88</v>
      </c>
      <c r="C150" s="1">
        <v>45595</v>
      </c>
      <c r="D150" t="s">
        <v>12</v>
      </c>
      <c r="E150">
        <v>2.5</v>
      </c>
      <c r="F150" s="2">
        <v>0.53475935828876997</v>
      </c>
      <c r="G150" s="2">
        <v>0.46443033447487297</v>
      </c>
      <c r="H150" s="2">
        <v>0.42245854261801402</v>
      </c>
      <c r="I150" s="2">
        <v>0.35672514619883</v>
      </c>
      <c r="J150" s="2">
        <v>0.37570093457943898</v>
      </c>
      <c r="K150" s="2">
        <v>-6.0345553248365699E-2</v>
      </c>
      <c r="L150" s="2"/>
      <c r="M150" s="5" t="e">
        <f>(Table1[[#This Row],[poisson_likelihood]] - (1-Table1[[#This Row],[poisson_likelihood]])/(1/Table1[[#This Row],[365 implied]]-1))*$P$2/4</f>
        <v>#DIV/0!</v>
      </c>
    </row>
    <row r="151" spans="1:13" x14ac:dyDescent="0.2">
      <c r="A151">
        <v>3047</v>
      </c>
      <c r="B151" t="s">
        <v>55</v>
      </c>
      <c r="C151" s="1">
        <v>45595</v>
      </c>
      <c r="D151" t="s">
        <v>12</v>
      </c>
      <c r="E151">
        <v>1.5</v>
      </c>
      <c r="F151" s="2">
        <v>0.60606060606060597</v>
      </c>
      <c r="G151" s="2">
        <v>0.55593617388064098</v>
      </c>
      <c r="H151" s="2">
        <v>0.50692992339892395</v>
      </c>
      <c r="I151" s="2">
        <v>0.46745562130177498</v>
      </c>
      <c r="J151" s="2">
        <v>0.45762711864406702</v>
      </c>
      <c r="K151" s="2">
        <v>-6.2909856304528902E-2</v>
      </c>
      <c r="L151" s="2"/>
      <c r="M151" s="5" t="e">
        <f>(Table1[[#This Row],[poisson_likelihood]] - (1-Table1[[#This Row],[poisson_likelihood]])/(1/Table1[[#This Row],[365 implied]]-1))*$P$2/4</f>
        <v>#DIV/0!</v>
      </c>
    </row>
    <row r="152" spans="1:13" x14ac:dyDescent="0.2">
      <c r="A152">
        <v>3104</v>
      </c>
      <c r="B152" t="s">
        <v>83</v>
      </c>
      <c r="C152" s="1">
        <v>45595</v>
      </c>
      <c r="D152" t="s">
        <v>13</v>
      </c>
      <c r="E152">
        <v>2.5</v>
      </c>
      <c r="F152" s="2">
        <v>0.62893081761006198</v>
      </c>
      <c r="G152" s="2">
        <v>0.49187308118290102</v>
      </c>
      <c r="H152" s="2">
        <v>0.53471916150631404</v>
      </c>
      <c r="I152" s="2">
        <v>0.51764705882352902</v>
      </c>
      <c r="J152" s="2">
        <v>0.57677902621722799</v>
      </c>
      <c r="K152" s="2">
        <v>-6.3473107290237502E-2</v>
      </c>
      <c r="L152" s="2"/>
      <c r="M152" s="5" t="e">
        <f>(Table1[[#This Row],[poisson_likelihood]] - (1-Table1[[#This Row],[poisson_likelihood]])/(1/Table1[[#This Row],[365 implied]]-1))*$P$2/4</f>
        <v>#DIV/0!</v>
      </c>
    </row>
    <row r="153" spans="1:13" x14ac:dyDescent="0.2">
      <c r="A153">
        <v>3012</v>
      </c>
      <c r="B153" t="s">
        <v>37</v>
      </c>
      <c r="C153" s="1">
        <v>45595</v>
      </c>
      <c r="D153" t="s">
        <v>13</v>
      </c>
      <c r="E153">
        <v>2.5</v>
      </c>
      <c r="F153" s="2">
        <v>0.57471264367816</v>
      </c>
      <c r="G153" s="2">
        <v>0.41736055663075899</v>
      </c>
      <c r="H153" s="2">
        <v>0.46303611275125101</v>
      </c>
      <c r="I153" s="2">
        <v>0.439393939393939</v>
      </c>
      <c r="J153" s="2">
        <v>0.44324324324324299</v>
      </c>
      <c r="K153" s="2">
        <v>-6.5647690477304704E-2</v>
      </c>
      <c r="L153" s="2"/>
      <c r="M153" s="5" t="e">
        <f>(Table1[[#This Row],[poisson_likelihood]] - (1-Table1[[#This Row],[poisson_likelihood]])/(1/Table1[[#This Row],[365 implied]]-1))*$P$2/4</f>
        <v>#DIV/0!</v>
      </c>
    </row>
    <row r="154" spans="1:13" x14ac:dyDescent="0.2">
      <c r="A154">
        <v>2971</v>
      </c>
      <c r="B154" t="s">
        <v>17</v>
      </c>
      <c r="C154" s="1">
        <v>45595</v>
      </c>
      <c r="D154" t="s">
        <v>12</v>
      </c>
      <c r="E154">
        <v>2.5</v>
      </c>
      <c r="F154" s="2">
        <v>0.55555555555555503</v>
      </c>
      <c r="G154" s="2">
        <v>0.48280771699312802</v>
      </c>
      <c r="H154" s="2">
        <v>0.438641723458425</v>
      </c>
      <c r="I154" s="2">
        <v>0.42758620689655102</v>
      </c>
      <c r="J154" s="2">
        <v>0.45030425963488802</v>
      </c>
      <c r="K154" s="2">
        <v>-6.5764030554635505E-2</v>
      </c>
      <c r="L154" s="2"/>
      <c r="M154" s="5" t="e">
        <f>(Table1[[#This Row],[poisson_likelihood]] - (1-Table1[[#This Row],[poisson_likelihood]])/(1/Table1[[#This Row],[365 implied]]-1))*$P$2/4</f>
        <v>#DIV/0!</v>
      </c>
    </row>
    <row r="155" spans="1:13" x14ac:dyDescent="0.2">
      <c r="A155">
        <v>3105</v>
      </c>
      <c r="B155" t="s">
        <v>84</v>
      </c>
      <c r="C155" s="1">
        <v>45595</v>
      </c>
      <c r="D155" t="s">
        <v>12</v>
      </c>
      <c r="E155">
        <v>1.5</v>
      </c>
      <c r="F155" s="2">
        <v>0.56497175141242895</v>
      </c>
      <c r="G155" s="2">
        <v>0.50540770588747896</v>
      </c>
      <c r="H155" s="2">
        <v>0.44893588993391698</v>
      </c>
      <c r="I155" s="2">
        <v>0.40350877192982398</v>
      </c>
      <c r="J155" s="2">
        <v>0.38175675675675602</v>
      </c>
      <c r="K155" s="2">
        <v>-6.6682946369144597E-2</v>
      </c>
      <c r="L155" s="2"/>
      <c r="M155" s="5" t="e">
        <f>(Table1[[#This Row],[poisson_likelihood]] - (1-Table1[[#This Row],[poisson_likelihood]])/(1/Table1[[#This Row],[365 implied]]-1))*$P$2/4</f>
        <v>#DIV/0!</v>
      </c>
    </row>
    <row r="156" spans="1:13" x14ac:dyDescent="0.2">
      <c r="A156">
        <v>3065</v>
      </c>
      <c r="B156" t="s">
        <v>64</v>
      </c>
      <c r="C156" s="1">
        <v>45595</v>
      </c>
      <c r="D156" t="s">
        <v>12</v>
      </c>
      <c r="E156">
        <v>2.5</v>
      </c>
      <c r="F156" s="2">
        <v>0.41666666666666602</v>
      </c>
      <c r="G156" s="2">
        <v>0.27951727265193299</v>
      </c>
      <c r="H156" s="2">
        <v>0.25847921906624899</v>
      </c>
      <c r="I156" s="2">
        <v>0.276422764227642</v>
      </c>
      <c r="J156" s="2">
        <v>0.24749163879598601</v>
      </c>
      <c r="K156" s="2">
        <v>-6.7794620400178807E-2</v>
      </c>
      <c r="L156" s="2"/>
      <c r="M156" s="5" t="e">
        <f>(Table1[[#This Row],[poisson_likelihood]] - (1-Table1[[#This Row],[poisson_likelihood]])/(1/Table1[[#This Row],[365 implied]]-1))*$P$2/4</f>
        <v>#DIV/0!</v>
      </c>
    </row>
    <row r="157" spans="1:13" x14ac:dyDescent="0.2">
      <c r="A157">
        <v>3001</v>
      </c>
      <c r="B157" t="s">
        <v>32</v>
      </c>
      <c r="C157" s="1">
        <v>45595</v>
      </c>
      <c r="D157" t="s">
        <v>12</v>
      </c>
      <c r="E157">
        <v>1.5</v>
      </c>
      <c r="F157" s="2">
        <v>0.64102564102564097</v>
      </c>
      <c r="G157" s="2">
        <v>0.602161322660832</v>
      </c>
      <c r="H157" s="2">
        <v>0.54364518637264203</v>
      </c>
      <c r="I157" s="2">
        <v>0.53757225433526001</v>
      </c>
      <c r="J157" s="2">
        <v>0.55844155844155796</v>
      </c>
      <c r="K157" s="2">
        <v>-6.78185309190526E-2</v>
      </c>
      <c r="L157" s="2"/>
      <c r="M157" s="5" t="e">
        <f>(Table1[[#This Row],[poisson_likelihood]] - (1-Table1[[#This Row],[poisson_likelihood]])/(1/Table1[[#This Row],[365 implied]]-1))*$P$2/4</f>
        <v>#DIV/0!</v>
      </c>
    </row>
    <row r="158" spans="1:13" x14ac:dyDescent="0.2">
      <c r="A158">
        <v>3111</v>
      </c>
      <c r="B158" t="s">
        <v>87</v>
      </c>
      <c r="C158" s="1">
        <v>45595</v>
      </c>
      <c r="D158" t="s">
        <v>12</v>
      </c>
      <c r="E158">
        <v>2.5</v>
      </c>
      <c r="F158" s="2">
        <v>0.56497175141242895</v>
      </c>
      <c r="G158" s="2">
        <v>0.491265417410366</v>
      </c>
      <c r="H158" s="2">
        <v>0.44650783164460101</v>
      </c>
      <c r="I158" s="2">
        <v>0.39285714285714202</v>
      </c>
      <c r="J158" s="2">
        <v>0.44736842105263103</v>
      </c>
      <c r="K158" s="2">
        <v>-6.8078291554888204E-2</v>
      </c>
      <c r="L158" s="2"/>
      <c r="M158" s="5" t="e">
        <f>(Table1[[#This Row],[poisson_likelihood]] - (1-Table1[[#This Row],[poisson_likelihood]])/(1/Table1[[#This Row],[365 implied]]-1))*$P$2/4</f>
        <v>#DIV/0!</v>
      </c>
    </row>
    <row r="159" spans="1:13" x14ac:dyDescent="0.2">
      <c r="A159">
        <v>3037</v>
      </c>
      <c r="B159" t="s">
        <v>50</v>
      </c>
      <c r="C159" s="1">
        <v>45595</v>
      </c>
      <c r="D159" t="s">
        <v>12</v>
      </c>
      <c r="E159">
        <v>2.5</v>
      </c>
      <c r="F159" s="2">
        <v>0.40650406504065001</v>
      </c>
      <c r="G159" s="2">
        <v>0.27322503965619199</v>
      </c>
      <c r="H159" s="2">
        <v>0.243074541588579</v>
      </c>
      <c r="I159" s="2">
        <v>0.25581395348837199</v>
      </c>
      <c r="J159" s="2">
        <v>0.26315789473684198</v>
      </c>
      <c r="K159" s="2">
        <v>-6.8841888303440804E-2</v>
      </c>
      <c r="L159" s="2"/>
      <c r="M159" s="5" t="e">
        <f>(Table1[[#This Row],[poisson_likelihood]] - (1-Table1[[#This Row],[poisson_likelihood]])/(1/Table1[[#This Row],[365 implied]]-1))*$P$2/4</f>
        <v>#DIV/0!</v>
      </c>
    </row>
    <row r="160" spans="1:13" x14ac:dyDescent="0.2">
      <c r="A160">
        <v>3073</v>
      </c>
      <c r="B160" t="s">
        <v>68</v>
      </c>
      <c r="C160" s="1">
        <v>45595</v>
      </c>
      <c r="D160" t="s">
        <v>12</v>
      </c>
      <c r="E160">
        <v>1.5</v>
      </c>
      <c r="F160" s="2">
        <v>0.65789473684210498</v>
      </c>
      <c r="G160" s="2">
        <v>0.60727464651157204</v>
      </c>
      <c r="H160" s="2">
        <v>0.55712644001879597</v>
      </c>
      <c r="I160" s="2">
        <v>0.59340659340659296</v>
      </c>
      <c r="J160" s="2">
        <v>0.59340659340659296</v>
      </c>
      <c r="K160" s="2">
        <v>-7.3638370755494897E-2</v>
      </c>
      <c r="L160" s="2"/>
      <c r="M160" s="5" t="e">
        <f>(Table1[[#This Row],[poisson_likelihood]] - (1-Table1[[#This Row],[poisson_likelihood]])/(1/Table1[[#This Row],[365 implied]]-1))*$P$2/4</f>
        <v>#DIV/0!</v>
      </c>
    </row>
    <row r="161" spans="1:13" x14ac:dyDescent="0.2">
      <c r="A161">
        <v>2963</v>
      </c>
      <c r="B161" t="s">
        <v>11</v>
      </c>
      <c r="C161" s="1">
        <v>45595</v>
      </c>
      <c r="D161" t="s">
        <v>12</v>
      </c>
      <c r="E161">
        <v>2.5</v>
      </c>
      <c r="F161" s="2">
        <v>0.58479532163742598</v>
      </c>
      <c r="G161" s="2">
        <v>0.50365812031285895</v>
      </c>
      <c r="H161" s="2">
        <v>0.46002401755074102</v>
      </c>
      <c r="I161" s="2">
        <v>0.46511627906976699</v>
      </c>
      <c r="J161" s="2">
        <v>0.449438202247191</v>
      </c>
      <c r="K161" s="2">
        <v>-7.5126383798673493E-2</v>
      </c>
      <c r="L161" s="2"/>
      <c r="M161" s="5" t="e">
        <f>(Table1[[#This Row],[poisson_likelihood]] - (1-Table1[[#This Row],[poisson_likelihood]])/(1/Table1[[#This Row],[365 implied]]-1))*$P$2/4</f>
        <v>#DIV/0!</v>
      </c>
    </row>
    <row r="162" spans="1:13" x14ac:dyDescent="0.2">
      <c r="A162">
        <v>2981</v>
      </c>
      <c r="B162" t="s">
        <v>22</v>
      </c>
      <c r="C162" s="1">
        <v>45595</v>
      </c>
      <c r="D162" t="s">
        <v>12</v>
      </c>
      <c r="E162">
        <v>2.5</v>
      </c>
      <c r="F162" s="2">
        <v>0.51813471502590602</v>
      </c>
      <c r="G162" s="2">
        <v>0.40926783552670598</v>
      </c>
      <c r="H162" s="2">
        <v>0.36852044751146601</v>
      </c>
      <c r="I162" s="2">
        <v>0.38793103448275801</v>
      </c>
      <c r="J162" s="2">
        <v>0.39049586776859502</v>
      </c>
      <c r="K162" s="2">
        <v>-7.7622455995395107E-2</v>
      </c>
      <c r="L162" s="2"/>
      <c r="M162" s="5" t="e">
        <f>(Table1[[#This Row],[poisson_likelihood]] - (1-Table1[[#This Row],[poisson_likelihood]])/(1/Table1[[#This Row],[365 implied]]-1))*$P$2/4</f>
        <v>#DIV/0!</v>
      </c>
    </row>
    <row r="163" spans="1:13" x14ac:dyDescent="0.2">
      <c r="A163">
        <v>3078</v>
      </c>
      <c r="B163" t="s">
        <v>70</v>
      </c>
      <c r="C163" s="1">
        <v>45595</v>
      </c>
      <c r="D163" t="s">
        <v>13</v>
      </c>
      <c r="E163">
        <v>3.5</v>
      </c>
      <c r="F163" s="2">
        <v>0.56497175141242895</v>
      </c>
      <c r="G163" s="2">
        <v>0.39544887778986099</v>
      </c>
      <c r="H163" s="2">
        <v>0.42896087595899202</v>
      </c>
      <c r="I163" s="2">
        <v>0.47857142857142798</v>
      </c>
      <c r="J163" s="2">
        <v>0.42361111111111099</v>
      </c>
      <c r="K163" s="2">
        <v>-7.8162094010578706E-2</v>
      </c>
      <c r="L163" s="2"/>
      <c r="M163" s="5" t="e">
        <f>(Table1[[#This Row],[poisson_likelihood]] - (1-Table1[[#This Row],[poisson_likelihood]])/(1/Table1[[#This Row],[365 implied]]-1))*$P$2/4</f>
        <v>#DIV/0!</v>
      </c>
    </row>
    <row r="164" spans="1:13" x14ac:dyDescent="0.2">
      <c r="A164">
        <v>2969</v>
      </c>
      <c r="B164" t="s">
        <v>16</v>
      </c>
      <c r="C164" s="1">
        <v>45595</v>
      </c>
      <c r="D164" t="s">
        <v>12</v>
      </c>
      <c r="E164">
        <v>2.5</v>
      </c>
      <c r="F164" s="2">
        <v>0.48780487804877998</v>
      </c>
      <c r="G164" s="2">
        <v>0.37637473811363398</v>
      </c>
      <c r="H164" s="2">
        <v>0.32332358381693599</v>
      </c>
      <c r="I164" s="2">
        <v>0.27516778523489899</v>
      </c>
      <c r="J164" s="2">
        <v>0.32251521298174401</v>
      </c>
      <c r="K164" s="2">
        <v>-8.02825364703047E-2</v>
      </c>
      <c r="L164" s="2"/>
      <c r="M164" s="5" t="e">
        <f>(Table1[[#This Row],[poisson_likelihood]] - (1-Table1[[#This Row],[poisson_likelihood]])/(1/Table1[[#This Row],[365 implied]]-1))*$P$2/4</f>
        <v>#DIV/0!</v>
      </c>
    </row>
    <row r="165" spans="1:13" x14ac:dyDescent="0.2">
      <c r="A165">
        <v>2983</v>
      </c>
      <c r="B165" t="s">
        <v>23</v>
      </c>
      <c r="C165" s="1">
        <v>45595</v>
      </c>
      <c r="D165" t="s">
        <v>12</v>
      </c>
      <c r="E165">
        <v>2.5</v>
      </c>
      <c r="F165" s="2">
        <v>0.50761421319796896</v>
      </c>
      <c r="G165" s="2">
        <v>0.40228856120173401</v>
      </c>
      <c r="H165" s="2">
        <v>0.348855083356646</v>
      </c>
      <c r="I165" s="2">
        <v>0.28571428571428498</v>
      </c>
      <c r="J165" s="2">
        <v>0.34808259587020601</v>
      </c>
      <c r="K165" s="2">
        <v>-8.0607083965826207E-2</v>
      </c>
      <c r="L165" s="2"/>
      <c r="M165" s="5" t="e">
        <f>(Table1[[#This Row],[poisson_likelihood]] - (1-Table1[[#This Row],[poisson_likelihood]])/(1/Table1[[#This Row],[365 implied]]-1))*$P$2/4</f>
        <v>#DIV/0!</v>
      </c>
    </row>
    <row r="166" spans="1:13" x14ac:dyDescent="0.2">
      <c r="A166">
        <v>2973</v>
      </c>
      <c r="B166" t="s">
        <v>18</v>
      </c>
      <c r="C166" s="1">
        <v>45595</v>
      </c>
      <c r="D166" t="s">
        <v>12</v>
      </c>
      <c r="E166">
        <v>2.5</v>
      </c>
      <c r="F166" s="2">
        <v>0.61728395061728303</v>
      </c>
      <c r="G166" s="2">
        <v>0.52609605507924495</v>
      </c>
      <c r="H166" s="2">
        <v>0.48880273890396198</v>
      </c>
      <c r="I166" s="2">
        <v>0.44520547945205402</v>
      </c>
      <c r="J166" s="2">
        <v>0.466796875</v>
      </c>
      <c r="K166" s="2">
        <v>-8.3927243135314994E-2</v>
      </c>
      <c r="L166" s="2"/>
      <c r="M166" s="5" t="e">
        <f>(Table1[[#This Row],[poisson_likelihood]] - (1-Table1[[#This Row],[poisson_likelihood]])/(1/Table1[[#This Row],[365 implied]]-1))*$P$2/4</f>
        <v>#DIV/0!</v>
      </c>
    </row>
    <row r="167" spans="1:13" x14ac:dyDescent="0.2">
      <c r="A167">
        <v>3016</v>
      </c>
      <c r="B167" t="s">
        <v>39</v>
      </c>
      <c r="C167" s="1">
        <v>45595</v>
      </c>
      <c r="D167" t="s">
        <v>13</v>
      </c>
      <c r="E167">
        <v>4.5</v>
      </c>
      <c r="F167" s="2">
        <v>0.60606060606060597</v>
      </c>
      <c r="G167" s="2">
        <v>0.44532901987060802</v>
      </c>
      <c r="H167" s="2">
        <v>0.46867534223158702</v>
      </c>
      <c r="I167" s="2">
        <v>0.49079754601226899</v>
      </c>
      <c r="J167" s="2">
        <v>0.52730696798493404</v>
      </c>
      <c r="K167" s="2">
        <v>-8.7186802045338699E-2</v>
      </c>
      <c r="L167" s="2"/>
      <c r="M167" s="5" t="e">
        <f>(Table1[[#This Row],[poisson_likelihood]] - (1-Table1[[#This Row],[poisson_likelihood]])/(1/Table1[[#This Row],[365 implied]]-1))*$P$2/4</f>
        <v>#DIV/0!</v>
      </c>
    </row>
    <row r="168" spans="1:13" x14ac:dyDescent="0.2">
      <c r="A168">
        <v>2979</v>
      </c>
      <c r="B168" t="s">
        <v>21</v>
      </c>
      <c r="C168" s="1">
        <v>45595</v>
      </c>
      <c r="D168" t="s">
        <v>12</v>
      </c>
      <c r="E168">
        <v>2.5</v>
      </c>
      <c r="F168" s="2">
        <v>0.60606060606060597</v>
      </c>
      <c r="G168" s="2">
        <v>0.46895467306814598</v>
      </c>
      <c r="H168" s="2">
        <v>0.42172703091847802</v>
      </c>
      <c r="I168" s="2">
        <v>0.43373493975903599</v>
      </c>
      <c r="J168" s="2">
        <v>0.40769230769230702</v>
      </c>
      <c r="K168" s="2">
        <v>-0.11698092268635001</v>
      </c>
      <c r="L168" s="2"/>
      <c r="M168" s="5" t="e">
        <f>(Table1[[#This Row],[poisson_likelihood]] - (1-Table1[[#This Row],[poisson_likelihood]])/(1/Table1[[#This Row],[365 implied]]-1))*$P$2/4</f>
        <v>#DIV/0!</v>
      </c>
    </row>
    <row r="169" spans="1:13" x14ac:dyDescent="0.2">
      <c r="A169">
        <v>3045</v>
      </c>
      <c r="B169" t="s">
        <v>54</v>
      </c>
      <c r="C169" s="1">
        <v>45595</v>
      </c>
      <c r="D169" t="s">
        <v>12</v>
      </c>
      <c r="E169">
        <v>1.5</v>
      </c>
      <c r="F169" s="2">
        <v>0.63694267515923497</v>
      </c>
      <c r="G169" s="2">
        <v>0.514046645571129</v>
      </c>
      <c r="H169" s="2">
        <v>0.457767452014186</v>
      </c>
      <c r="I169" s="2">
        <v>0.55555555555555503</v>
      </c>
      <c r="J169" s="2">
        <v>0.55248618784530301</v>
      </c>
      <c r="K169" s="2">
        <v>-0.123379429972687</v>
      </c>
      <c r="L169" s="2"/>
      <c r="M169" s="5" t="e">
        <f>(Table1[[#This Row],[poisson_likelihood]] - (1-Table1[[#This Row],[poisson_likelihood]])/(1/Table1[[#This Row],[365 implied]]-1))*$P$2/4</f>
        <v>#DIV/0!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2024-10-30T10:58:02Z</dcterms:created>
  <dcterms:modified xsi:type="dcterms:W3CDTF">2024-10-30T11:50:56Z</dcterms:modified>
</cp:coreProperties>
</file>