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BF9E6297-55A2-C841-8C8D-0F7E2E538FEB}" xr6:coauthVersionLast="47" xr6:coauthVersionMax="47" xr10:uidLastSave="{00000000-0000-0000-0000-000000000000}"/>
  <bookViews>
    <workbookView xWindow="8260" yWindow="2540" windowWidth="28040" windowHeight="17440" xr2:uid="{00000000-000D-0000-FFFF-FFFF00000000}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9" i="1"/>
  <c r="M29" i="1" s="1"/>
  <c r="L23" i="1"/>
  <c r="L21" i="1"/>
  <c r="L19" i="1"/>
  <c r="L18" i="1"/>
  <c r="M18" i="1" s="1"/>
  <c r="L17" i="1"/>
  <c r="L16" i="1"/>
  <c r="L15" i="1"/>
  <c r="L13" i="1"/>
  <c r="M13" i="1" s="1"/>
  <c r="L12" i="1"/>
  <c r="L11" i="1"/>
  <c r="L10" i="1"/>
  <c r="L9" i="1"/>
  <c r="L8" i="1"/>
  <c r="L7" i="1"/>
  <c r="L6" i="1"/>
  <c r="L4" i="1"/>
  <c r="L3" i="1"/>
  <c r="L2" i="1"/>
  <c r="M138" i="1"/>
  <c r="M89" i="1"/>
  <c r="M144" i="1"/>
  <c r="M48" i="1"/>
  <c r="M152" i="1"/>
  <c r="M63" i="1"/>
  <c r="M181" i="1"/>
  <c r="M10" i="1"/>
  <c r="M184" i="1"/>
  <c r="M30" i="1"/>
  <c r="M137" i="1"/>
  <c r="M45" i="1"/>
  <c r="M40" i="1"/>
  <c r="M139" i="1"/>
  <c r="M158" i="1"/>
  <c r="M33" i="1"/>
  <c r="M174" i="1"/>
  <c r="M15" i="1"/>
  <c r="M149" i="1"/>
  <c r="M60" i="1"/>
  <c r="M91" i="1"/>
  <c r="M105" i="1"/>
  <c r="M155" i="1"/>
  <c r="M38" i="1"/>
  <c r="M188" i="1"/>
  <c r="M26" i="1"/>
  <c r="M160" i="1"/>
  <c r="M28" i="1"/>
  <c r="M68" i="1"/>
  <c r="M108" i="1"/>
  <c r="M150" i="1"/>
  <c r="M34" i="1"/>
  <c r="M197" i="1"/>
  <c r="M5" i="1"/>
  <c r="M186" i="1"/>
  <c r="M7" i="1"/>
  <c r="M20" i="1"/>
  <c r="M163" i="1"/>
  <c r="M77" i="1"/>
  <c r="M100" i="1"/>
  <c r="M52" i="1"/>
  <c r="M135" i="1"/>
  <c r="M4" i="1"/>
  <c r="M193" i="1"/>
  <c r="M22" i="1"/>
  <c r="M167" i="1"/>
  <c r="M136" i="1"/>
  <c r="M65" i="1"/>
  <c r="M79" i="1"/>
  <c r="M122" i="1"/>
  <c r="M165" i="1"/>
  <c r="M57" i="1"/>
  <c r="M35" i="1"/>
  <c r="M175" i="1"/>
  <c r="M182" i="1"/>
  <c r="M41" i="1"/>
  <c r="M179" i="1"/>
  <c r="M25" i="1"/>
  <c r="M169" i="1"/>
  <c r="M12" i="1"/>
  <c r="M131" i="1"/>
  <c r="M88" i="1"/>
  <c r="M107" i="1"/>
  <c r="M56" i="1"/>
  <c r="M104" i="1"/>
  <c r="M97" i="1"/>
  <c r="M27" i="1"/>
  <c r="M190" i="1"/>
  <c r="M187" i="1"/>
  <c r="M3" i="1"/>
  <c r="M170" i="1"/>
  <c r="M16" i="1"/>
  <c r="M191" i="1"/>
  <c r="M9" i="1"/>
  <c r="M76" i="1"/>
  <c r="M127" i="1"/>
  <c r="M178" i="1"/>
  <c r="M42" i="1"/>
  <c r="M106" i="1"/>
  <c r="M101" i="1"/>
  <c r="M21" i="1"/>
  <c r="M168" i="1"/>
  <c r="M94" i="1"/>
  <c r="M113" i="1"/>
  <c r="M173" i="1"/>
  <c r="M17" i="1"/>
  <c r="M183" i="1"/>
  <c r="M24" i="1"/>
  <c r="M171" i="1"/>
  <c r="M39" i="1"/>
  <c r="M141" i="1"/>
  <c r="M70" i="1"/>
  <c r="M109" i="1"/>
  <c r="M85" i="1"/>
  <c r="M161" i="1"/>
  <c r="M49" i="1"/>
  <c r="M72" i="1"/>
  <c r="M117" i="1"/>
  <c r="M54" i="1"/>
  <c r="M128" i="1"/>
  <c r="M31" i="1"/>
  <c r="M166" i="1"/>
  <c r="M125" i="1"/>
  <c r="M84" i="1"/>
  <c r="M75" i="1"/>
  <c r="M133" i="1"/>
  <c r="M32" i="1"/>
  <c r="M154" i="1"/>
  <c r="M92" i="1"/>
  <c r="M121" i="1"/>
  <c r="M140" i="1"/>
  <c r="M50" i="1"/>
  <c r="M176" i="1"/>
  <c r="M8" i="1"/>
  <c r="M157" i="1"/>
  <c r="M51" i="1"/>
  <c r="M46" i="1"/>
  <c r="M142" i="1"/>
  <c r="M102" i="1"/>
  <c r="M82" i="1"/>
  <c r="M61" i="1"/>
  <c r="M145" i="1"/>
  <c r="M115" i="1"/>
  <c r="M59" i="1"/>
  <c r="M44" i="1"/>
  <c r="M148" i="1"/>
  <c r="M93" i="1"/>
  <c r="M103" i="1"/>
  <c r="M196" i="1"/>
  <c r="M114" i="1"/>
  <c r="M69" i="1"/>
  <c r="M146" i="1"/>
  <c r="M71" i="1"/>
  <c r="M151" i="1"/>
  <c r="M37" i="1"/>
  <c r="M96" i="1"/>
  <c r="M95" i="1"/>
  <c r="M19" i="1"/>
  <c r="M177" i="1"/>
  <c r="M172" i="1"/>
  <c r="M43" i="1"/>
  <c r="M47" i="1"/>
  <c r="M159" i="1"/>
  <c r="M143" i="1"/>
  <c r="M74" i="1"/>
  <c r="M119" i="1"/>
  <c r="M73" i="1"/>
  <c r="M87" i="1"/>
  <c r="M134" i="1"/>
  <c r="M189" i="1"/>
  <c r="M62" i="1"/>
  <c r="M118" i="1"/>
  <c r="M66" i="1"/>
  <c r="M132" i="1"/>
  <c r="M36" i="1"/>
  <c r="M156" i="1"/>
  <c r="M153" i="1"/>
  <c r="M58" i="1"/>
  <c r="M147" i="1"/>
  <c r="M53" i="1"/>
  <c r="M124" i="1"/>
  <c r="M81" i="1"/>
  <c r="M64" i="1"/>
  <c r="M123" i="1"/>
  <c r="M83" i="1"/>
  <c r="M112" i="1"/>
  <c r="M98" i="1"/>
  <c r="M110" i="1"/>
  <c r="M78" i="1"/>
  <c r="M126" i="1"/>
  <c r="M80" i="1"/>
  <c r="M130" i="1"/>
  <c r="M116" i="1"/>
  <c r="M90" i="1"/>
  <c r="M194" i="1"/>
  <c r="M11" i="1"/>
  <c r="M185" i="1"/>
  <c r="M14" i="1"/>
  <c r="M195" i="1"/>
  <c r="M6" i="1"/>
  <c r="M164" i="1"/>
  <c r="M55" i="1"/>
  <c r="M111" i="1"/>
  <c r="M99" i="1"/>
  <c r="M86" i="1"/>
  <c r="M129" i="1"/>
  <c r="M162" i="1"/>
  <c r="M23" i="1"/>
  <c r="M180" i="1"/>
  <c r="M120" i="1"/>
  <c r="M67" i="1"/>
  <c r="M192" i="1"/>
  <c r="P138" i="1"/>
  <c r="P89" i="1"/>
  <c r="P144" i="1"/>
  <c r="P48" i="1"/>
  <c r="P184" i="1"/>
  <c r="P30" i="1"/>
  <c r="P137" i="1"/>
  <c r="P45" i="1"/>
  <c r="P174" i="1"/>
  <c r="P15" i="1"/>
  <c r="P60" i="1"/>
  <c r="P188" i="1"/>
  <c r="P26" i="1"/>
  <c r="P28" i="1"/>
  <c r="P197" i="1"/>
  <c r="P5" i="1"/>
  <c r="P7" i="1"/>
  <c r="P52" i="1"/>
  <c r="P135" i="1"/>
  <c r="P193" i="1"/>
  <c r="P79" i="1"/>
  <c r="P122" i="1"/>
  <c r="P57" i="1"/>
  <c r="P179" i="1"/>
  <c r="P25" i="1"/>
  <c r="P12" i="1"/>
  <c r="P104" i="1"/>
  <c r="P97" i="1"/>
  <c r="P190" i="1"/>
  <c r="P191" i="1"/>
  <c r="P9" i="1"/>
  <c r="P127" i="1"/>
  <c r="P21" i="1"/>
  <c r="P168" i="1"/>
  <c r="P113" i="1"/>
  <c r="P171" i="1"/>
  <c r="P39" i="1"/>
  <c r="P70" i="1"/>
  <c r="P72" i="1"/>
  <c r="P117" i="1"/>
  <c r="P128" i="1"/>
  <c r="P75" i="1"/>
  <c r="P133" i="1"/>
  <c r="P154" i="1"/>
  <c r="P176" i="1"/>
  <c r="P8" i="1"/>
  <c r="P51" i="1"/>
  <c r="P61" i="1"/>
  <c r="P145" i="1"/>
  <c r="P59" i="1"/>
  <c r="P196" i="1"/>
  <c r="P13" i="1"/>
  <c r="P69" i="1"/>
  <c r="P96" i="1"/>
  <c r="P95" i="1"/>
  <c r="P177" i="1"/>
  <c r="P143" i="1"/>
  <c r="P74" i="1"/>
  <c r="P73" i="1"/>
  <c r="P62" i="1"/>
  <c r="P118" i="1"/>
  <c r="P132" i="1"/>
  <c r="P147" i="1"/>
  <c r="P53" i="1"/>
  <c r="P81" i="1"/>
  <c r="P98" i="1"/>
  <c r="P110" i="1"/>
  <c r="P126" i="1"/>
  <c r="P194" i="1"/>
  <c r="P11" i="1"/>
  <c r="P14" i="1"/>
  <c r="P111" i="1"/>
  <c r="P99" i="1"/>
  <c r="P129" i="1"/>
  <c r="P120" i="1"/>
  <c r="P67" i="1"/>
  <c r="P2" i="1"/>
  <c r="O138" i="1"/>
  <c r="O89" i="1"/>
  <c r="O144" i="1"/>
  <c r="O48" i="1"/>
  <c r="O152" i="1"/>
  <c r="P152" i="1" s="1"/>
  <c r="O63" i="1"/>
  <c r="P63" i="1" s="1"/>
  <c r="O181" i="1"/>
  <c r="P181" i="1" s="1"/>
  <c r="O10" i="1"/>
  <c r="P10" i="1" s="1"/>
  <c r="O184" i="1"/>
  <c r="O30" i="1"/>
  <c r="O137" i="1"/>
  <c r="O45" i="1"/>
  <c r="O40" i="1"/>
  <c r="P40" i="1" s="1"/>
  <c r="O139" i="1"/>
  <c r="P139" i="1" s="1"/>
  <c r="O158" i="1"/>
  <c r="P158" i="1" s="1"/>
  <c r="O33" i="1"/>
  <c r="P33" i="1" s="1"/>
  <c r="O174" i="1"/>
  <c r="O15" i="1"/>
  <c r="O149" i="1"/>
  <c r="P149" i="1" s="1"/>
  <c r="O60" i="1"/>
  <c r="O91" i="1"/>
  <c r="P91" i="1" s="1"/>
  <c r="O105" i="1"/>
  <c r="P105" i="1" s="1"/>
  <c r="O155" i="1"/>
  <c r="P155" i="1" s="1"/>
  <c r="O38" i="1"/>
  <c r="P38" i="1" s="1"/>
  <c r="O188" i="1"/>
  <c r="O26" i="1"/>
  <c r="O160" i="1"/>
  <c r="P160" i="1" s="1"/>
  <c r="O28" i="1"/>
  <c r="O68" i="1"/>
  <c r="P68" i="1" s="1"/>
  <c r="O108" i="1"/>
  <c r="P108" i="1" s="1"/>
  <c r="O150" i="1"/>
  <c r="P150" i="1" s="1"/>
  <c r="O34" i="1"/>
  <c r="P34" i="1" s="1"/>
  <c r="O197" i="1"/>
  <c r="O5" i="1"/>
  <c r="O186" i="1"/>
  <c r="P186" i="1" s="1"/>
  <c r="O7" i="1"/>
  <c r="O20" i="1"/>
  <c r="P20" i="1" s="1"/>
  <c r="O163" i="1"/>
  <c r="P163" i="1" s="1"/>
  <c r="O77" i="1"/>
  <c r="P77" i="1" s="1"/>
  <c r="O100" i="1"/>
  <c r="P100" i="1" s="1"/>
  <c r="O52" i="1"/>
  <c r="O135" i="1"/>
  <c r="O4" i="1"/>
  <c r="P4" i="1" s="1"/>
  <c r="O193" i="1"/>
  <c r="O22" i="1"/>
  <c r="P22" i="1" s="1"/>
  <c r="O167" i="1"/>
  <c r="P167" i="1" s="1"/>
  <c r="O136" i="1"/>
  <c r="P136" i="1" s="1"/>
  <c r="O65" i="1"/>
  <c r="P65" i="1" s="1"/>
  <c r="O79" i="1"/>
  <c r="O122" i="1"/>
  <c r="O165" i="1"/>
  <c r="P165" i="1" s="1"/>
  <c r="O57" i="1"/>
  <c r="O35" i="1"/>
  <c r="P35" i="1" s="1"/>
  <c r="O175" i="1"/>
  <c r="P175" i="1" s="1"/>
  <c r="O182" i="1"/>
  <c r="P182" i="1" s="1"/>
  <c r="O41" i="1"/>
  <c r="P41" i="1" s="1"/>
  <c r="O179" i="1"/>
  <c r="O25" i="1"/>
  <c r="O169" i="1"/>
  <c r="P169" i="1" s="1"/>
  <c r="O12" i="1"/>
  <c r="O131" i="1"/>
  <c r="P131" i="1" s="1"/>
  <c r="O88" i="1"/>
  <c r="P88" i="1" s="1"/>
  <c r="O107" i="1"/>
  <c r="P107" i="1" s="1"/>
  <c r="O56" i="1"/>
  <c r="P56" i="1" s="1"/>
  <c r="O104" i="1"/>
  <c r="O97" i="1"/>
  <c r="O27" i="1"/>
  <c r="P27" i="1" s="1"/>
  <c r="O190" i="1"/>
  <c r="O187" i="1"/>
  <c r="P187" i="1" s="1"/>
  <c r="O3" i="1"/>
  <c r="P3" i="1" s="1"/>
  <c r="O170" i="1"/>
  <c r="P170" i="1" s="1"/>
  <c r="O16" i="1"/>
  <c r="P16" i="1" s="1"/>
  <c r="O191" i="1"/>
  <c r="O9" i="1"/>
  <c r="O76" i="1"/>
  <c r="P76" i="1" s="1"/>
  <c r="O127" i="1"/>
  <c r="O178" i="1"/>
  <c r="P178" i="1" s="1"/>
  <c r="O42" i="1"/>
  <c r="P42" i="1" s="1"/>
  <c r="O106" i="1"/>
  <c r="P106" i="1" s="1"/>
  <c r="O101" i="1"/>
  <c r="P101" i="1" s="1"/>
  <c r="O21" i="1"/>
  <c r="O168" i="1"/>
  <c r="O94" i="1"/>
  <c r="P94" i="1" s="1"/>
  <c r="O113" i="1"/>
  <c r="O173" i="1"/>
  <c r="P173" i="1" s="1"/>
  <c r="O17" i="1"/>
  <c r="P17" i="1" s="1"/>
  <c r="O183" i="1"/>
  <c r="P183" i="1" s="1"/>
  <c r="O24" i="1"/>
  <c r="P24" i="1" s="1"/>
  <c r="O171" i="1"/>
  <c r="O39" i="1"/>
  <c r="O141" i="1"/>
  <c r="P141" i="1" s="1"/>
  <c r="O70" i="1"/>
  <c r="O109" i="1"/>
  <c r="P109" i="1" s="1"/>
  <c r="O85" i="1"/>
  <c r="P85" i="1" s="1"/>
  <c r="O161" i="1"/>
  <c r="P161" i="1" s="1"/>
  <c r="O49" i="1"/>
  <c r="P49" i="1" s="1"/>
  <c r="O72" i="1"/>
  <c r="O117" i="1"/>
  <c r="O54" i="1"/>
  <c r="P54" i="1" s="1"/>
  <c r="O128" i="1"/>
  <c r="O31" i="1"/>
  <c r="P31" i="1" s="1"/>
  <c r="O166" i="1"/>
  <c r="P166" i="1" s="1"/>
  <c r="O125" i="1"/>
  <c r="P125" i="1" s="1"/>
  <c r="O84" i="1"/>
  <c r="P84" i="1" s="1"/>
  <c r="O75" i="1"/>
  <c r="O133" i="1"/>
  <c r="O32" i="1"/>
  <c r="P32" i="1" s="1"/>
  <c r="O154" i="1"/>
  <c r="O92" i="1"/>
  <c r="P92" i="1" s="1"/>
  <c r="O121" i="1"/>
  <c r="P121" i="1" s="1"/>
  <c r="O140" i="1"/>
  <c r="P140" i="1" s="1"/>
  <c r="O50" i="1"/>
  <c r="P50" i="1" s="1"/>
  <c r="O176" i="1"/>
  <c r="O8" i="1"/>
  <c r="O157" i="1"/>
  <c r="P157" i="1" s="1"/>
  <c r="O51" i="1"/>
  <c r="O46" i="1"/>
  <c r="P46" i="1" s="1"/>
  <c r="O142" i="1"/>
  <c r="P142" i="1" s="1"/>
  <c r="O102" i="1"/>
  <c r="P102" i="1" s="1"/>
  <c r="O82" i="1"/>
  <c r="P82" i="1" s="1"/>
  <c r="O61" i="1"/>
  <c r="O145" i="1"/>
  <c r="O115" i="1"/>
  <c r="P115" i="1" s="1"/>
  <c r="O59" i="1"/>
  <c r="O44" i="1"/>
  <c r="P44" i="1" s="1"/>
  <c r="O148" i="1"/>
  <c r="P148" i="1" s="1"/>
  <c r="O93" i="1"/>
  <c r="P93" i="1" s="1"/>
  <c r="O103" i="1"/>
  <c r="P103" i="1" s="1"/>
  <c r="O196" i="1"/>
  <c r="O13" i="1"/>
  <c r="O114" i="1"/>
  <c r="P114" i="1" s="1"/>
  <c r="O69" i="1"/>
  <c r="O146" i="1"/>
  <c r="P146" i="1" s="1"/>
  <c r="O71" i="1"/>
  <c r="P71" i="1" s="1"/>
  <c r="O151" i="1"/>
  <c r="P151" i="1" s="1"/>
  <c r="O37" i="1"/>
  <c r="P37" i="1" s="1"/>
  <c r="O96" i="1"/>
  <c r="O95" i="1"/>
  <c r="O19" i="1"/>
  <c r="P19" i="1" s="1"/>
  <c r="O177" i="1"/>
  <c r="O172" i="1"/>
  <c r="P172" i="1" s="1"/>
  <c r="O43" i="1"/>
  <c r="P43" i="1" s="1"/>
  <c r="O47" i="1"/>
  <c r="P47" i="1" s="1"/>
  <c r="O159" i="1"/>
  <c r="P159" i="1" s="1"/>
  <c r="O143" i="1"/>
  <c r="O74" i="1"/>
  <c r="O119" i="1"/>
  <c r="P119" i="1" s="1"/>
  <c r="O73" i="1"/>
  <c r="O87" i="1"/>
  <c r="P87" i="1" s="1"/>
  <c r="O134" i="1"/>
  <c r="P134" i="1" s="1"/>
  <c r="O189" i="1"/>
  <c r="P189" i="1" s="1"/>
  <c r="O29" i="1"/>
  <c r="P29" i="1" s="1"/>
  <c r="O62" i="1"/>
  <c r="O118" i="1"/>
  <c r="O66" i="1"/>
  <c r="P66" i="1" s="1"/>
  <c r="O132" i="1"/>
  <c r="O36" i="1"/>
  <c r="P36" i="1" s="1"/>
  <c r="O156" i="1"/>
  <c r="P156" i="1" s="1"/>
  <c r="O153" i="1"/>
  <c r="P153" i="1" s="1"/>
  <c r="O58" i="1"/>
  <c r="P58" i="1" s="1"/>
  <c r="O147" i="1"/>
  <c r="O53" i="1"/>
  <c r="O124" i="1"/>
  <c r="P124" i="1" s="1"/>
  <c r="O81" i="1"/>
  <c r="O64" i="1"/>
  <c r="P64" i="1" s="1"/>
  <c r="O123" i="1"/>
  <c r="P123" i="1" s="1"/>
  <c r="O83" i="1"/>
  <c r="P83" i="1" s="1"/>
  <c r="O112" i="1"/>
  <c r="P112" i="1" s="1"/>
  <c r="O98" i="1"/>
  <c r="O110" i="1"/>
  <c r="O78" i="1"/>
  <c r="P78" i="1" s="1"/>
  <c r="O126" i="1"/>
  <c r="O80" i="1"/>
  <c r="P80" i="1" s="1"/>
  <c r="O130" i="1"/>
  <c r="P130" i="1" s="1"/>
  <c r="O116" i="1"/>
  <c r="P116" i="1" s="1"/>
  <c r="O90" i="1"/>
  <c r="P90" i="1" s="1"/>
  <c r="O194" i="1"/>
  <c r="O11" i="1"/>
  <c r="O185" i="1"/>
  <c r="P185" i="1" s="1"/>
  <c r="O14" i="1"/>
  <c r="O195" i="1"/>
  <c r="P195" i="1" s="1"/>
  <c r="O6" i="1"/>
  <c r="P6" i="1" s="1"/>
  <c r="O164" i="1"/>
  <c r="P164" i="1" s="1"/>
  <c r="O55" i="1"/>
  <c r="P55" i="1" s="1"/>
  <c r="O111" i="1"/>
  <c r="O99" i="1"/>
  <c r="O86" i="1"/>
  <c r="P86" i="1" s="1"/>
  <c r="O129" i="1"/>
  <c r="O162" i="1"/>
  <c r="P162" i="1" s="1"/>
  <c r="O23" i="1"/>
  <c r="P23" i="1" s="1"/>
  <c r="O180" i="1"/>
  <c r="P180" i="1" s="1"/>
  <c r="O18" i="1"/>
  <c r="P18" i="1" s="1"/>
  <c r="O120" i="1"/>
  <c r="O67" i="1"/>
  <c r="O192" i="1"/>
  <c r="P192" i="1" s="1"/>
  <c r="O2" i="1"/>
  <c r="L144" i="1"/>
  <c r="L89" i="1"/>
  <c r="L138" i="1"/>
</calcChain>
</file>

<file path=xl/sharedStrings.xml><?xml version="1.0" encoding="utf-8"?>
<sst xmlns="http://schemas.openxmlformats.org/spreadsheetml/2006/main" count="408" uniqueCount="116">
  <si>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</si>
  <si>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</si>
  <si>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</si>
  <si>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</si>
  <si>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</si>
  <si>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</si>
  <si>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</si>
  <si>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</si>
  <si>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</si>
  <si>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</si>
  <si>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</si>
  <si>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Alex Killorn</t>
  </si>
  <si>
    <t>Over</t>
  </si>
  <si>
    <t>Under</t>
  </si>
  <si>
    <t>Anthony Beauvillier</t>
  </si>
  <si>
    <t>Cody Glass</t>
  </si>
  <si>
    <t>Drew O'Connor</t>
  </si>
  <si>
    <t>Erik Karlsson</t>
  </si>
  <si>
    <t>Evgeni Malkin</t>
  </si>
  <si>
    <t>Frank Vatrano</t>
  </si>
  <si>
    <t>Kris Letang</t>
  </si>
  <si>
    <t>Lars Eller</t>
  </si>
  <si>
    <t>Leo Carlsson</t>
  </si>
  <si>
    <t>Mason McTavish</t>
  </si>
  <si>
    <t>Michael Bunting</t>
  </si>
  <si>
    <t>Rickard Rakell</t>
  </si>
  <si>
    <t>Sidney Crosby</t>
  </si>
  <si>
    <t>Trevor Zegras</t>
  </si>
  <si>
    <t>Troy Terry</t>
  </si>
  <si>
    <t>Robby Fabbri</t>
  </si>
  <si>
    <t>Andrei Svechnikov</t>
  </si>
  <si>
    <t>Brad Marchand</t>
  </si>
  <si>
    <t>Brent Burns</t>
  </si>
  <si>
    <t>Charlie McAvoy</t>
  </si>
  <si>
    <t>David Pastrnak</t>
  </si>
  <si>
    <t>Elias Lindholm</t>
  </si>
  <si>
    <t>Jaccob Slavin</t>
  </si>
  <si>
    <t>Jack Roslovic</t>
  </si>
  <si>
    <t>Martin Necas</t>
  </si>
  <si>
    <t>Pavel Zacha</t>
  </si>
  <si>
    <t>Sebastian Aho</t>
  </si>
  <si>
    <t>Seth Jarvis</t>
  </si>
  <si>
    <t>Shayne Gostisbehere</t>
  </si>
  <si>
    <t>Charlie Coyle</t>
  </si>
  <si>
    <t>Alex Ovechkin</t>
  </si>
  <si>
    <t>Brendan Gallagher</t>
  </si>
  <si>
    <t>Cole Caufield</t>
  </si>
  <si>
    <t>Connor McMichael</t>
  </si>
  <si>
    <t>Dylan Strome</t>
  </si>
  <si>
    <t>John Carlson</t>
  </si>
  <si>
    <t>Josh Anderson</t>
  </si>
  <si>
    <t>Juraj Slafkovsky</t>
  </si>
  <si>
    <t>Kirby Dach</t>
  </si>
  <si>
    <t>Mike Matheson</t>
  </si>
  <si>
    <t>Nick Suzuki</t>
  </si>
  <si>
    <t>Pierre-Luc Dubois</t>
  </si>
  <si>
    <t>Tom Wilson</t>
  </si>
  <si>
    <t>Aliaksei Protas</t>
  </si>
  <si>
    <t>Brandon Saad</t>
  </si>
  <si>
    <t>Brayden Schenn</t>
  </si>
  <si>
    <t>Jake Neighbours</t>
  </si>
  <si>
    <t>Joel Farabee</t>
  </si>
  <si>
    <t>Jordan Kyrou</t>
  </si>
  <si>
    <t>Justin Faulk</t>
  </si>
  <si>
    <t>Morgan Frost</t>
  </si>
  <si>
    <t>Owen Tippett</t>
  </si>
  <si>
    <t>Pavel Buchnevich</t>
  </si>
  <si>
    <t>Sean Couturier</t>
  </si>
  <si>
    <t>Travis Konecny</t>
  </si>
  <si>
    <t>Travis Sanheim</t>
  </si>
  <si>
    <t>Auston Matthews</t>
  </si>
  <si>
    <t>Bobby McMann</t>
  </si>
  <si>
    <t>Brandon Montour</t>
  </si>
  <si>
    <t>Jaden Schwartz</t>
  </si>
  <si>
    <t>Jared McCann</t>
  </si>
  <si>
    <t>John Tavares</t>
  </si>
  <si>
    <t>Jordan Eberle</t>
  </si>
  <si>
    <t>Matthew Knies</t>
  </si>
  <si>
    <t>Matty Beniers</t>
  </si>
  <si>
    <t>Max Domi</t>
  </si>
  <si>
    <t>Mitch Marner</t>
  </si>
  <si>
    <t>Morgan Rielly</t>
  </si>
  <si>
    <t>Oliver Bjorkstrand</t>
  </si>
  <si>
    <t>Oliver Ekman-Larsson</t>
  </si>
  <si>
    <t>William Nylander</t>
  </si>
  <si>
    <t>Adam Larsson</t>
  </si>
  <si>
    <t>Brady Skjei</t>
  </si>
  <si>
    <t>Darnell Nurse</t>
  </si>
  <si>
    <t>Evan Bouchard</t>
  </si>
  <si>
    <t>Filip Forsberg</t>
  </si>
  <si>
    <t>Jeff Skinner</t>
  </si>
  <si>
    <t>Jonathan Marchessault</t>
  </si>
  <si>
    <t>Leon Draisaitl</t>
  </si>
  <si>
    <t>Mattias Ekholm</t>
  </si>
  <si>
    <t>Roman Josi</t>
  </si>
  <si>
    <t>Ryan Nugent-Hopkins</t>
  </si>
  <si>
    <t>Ryan O'Reilly</t>
  </si>
  <si>
    <t>Steven Stamkos</t>
  </si>
  <si>
    <t>Viktor Arvidsson</t>
  </si>
  <si>
    <t>Zach Hyman</t>
  </si>
  <si>
    <t>Connor Bedard</t>
  </si>
  <si>
    <t>Fabian Zetterlund</t>
  </si>
  <si>
    <t>Jake Walman</t>
  </si>
  <si>
    <t>Mikael Granlund</t>
  </si>
  <si>
    <t>Nick Foligno</t>
  </si>
  <si>
    <t>Seth Jones</t>
  </si>
  <si>
    <t>Taylor Hall</t>
  </si>
  <si>
    <t>Teuvo Teravainen</t>
  </si>
  <si>
    <t>Tyler Bertuzzi</t>
  </si>
  <si>
    <t>Tyler Toffoli</t>
  </si>
  <si>
    <t>William Eklund</t>
  </si>
  <si>
    <t>365 implied</t>
  </si>
  <si>
    <t>kelly (scaled)</t>
  </si>
  <si>
    <t>kelly/4:</t>
  </si>
  <si>
    <t>Factor: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</si>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</sst>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97" totalsRowShown="0">
  <autoFilter ref="A1:P197" xr:uid="{00000000-0009-0000-0100-000001000000}"/>
  <sortState xmlns:xlrd2="http://schemas.microsoft.com/office/spreadsheetml/2017/richdata2" ref="A2:P197">
    <sortCondition descending="1" ref="K1:K197"/>
  </sortState>
  <tableColumns count="16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/>
    <tableColumn id="13" xr3:uid="{00000000-0010-0000-0000-00000D000000}" name="kelly (scaled)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Column1" dataDxfId="2" dataCellStyle="Percent"/>
    <tableColumn id="15" xr3:uid="{00000000-0010-0000-0000-00000F000000}" name="kelly/4:" dataDxfId="1" dataCellStyle="Percent">
      <calculatedColumnFormula>(Table1[[#This Row],[poisson_likelihood]]-(1-Table1[[#This Row],[poisson_likelihood]])/(1/Table1[[#This Row],[implied_likelihood]]-1))/4</calculatedColumnFormula>
    </tableColumn>
    <tableColumn id="16" xr3:uid="{00000000-0010-0000-0000-000010000000}" name="Factor:" dataDxfId="0" dataCellStyle="Percent">
      <calculatedColumnFormula>Table1[[#This Row],[poisson_kelly]]/O2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workbookViewId="0">
      <selection activeCell="C10" sqref="C10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</v>
      </c>
      <c r="M1" t="s">
        <v>112</v>
      </c>
      <c r="N1" t="s">
        <v>115</v>
      </c>
      <c r="O1" t="s">
        <v>113</v>
      </c>
      <c r="P1" t="s">
        <v>114</v>
      </c>
    </row>
    <row r="2" spans="1:16" x14ac:dyDescent="0.2">
      <c r="A2">
        <v>3326</v>
      </c>
      <c r="B2" t="s">
        <v>110</v>
      </c>
      <c r="C2" s="1">
        <v>45596</v>
      </c>
      <c r="D2" t="s">
        <v>13</v>
      </c>
      <c r="E2">
        <v>2.5</v>
      </c>
      <c r="F2" s="2">
        <v>0.60606060606060597</v>
      </c>
      <c r="G2" s="2">
        <v>0.72439464692237499</v>
      </c>
      <c r="H2" s="2">
        <v>0.76404222088636597</v>
      </c>
      <c r="I2" s="2">
        <v>0.75510204081632604</v>
      </c>
      <c r="J2" s="2">
        <v>0.77901785714285698</v>
      </c>
      <c r="K2" s="2">
        <v>0.100257563254809</v>
      </c>
      <c r="L2" s="2">
        <f>1/1.58</f>
        <v>0.63291139240506322</v>
      </c>
      <c r="M2" s="3">
        <f>(Table1[[#This Row],[poisson_likelihood]] - (1-Table1[[#This Row],[poisson_likelihood]])/(1/Table1[[#This Row],[365 implied]]-1))/4</f>
        <v>8.9304615948473387E-2</v>
      </c>
      <c r="N2" s="2"/>
      <c r="O2" s="2">
        <f>(Table1[[#This Row],[poisson_likelihood]]-(1-Table1[[#This Row],[poisson_likelihood]])/(1/Table1[[#This Row],[implied_likelihood]]-1))/4</f>
        <v>0.10025756325480922</v>
      </c>
      <c r="P2" s="2">
        <f>Table1[[#This Row],[poisson_kelly]]/O2</f>
        <v>0.99999999999999778</v>
      </c>
    </row>
    <row r="3" spans="1:16" x14ac:dyDescent="0.2">
      <c r="A3">
        <v>3200</v>
      </c>
      <c r="B3" t="s">
        <v>47</v>
      </c>
      <c r="C3" s="1">
        <v>45596</v>
      </c>
      <c r="D3" t="s">
        <v>13</v>
      </c>
      <c r="E3">
        <v>2.5</v>
      </c>
      <c r="F3" s="2">
        <v>0.62111801242235998</v>
      </c>
      <c r="G3" s="2">
        <v>0.69445414122087101</v>
      </c>
      <c r="H3" s="2">
        <v>0.74638711577568395</v>
      </c>
      <c r="I3" s="2">
        <v>0.76595744680850997</v>
      </c>
      <c r="J3" s="2">
        <v>0.75681818181818095</v>
      </c>
      <c r="K3" s="2">
        <v>8.2657072294611098E-2</v>
      </c>
      <c r="L3" s="2">
        <f>1/1.52</f>
        <v>0.65789473684210531</v>
      </c>
      <c r="M3" s="3">
        <f>(Table1[[#This Row],[poisson_likelihood]] - (1-Table1[[#This Row],[poisson_likelihood]])/(1/Table1[[#This Row],[365 implied]]-1))/4</f>
        <v>6.4667507682230535E-2</v>
      </c>
      <c r="N3" s="2"/>
      <c r="O3" s="2">
        <f>(Table1[[#This Row],[poisson_likelihood]]-(1-Table1[[#This Row],[poisson_likelihood]])/(1/Table1[[#This Row],[implied_likelihood]]-1))/4</f>
        <v>8.2657072294611264E-2</v>
      </c>
      <c r="P3" s="2">
        <f>Table1[[#This Row],[poisson_kelly]]/O3</f>
        <v>0.999999999999998</v>
      </c>
    </row>
    <row r="4" spans="1:16" x14ac:dyDescent="0.2">
      <c r="A4">
        <v>3173</v>
      </c>
      <c r="B4" t="s">
        <v>34</v>
      </c>
      <c r="C4" s="1">
        <v>45596</v>
      </c>
      <c r="D4" t="s">
        <v>12</v>
      </c>
      <c r="E4">
        <v>3.5</v>
      </c>
      <c r="F4" s="2">
        <v>0.53191489361702105</v>
      </c>
      <c r="G4" s="2">
        <v>0.70453276050282199</v>
      </c>
      <c r="H4" s="2">
        <v>0.68573675095285902</v>
      </c>
      <c r="I4" s="2">
        <v>0.70114942528735602</v>
      </c>
      <c r="J4" s="2">
        <v>0.68421052631578905</v>
      </c>
      <c r="K4" s="2">
        <v>8.2154855622549899E-2</v>
      </c>
      <c r="L4" s="2">
        <f>1/1.76</f>
        <v>0.56818181818181823</v>
      </c>
      <c r="M4" s="3">
        <f>(Table1[[#This Row],[poisson_likelihood]] - (1-Table1[[#This Row],[poisson_likelihood]])/(1/Table1[[#This Row],[365 implied]]-1))/4</f>
        <v>6.8058118972707818E-2</v>
      </c>
      <c r="N4" s="2"/>
      <c r="O4" s="2">
        <f>(Table1[[#This Row],[poisson_likelihood]]-(1-Table1[[#This Row],[poisson_likelihood]])/(1/Table1[[#This Row],[implied_likelihood]]-1))/4</f>
        <v>8.2154855622549788E-2</v>
      </c>
      <c r="P4" s="2">
        <f>Table1[[#This Row],[poisson_kelly]]/O4</f>
        <v>1.0000000000000013</v>
      </c>
    </row>
    <row r="5" spans="1:16" x14ac:dyDescent="0.2">
      <c r="A5">
        <v>3164</v>
      </c>
      <c r="B5" t="s">
        <v>29</v>
      </c>
      <c r="C5" s="1">
        <v>45596</v>
      </c>
      <c r="D5" t="s">
        <v>13</v>
      </c>
      <c r="E5">
        <v>1.5</v>
      </c>
      <c r="F5" s="2">
        <v>0.413223140495867</v>
      </c>
      <c r="G5" s="2">
        <v>0.54409322298326102</v>
      </c>
      <c r="H5" s="2">
        <v>0.60382468010982504</v>
      </c>
      <c r="I5" s="2">
        <v>0.59047619047619004</v>
      </c>
      <c r="J5" s="2">
        <v>0.58518518518518503</v>
      </c>
      <c r="K5" s="2">
        <v>8.1206993990454002E-2</v>
      </c>
      <c r="L5" s="2"/>
      <c r="M5" s="2" t="e">
        <f>(Table1[[#This Row],[poisson_likelihood]] - (1-Table1[[#This Row],[poisson_likelihood]])/(1/Table1[[#This Row],[365 implied]]-1))/4</f>
        <v>#DIV/0!</v>
      </c>
      <c r="N5" s="2"/>
      <c r="O5" s="2">
        <f>(Table1[[#This Row],[poisson_likelihood]]-(1-Table1[[#This Row],[poisson_likelihood]])/(1/Table1[[#This Row],[implied_likelihood]]-1))/4</f>
        <v>8.1206993990453835E-2</v>
      </c>
      <c r="P5" s="2">
        <f>Table1[[#This Row],[poisson_kelly]]/O5</f>
        <v>1.000000000000002</v>
      </c>
    </row>
    <row r="6" spans="1:16" x14ac:dyDescent="0.2">
      <c r="A6">
        <v>3312</v>
      </c>
      <c r="B6" t="s">
        <v>103</v>
      </c>
      <c r="C6" s="1">
        <v>45596</v>
      </c>
      <c r="D6" t="s">
        <v>13</v>
      </c>
      <c r="E6">
        <v>2.5</v>
      </c>
      <c r="F6" s="2">
        <v>0.52356020942408299</v>
      </c>
      <c r="G6" s="2">
        <v>0.60640408964935899</v>
      </c>
      <c r="H6" s="2">
        <v>0.65898492728468205</v>
      </c>
      <c r="I6" s="2">
        <v>0.69811320754716899</v>
      </c>
      <c r="J6" s="2">
        <v>0.63076923076922997</v>
      </c>
      <c r="K6" s="2">
        <v>7.1060772283995405E-2</v>
      </c>
      <c r="L6" s="2">
        <f>1/1.8</f>
        <v>0.55555555555555558</v>
      </c>
      <c r="M6" s="3">
        <f>(Table1[[#This Row],[poisson_likelihood]] - (1-Table1[[#This Row],[poisson_likelihood]])/(1/Table1[[#This Row],[365 implied]]-1))/4</f>
        <v>5.8179021597633634E-2</v>
      </c>
      <c r="N6" s="2"/>
      <c r="O6" s="2">
        <f>(Table1[[#This Row],[poisson_likelihood]]-(1-Table1[[#This Row],[poisson_likelihood]])/(1/Table1[[#This Row],[implied_likelihood]]-1))/4</f>
        <v>7.1060772283995544E-2</v>
      </c>
      <c r="P6" s="2">
        <f>Table1[[#This Row],[poisson_kelly]]/O6</f>
        <v>0.999999999999998</v>
      </c>
    </row>
    <row r="7" spans="1:16" x14ac:dyDescent="0.2">
      <c r="A7">
        <v>3166</v>
      </c>
      <c r="B7" t="s">
        <v>30</v>
      </c>
      <c r="C7" s="1">
        <v>45596</v>
      </c>
      <c r="D7" t="s">
        <v>13</v>
      </c>
      <c r="E7">
        <v>3.5</v>
      </c>
      <c r="F7" s="2">
        <v>0.60606060606060597</v>
      </c>
      <c r="G7" s="2">
        <v>0.680849643583189</v>
      </c>
      <c r="H7" s="2">
        <v>0.71639087041301797</v>
      </c>
      <c r="I7" s="2">
        <v>0.65648854961832004</v>
      </c>
      <c r="J7" s="2">
        <v>0.684478371501272</v>
      </c>
      <c r="K7" s="2">
        <v>7.0017283146722897E-2</v>
      </c>
      <c r="L7" s="2">
        <f>1/1.6</f>
        <v>0.625</v>
      </c>
      <c r="M7" s="3">
        <f>(Table1[[#This Row],[poisson_likelihood]] - (1-Table1[[#This Row],[poisson_likelihood]])/(1/Table1[[#This Row],[365 implied]]-1))/4</f>
        <v>6.0927246942012001E-2</v>
      </c>
      <c r="N7" s="2"/>
      <c r="O7" s="2">
        <f>(Table1[[#This Row],[poisson_likelihood]]-(1-Table1[[#This Row],[poisson_likelihood]])/(1/Table1[[#This Row],[implied_likelihood]]-1))/4</f>
        <v>7.0017283146722994E-2</v>
      </c>
      <c r="P7" s="2">
        <f>Table1[[#This Row],[poisson_kelly]]/O7</f>
        <v>0.99999999999999867</v>
      </c>
    </row>
    <row r="8" spans="1:16" x14ac:dyDescent="0.2">
      <c r="A8">
        <v>3244</v>
      </c>
      <c r="B8" t="s">
        <v>69</v>
      </c>
      <c r="C8" s="1">
        <v>45596</v>
      </c>
      <c r="D8" t="s">
        <v>13</v>
      </c>
      <c r="E8">
        <v>2.5</v>
      </c>
      <c r="F8" s="2">
        <v>0.64102564102564097</v>
      </c>
      <c r="G8" s="2">
        <v>0.70723127795205698</v>
      </c>
      <c r="H8" s="2">
        <v>0.73153728242493599</v>
      </c>
      <c r="I8" s="2">
        <v>0.76744186046511598</v>
      </c>
      <c r="J8" s="2">
        <v>0.73764258555133</v>
      </c>
      <c r="K8" s="2">
        <v>6.3034893117366306E-2</v>
      </c>
      <c r="L8" s="2">
        <f>1/1.55</f>
        <v>0.64516129032258063</v>
      </c>
      <c r="M8" s="3">
        <f>(Table1[[#This Row],[poisson_likelihood]] - (1-Table1[[#This Row],[poisson_likelihood]])/(1/Table1[[#This Row],[365 implied]]-1))/4</f>
        <v>6.0855812617568547E-2</v>
      </c>
      <c r="N8" s="2"/>
      <c r="O8" s="2">
        <f>(Table1[[#This Row],[poisson_likelihood]]-(1-Table1[[#This Row],[poisson_likelihood]])/(1/Table1[[#This Row],[implied_likelihood]]-1))/4</f>
        <v>6.3034893117366139E-2</v>
      </c>
      <c r="P8" s="2">
        <f>Table1[[#This Row],[poisson_kelly]]/O8</f>
        <v>1.0000000000000027</v>
      </c>
    </row>
    <row r="9" spans="1:16" x14ac:dyDescent="0.2">
      <c r="A9">
        <v>3204</v>
      </c>
      <c r="B9" t="s">
        <v>49</v>
      </c>
      <c r="C9" s="1">
        <v>45596</v>
      </c>
      <c r="D9" t="s">
        <v>13</v>
      </c>
      <c r="E9">
        <v>2.5</v>
      </c>
      <c r="F9" s="2">
        <v>0.48076923076923</v>
      </c>
      <c r="G9" s="2">
        <v>0.55850150354912897</v>
      </c>
      <c r="H9" s="2">
        <v>0.60768617238553702</v>
      </c>
      <c r="I9" s="2">
        <v>0.53076923076922999</v>
      </c>
      <c r="J9" s="2">
        <v>0.58264462809917295</v>
      </c>
      <c r="K9" s="2">
        <v>6.1108157074517798E-2</v>
      </c>
      <c r="L9" s="2">
        <f>1/1.9</f>
        <v>0.52631578947368418</v>
      </c>
      <c r="M9" s="3">
        <f>(Table1[[#This Row],[poisson_likelihood]] - (1-Table1[[#This Row],[poisson_likelihood]])/(1/Table1[[#This Row],[365 implied]]-1))/4</f>
        <v>4.2945479870144548E-2</v>
      </c>
      <c r="N9" s="2"/>
      <c r="O9" s="2">
        <f>(Table1[[#This Row],[poisson_likelihood]]-(1-Table1[[#This Row],[poisson_likelihood]])/(1/Table1[[#This Row],[implied_likelihood]]-1))/4</f>
        <v>6.1108157074518096E-2</v>
      </c>
      <c r="P9" s="2">
        <f>Table1[[#This Row],[poisson_kelly]]/O9</f>
        <v>0.99999999999999512</v>
      </c>
    </row>
    <row r="10" spans="1:16" x14ac:dyDescent="0.2">
      <c r="A10">
        <v>3138</v>
      </c>
      <c r="B10" t="s">
        <v>16</v>
      </c>
      <c r="C10" s="1">
        <v>45596</v>
      </c>
      <c r="D10" t="s">
        <v>13</v>
      </c>
      <c r="E10">
        <v>2.5</v>
      </c>
      <c r="F10" s="2">
        <v>0.625</v>
      </c>
      <c r="G10" s="2">
        <v>0.67826822864759695</v>
      </c>
      <c r="H10" s="2">
        <v>0.71605400094240901</v>
      </c>
      <c r="I10" s="2">
        <v>0.72058823529411697</v>
      </c>
      <c r="J10" s="2">
        <v>0.69230769230769196</v>
      </c>
      <c r="K10" s="2">
        <v>6.0702667294939797E-2</v>
      </c>
      <c r="L10" s="2">
        <f>1/1.57</f>
        <v>0.63694267515923564</v>
      </c>
      <c r="M10" s="3">
        <f>(Table1[[#This Row],[poisson_likelihood]] - (1-Table1[[#This Row],[poisson_likelihood]])/(1/Table1[[#This Row],[365 implied]]-1))/4</f>
        <v>5.4475781350693933E-2</v>
      </c>
      <c r="N10" s="2"/>
      <c r="O10" s="2">
        <f>(Table1[[#This Row],[poisson_likelihood]]-(1-Table1[[#This Row],[poisson_likelihood]])/(1/Table1[[#This Row],[implied_likelihood]]-1))/4</f>
        <v>6.0702667294939353E-2</v>
      </c>
      <c r="P10" s="2">
        <f>Table1[[#This Row],[poisson_kelly]]/O10</f>
        <v>1.0000000000000073</v>
      </c>
    </row>
    <row r="11" spans="1:16" x14ac:dyDescent="0.2">
      <c r="A11">
        <v>3308</v>
      </c>
      <c r="B11" t="s">
        <v>101</v>
      </c>
      <c r="C11" s="1">
        <v>45596</v>
      </c>
      <c r="D11" t="s">
        <v>13</v>
      </c>
      <c r="E11">
        <v>2.5</v>
      </c>
      <c r="F11" s="2">
        <v>0.47393364928909898</v>
      </c>
      <c r="G11" s="2">
        <v>0.55369789911815204</v>
      </c>
      <c r="H11" s="2">
        <v>0.59526471203305698</v>
      </c>
      <c r="I11" s="2">
        <v>0.61875000000000002</v>
      </c>
      <c r="J11" s="2">
        <v>0.59124087591240804</v>
      </c>
      <c r="K11" s="2">
        <v>5.7659581619313102E-2</v>
      </c>
      <c r="L11" s="2">
        <f>1/2.05</f>
        <v>0.48780487804878053</v>
      </c>
      <c r="M11" s="3">
        <f>(Table1[[#This Row],[poisson_likelihood]] - (1-Table1[[#This Row],[poisson_likelihood]])/(1/Table1[[#This Row],[365 implied]]-1))/4</f>
        <v>5.2450633254230175E-2</v>
      </c>
      <c r="N11" s="2"/>
      <c r="O11" s="2">
        <f>(Table1[[#This Row],[poisson_likelihood]]-(1-Table1[[#This Row],[poisson_likelihood]])/(1/Table1[[#This Row],[implied_likelihood]]-1))/4</f>
        <v>5.7659581619313324E-2</v>
      </c>
      <c r="P11" s="2">
        <f>Table1[[#This Row],[poisson_kelly]]/O11</f>
        <v>0.99999999999999611</v>
      </c>
    </row>
    <row r="12" spans="1:16" x14ac:dyDescent="0.2">
      <c r="A12">
        <v>3190</v>
      </c>
      <c r="B12" t="s">
        <v>42</v>
      </c>
      <c r="C12" s="1">
        <v>45596</v>
      </c>
      <c r="D12" t="s">
        <v>13</v>
      </c>
      <c r="E12">
        <v>2.5</v>
      </c>
      <c r="F12" s="2">
        <v>0.64102564102564097</v>
      </c>
      <c r="G12" s="2">
        <v>0.68429833423469499</v>
      </c>
      <c r="H12" s="2">
        <v>0.72237630935522901</v>
      </c>
      <c r="I12" s="2">
        <v>0.69512195121951204</v>
      </c>
      <c r="J12" s="2">
        <v>0.714007782101167</v>
      </c>
      <c r="K12" s="2">
        <v>5.6654929729535002E-2</v>
      </c>
      <c r="L12" s="2">
        <f>1/1.5</f>
        <v>0.66666666666666663</v>
      </c>
      <c r="M12" s="3">
        <f>(Table1[[#This Row],[poisson_likelihood]] - (1-Table1[[#This Row],[poisson_likelihood]])/(1/Table1[[#This Row],[365 implied]]-1))/4</f>
        <v>4.1782232016421755E-2</v>
      </c>
      <c r="N12" s="2"/>
      <c r="O12" s="2">
        <f>(Table1[[#This Row],[poisson_likelihood]]-(1-Table1[[#This Row],[poisson_likelihood]])/(1/Table1[[#This Row],[implied_likelihood]]-1))/4</f>
        <v>5.6654929729534495E-2</v>
      </c>
      <c r="P12" s="2">
        <f>Table1[[#This Row],[poisson_kelly]]/O12</f>
        <v>1.0000000000000089</v>
      </c>
    </row>
    <row r="13" spans="1:16" x14ac:dyDescent="0.2">
      <c r="A13">
        <v>3260</v>
      </c>
      <c r="B13" t="s">
        <v>77</v>
      </c>
      <c r="C13" s="1">
        <v>45596</v>
      </c>
      <c r="D13" t="s">
        <v>13</v>
      </c>
      <c r="E13">
        <v>1.5</v>
      </c>
      <c r="F13" s="2">
        <v>0.42553191489361702</v>
      </c>
      <c r="G13" s="2">
        <v>0.48983082241319298</v>
      </c>
      <c r="H13" s="2">
        <v>0.54693076272777397</v>
      </c>
      <c r="I13" s="2">
        <v>0.52688172043010695</v>
      </c>
      <c r="J13" s="2">
        <v>0.53047404063205394</v>
      </c>
      <c r="K13" s="2">
        <v>5.2830980075975899E-2</v>
      </c>
      <c r="L13" s="2">
        <f>1/2.32</f>
        <v>0.43103448275862072</v>
      </c>
      <c r="M13" s="3">
        <f>(Table1[[#This Row],[poisson_likelihood]] - (1-Table1[[#This Row],[poisson_likelihood]])/(1/Table1[[#This Row],[365 implied]]-1))/4</f>
        <v>5.0924123016749159E-2</v>
      </c>
      <c r="N13" s="2"/>
      <c r="O13" s="2">
        <f>(Table1[[#This Row],[poisson_likelihood]]-(1-Table1[[#This Row],[poisson_likelihood]])/(1/Table1[[#This Row],[implied_likelihood]]-1))/4</f>
        <v>5.2830980075975711E-2</v>
      </c>
      <c r="P13" s="2">
        <f>Table1[[#This Row],[poisson_kelly]]/O13</f>
        <v>1.0000000000000036</v>
      </c>
    </row>
    <row r="14" spans="1:16" x14ac:dyDescent="0.2">
      <c r="A14">
        <v>3310</v>
      </c>
      <c r="B14" t="s">
        <v>102</v>
      </c>
      <c r="C14" s="1">
        <v>45596</v>
      </c>
      <c r="D14" t="s">
        <v>13</v>
      </c>
      <c r="E14">
        <v>2.5</v>
      </c>
      <c r="F14" s="2">
        <v>0.57471264367816</v>
      </c>
      <c r="G14" s="2">
        <v>0.62625398717863101</v>
      </c>
      <c r="H14" s="2">
        <v>0.66384527366926505</v>
      </c>
      <c r="I14" s="2">
        <v>0.62773722627737205</v>
      </c>
      <c r="J14" s="2">
        <v>0.59913793103448199</v>
      </c>
      <c r="K14" s="2">
        <v>5.2395532494770997E-2</v>
      </c>
      <c r="L14" s="2"/>
      <c r="M14" s="2" t="e">
        <f>(Table1[[#This Row],[poisson_likelihood]] - (1-Table1[[#This Row],[poisson_likelihood]])/(1/Table1[[#This Row],[365 implied]]-1))/4</f>
        <v>#DIV/0!</v>
      </c>
      <c r="N14" s="2"/>
      <c r="O14" s="2">
        <f>(Table1[[#This Row],[poisson_likelihood]]-(1-Table1[[#This Row],[poisson_likelihood]])/(1/Table1[[#This Row],[implied_likelihood]]-1))/4</f>
        <v>5.2395532494771108E-2</v>
      </c>
      <c r="P14" s="2">
        <f>Table1[[#This Row],[poisson_kelly]]/O14</f>
        <v>0.99999999999999789</v>
      </c>
    </row>
    <row r="15" spans="1:16" x14ac:dyDescent="0.2">
      <c r="A15">
        <v>3148</v>
      </c>
      <c r="B15" t="s">
        <v>21</v>
      </c>
      <c r="C15" s="1">
        <v>45596</v>
      </c>
      <c r="D15" t="s">
        <v>13</v>
      </c>
      <c r="E15">
        <v>2.5</v>
      </c>
      <c r="F15" s="2">
        <v>0.64102564102564097</v>
      </c>
      <c r="G15" s="2">
        <v>0.67428236806930597</v>
      </c>
      <c r="H15" s="2">
        <v>0.71567201231109701</v>
      </c>
      <c r="I15" s="2">
        <v>0.70621468926553599</v>
      </c>
      <c r="J15" s="2">
        <v>0.67010309278350499</v>
      </c>
      <c r="K15" s="2">
        <v>5.1985865716657399E-2</v>
      </c>
      <c r="L15" s="2">
        <f>1/1.55</f>
        <v>0.64516129032258063</v>
      </c>
      <c r="M15" s="3">
        <f>(Table1[[#This Row],[poisson_likelihood]] - (1-Table1[[#This Row],[poisson_likelihood]])/(1/Table1[[#This Row],[365 implied]]-1))/4</f>
        <v>4.9678008673727458E-2</v>
      </c>
      <c r="N15" s="2"/>
      <c r="O15" s="2">
        <f>(Table1[[#This Row],[poisson_likelihood]]-(1-Table1[[#This Row],[poisson_likelihood]])/(1/Table1[[#This Row],[implied_likelihood]]-1))/4</f>
        <v>5.1985865716656865E-2</v>
      </c>
      <c r="P15" s="2">
        <f>Table1[[#This Row],[poisson_kelly]]/O15</f>
        <v>1.0000000000000102</v>
      </c>
    </row>
    <row r="16" spans="1:16" x14ac:dyDescent="0.2">
      <c r="A16">
        <v>3202</v>
      </c>
      <c r="B16" t="s">
        <v>48</v>
      </c>
      <c r="C16" s="1">
        <v>45596</v>
      </c>
      <c r="D16" t="s">
        <v>13</v>
      </c>
      <c r="E16">
        <v>2.5</v>
      </c>
      <c r="F16" s="2">
        <v>0.58479532163742598</v>
      </c>
      <c r="G16" s="2">
        <v>0.623102681738263</v>
      </c>
      <c r="H16" s="2">
        <v>0.67100542974720101</v>
      </c>
      <c r="I16" s="2">
        <v>0.69005847953216304</v>
      </c>
      <c r="J16" s="2">
        <v>0.68380952380952298</v>
      </c>
      <c r="K16" s="2">
        <v>5.1908198897082203E-2</v>
      </c>
      <c r="L16" s="2">
        <f>1/1.6</f>
        <v>0.625</v>
      </c>
      <c r="M16" s="3">
        <f>(Table1[[#This Row],[poisson_likelihood]] - (1-Table1[[#This Row],[poisson_likelihood]])/(1/Table1[[#This Row],[365 implied]]-1))/4</f>
        <v>3.0670286498134025E-2</v>
      </c>
      <c r="N16" s="2"/>
      <c r="O16" s="2">
        <f>(Table1[[#This Row],[poisson_likelihood]]-(1-Table1[[#This Row],[poisson_likelihood]])/(1/Table1[[#This Row],[implied_likelihood]]-1))/4</f>
        <v>5.190819889708273E-2</v>
      </c>
      <c r="P16" s="2">
        <f>Table1[[#This Row],[poisson_kelly]]/O16</f>
        <v>0.99999999999998979</v>
      </c>
    </row>
    <row r="17" spans="1:16" x14ac:dyDescent="0.2">
      <c r="A17">
        <v>3216</v>
      </c>
      <c r="B17" t="s">
        <v>55</v>
      </c>
      <c r="C17" s="1">
        <v>45596</v>
      </c>
      <c r="D17" t="s">
        <v>13</v>
      </c>
      <c r="E17">
        <v>2.5</v>
      </c>
      <c r="F17" s="2">
        <v>0.61728395061728303</v>
      </c>
      <c r="G17" s="2">
        <v>0.65719926336337897</v>
      </c>
      <c r="H17" s="2">
        <v>0.69290124382905904</v>
      </c>
      <c r="I17" s="2">
        <v>0.57668711656441696</v>
      </c>
      <c r="J17" s="2">
        <v>0.64216634429400299</v>
      </c>
      <c r="K17" s="2">
        <v>4.9395167339949898E-2</v>
      </c>
      <c r="L17" s="2">
        <f>1/1.57</f>
        <v>0.63694267515923564</v>
      </c>
      <c r="M17" s="3">
        <f>(Table1[[#This Row],[poisson_likelihood]] - (1-Table1[[#This Row],[poisson_likelihood]])/(1/Table1[[#This Row],[365 implied]]-1))/4</f>
        <v>3.8532874040185405E-2</v>
      </c>
      <c r="N17" s="2"/>
      <c r="O17" s="2">
        <f>(Table1[[#This Row],[poisson_likelihood]]-(1-Table1[[#This Row],[poisson_likelihood]])/(1/Table1[[#This Row],[implied_likelihood]]-1))/4</f>
        <v>4.9395167339950322E-2</v>
      </c>
      <c r="P17" s="2">
        <f>Table1[[#This Row],[poisson_kelly]]/O17</f>
        <v>0.99999999999999145</v>
      </c>
    </row>
    <row r="18" spans="1:16" x14ac:dyDescent="0.2">
      <c r="A18">
        <v>3322</v>
      </c>
      <c r="B18" t="s">
        <v>108</v>
      </c>
      <c r="C18" s="1">
        <v>45596</v>
      </c>
      <c r="D18" t="s">
        <v>13</v>
      </c>
      <c r="E18">
        <v>2.5</v>
      </c>
      <c r="F18" s="2">
        <v>0.59171597633136097</v>
      </c>
      <c r="G18" s="2">
        <v>0.62121915297737296</v>
      </c>
      <c r="H18" s="2">
        <v>0.670600391909844</v>
      </c>
      <c r="I18" s="2">
        <v>0.67142857142857104</v>
      </c>
      <c r="J18" s="2">
        <v>0.68979591836734699</v>
      </c>
      <c r="K18" s="2">
        <v>4.8302413886824797E-2</v>
      </c>
      <c r="L18" s="2">
        <f>1/1.66</f>
        <v>0.60240963855421692</v>
      </c>
      <c r="M18" s="3">
        <f>(Table1[[#This Row],[poisson_likelihood]] - (1-Table1[[#This Row],[poisson_likelihood]])/(1/Table1[[#This Row],[365 implied]]-1))/4</f>
        <v>4.2877519155432198E-2</v>
      </c>
      <c r="N18" s="2"/>
      <c r="O18" s="2">
        <f>(Table1[[#This Row],[poisson_likelihood]]-(1-Table1[[#This Row],[poisson_likelihood]])/(1/Table1[[#This Row],[implied_likelihood]]-1))/4</f>
        <v>4.8302413886824755E-2</v>
      </c>
      <c r="P18" s="2">
        <f>Table1[[#This Row],[poisson_kelly]]/O18</f>
        <v>1.0000000000000009</v>
      </c>
    </row>
    <row r="19" spans="1:16" x14ac:dyDescent="0.2">
      <c r="A19">
        <v>3269</v>
      </c>
      <c r="B19" t="s">
        <v>82</v>
      </c>
      <c r="C19" s="1">
        <v>45596</v>
      </c>
      <c r="D19" t="s">
        <v>12</v>
      </c>
      <c r="E19">
        <v>1.5</v>
      </c>
      <c r="F19" s="2">
        <v>0.59171597633136097</v>
      </c>
      <c r="G19" s="2">
        <v>0.68445679193159703</v>
      </c>
      <c r="H19" s="2">
        <v>0.67031665015497799</v>
      </c>
      <c r="I19" s="2">
        <v>0.65895953757225401</v>
      </c>
      <c r="J19" s="2">
        <v>0.64971751412429302</v>
      </c>
      <c r="K19" s="2">
        <v>4.8128673464461501E-2</v>
      </c>
      <c r="L19" s="2">
        <f>1/1.64</f>
        <v>0.6097560975609756</v>
      </c>
      <c r="M19" s="3">
        <f>(Table1[[#This Row],[poisson_likelihood]] - (1-Table1[[#This Row],[poisson_likelihood]])/(1/Table1[[#This Row],[365 implied]]-1))/4</f>
        <v>3.8796604005532809E-2</v>
      </c>
      <c r="N19" s="2"/>
      <c r="O19" s="2">
        <f>(Table1[[#This Row],[poisson_likelihood]]-(1-Table1[[#This Row],[poisson_likelihood]])/(1/Table1[[#This Row],[implied_likelihood]]-1))/4</f>
        <v>4.8128673464461147E-2</v>
      </c>
      <c r="P19" s="2">
        <f>Table1[[#This Row],[poisson_kelly]]/O19</f>
        <v>1.0000000000000073</v>
      </c>
    </row>
    <row r="20" spans="1:16" x14ac:dyDescent="0.2">
      <c r="A20">
        <v>3167</v>
      </c>
      <c r="B20" t="s">
        <v>31</v>
      </c>
      <c r="C20" s="1">
        <v>45596</v>
      </c>
      <c r="D20" t="s">
        <v>12</v>
      </c>
      <c r="E20">
        <v>1.5</v>
      </c>
      <c r="F20" s="2">
        <v>0.65359477124182996</v>
      </c>
      <c r="G20" s="2">
        <v>0.73755922222797698</v>
      </c>
      <c r="H20" s="2">
        <v>0.71834477797494101</v>
      </c>
      <c r="I20" s="2">
        <v>0.70909090909090899</v>
      </c>
      <c r="J20" s="2">
        <v>0.72848948374760902</v>
      </c>
      <c r="K20" s="2">
        <v>4.6729957689462101E-2</v>
      </c>
      <c r="L20" s="2"/>
      <c r="M20" s="2" t="e">
        <f>(Table1[[#This Row],[poisson_likelihood]] - (1-Table1[[#This Row],[poisson_likelihood]])/(1/Table1[[#This Row],[365 implied]]-1))/4</f>
        <v>#DIV/0!</v>
      </c>
      <c r="N20" s="2"/>
      <c r="O20" s="2">
        <f>(Table1[[#This Row],[poisson_likelihood]]-(1-Table1[[#This Row],[poisson_likelihood]])/(1/Table1[[#This Row],[implied_likelihood]]-1))/4</f>
        <v>4.6729957689462198E-2</v>
      </c>
      <c r="P20" s="2">
        <f>Table1[[#This Row],[poisson_kelly]]/O20</f>
        <v>0.99999999999999789</v>
      </c>
    </row>
    <row r="21" spans="1:16" x14ac:dyDescent="0.2">
      <c r="A21">
        <v>3211</v>
      </c>
      <c r="B21" t="s">
        <v>53</v>
      </c>
      <c r="C21" s="1">
        <v>45596</v>
      </c>
      <c r="D21" t="s">
        <v>12</v>
      </c>
      <c r="E21">
        <v>1.5</v>
      </c>
      <c r="F21" s="2">
        <v>0.58479532163742598</v>
      </c>
      <c r="G21" s="2">
        <v>0.68773179633939496</v>
      </c>
      <c r="H21" s="2">
        <v>0.65578256022235104</v>
      </c>
      <c r="I21" s="2">
        <v>0.7</v>
      </c>
      <c r="J21" s="2">
        <v>0.67068273092369401</v>
      </c>
      <c r="K21" s="2">
        <v>4.2742316190218503E-2</v>
      </c>
      <c r="L21" s="2">
        <f>1/1.74</f>
        <v>0.57471264367816088</v>
      </c>
      <c r="M21" s="3">
        <f>(Table1[[#This Row],[poisson_likelihood]] - (1-Table1[[#This Row],[poisson_likelihood]])/(1/Table1[[#This Row],[365 implied]]-1))/4</f>
        <v>4.7655964455030717E-2</v>
      </c>
      <c r="N21" s="2"/>
      <c r="O21" s="2">
        <f>(Table1[[#This Row],[poisson_likelihood]]-(1-Table1[[#This Row],[poisson_likelihood]])/(1/Table1[[#This Row],[implied_likelihood]]-1))/4</f>
        <v>4.2742316190218857E-2</v>
      </c>
      <c r="P21" s="2">
        <f>Table1[[#This Row],[poisson_kelly]]/O21</f>
        <v>0.99999999999999167</v>
      </c>
    </row>
    <row r="22" spans="1:16" x14ac:dyDescent="0.2">
      <c r="A22">
        <v>3175</v>
      </c>
      <c r="B22" t="s">
        <v>35</v>
      </c>
      <c r="C22" s="1">
        <v>45596</v>
      </c>
      <c r="D22" t="s">
        <v>12</v>
      </c>
      <c r="E22">
        <v>1.5</v>
      </c>
      <c r="F22" s="2">
        <v>0.59171597633136097</v>
      </c>
      <c r="G22" s="2">
        <v>0.68574222267945695</v>
      </c>
      <c r="H22" s="2">
        <v>0.65996032409600802</v>
      </c>
      <c r="I22" s="2">
        <v>0.64242424242424201</v>
      </c>
      <c r="J22" s="2">
        <v>0.64040404040403998</v>
      </c>
      <c r="K22" s="2">
        <v>4.1787299899367497E-2</v>
      </c>
      <c r="L22" s="2"/>
      <c r="M22" s="2" t="e">
        <f>(Table1[[#This Row],[poisson_likelihood]] - (1-Table1[[#This Row],[poisson_likelihood]])/(1/Table1[[#This Row],[365 implied]]-1))/4</f>
        <v>#DIV/0!</v>
      </c>
      <c r="N22" s="2"/>
      <c r="O22" s="2">
        <f>(Table1[[#This Row],[poisson_likelihood]]-(1-Table1[[#This Row],[poisson_likelihood]])/(1/Table1[[#This Row],[implied_likelihood]]-1))/4</f>
        <v>4.178729989936722E-2</v>
      </c>
      <c r="P22" s="2">
        <f>Table1[[#This Row],[poisson_kelly]]/O22</f>
        <v>1.0000000000000067</v>
      </c>
    </row>
    <row r="23" spans="1:16" x14ac:dyDescent="0.2">
      <c r="A23">
        <v>3320</v>
      </c>
      <c r="B23" t="s">
        <v>107</v>
      </c>
      <c r="C23" s="1">
        <v>45596</v>
      </c>
      <c r="D23" t="s">
        <v>13</v>
      </c>
      <c r="E23">
        <v>2.5</v>
      </c>
      <c r="F23" s="2">
        <v>0.65359477124182996</v>
      </c>
      <c r="G23" s="2">
        <v>0.65803245897571905</v>
      </c>
      <c r="H23" s="2">
        <v>0.70659626065657999</v>
      </c>
      <c r="I23" s="2">
        <v>0.662337662337662</v>
      </c>
      <c r="J23" s="2">
        <v>0.66803278688524503</v>
      </c>
      <c r="K23" s="2">
        <v>3.8251074907815298E-2</v>
      </c>
      <c r="L23" s="2">
        <f>1/1.52</f>
        <v>0.65789473684210531</v>
      </c>
      <c r="M23" s="3">
        <f>(Table1[[#This Row],[poisson_likelihood]] - (1-Table1[[#This Row],[poisson_likelihood]])/(1/Table1[[#This Row],[365 implied]]-1))/4</f>
        <v>3.5589575095193005E-2</v>
      </c>
      <c r="N23" s="2"/>
      <c r="O23" s="2">
        <f>(Table1[[#This Row],[poisson_likelihood]]-(1-Table1[[#This Row],[poisson_likelihood]])/(1/Table1[[#This Row],[implied_likelihood]]-1))/4</f>
        <v>3.8251074907814875E-2</v>
      </c>
      <c r="P23" s="2">
        <f>Table1[[#This Row],[poisson_kelly]]/O23</f>
        <v>1.0000000000000111</v>
      </c>
    </row>
    <row r="24" spans="1:16" x14ac:dyDescent="0.2">
      <c r="A24">
        <v>3218</v>
      </c>
      <c r="B24" t="s">
        <v>56</v>
      </c>
      <c r="C24" s="1">
        <v>45596</v>
      </c>
      <c r="D24" t="s">
        <v>13</v>
      </c>
      <c r="E24">
        <v>2.5</v>
      </c>
      <c r="F24" s="2">
        <v>0.52356020942408299</v>
      </c>
      <c r="G24" s="2">
        <v>0.54617922996694601</v>
      </c>
      <c r="H24" s="2">
        <v>0.59549275256785705</v>
      </c>
      <c r="I24" s="2">
        <v>0.60869565217391297</v>
      </c>
      <c r="J24" s="2">
        <v>0.63844393592677295</v>
      </c>
      <c r="K24" s="2">
        <v>3.7744823462804299E-2</v>
      </c>
      <c r="L24" s="2"/>
      <c r="M24" s="2" t="e">
        <f>(Table1[[#This Row],[poisson_likelihood]] - (1-Table1[[#This Row],[poisson_likelihood]])/(1/Table1[[#This Row],[365 implied]]-1))/4</f>
        <v>#DIV/0!</v>
      </c>
      <c r="N24" s="2"/>
      <c r="O24" s="2">
        <f>(Table1[[#This Row],[poisson_likelihood]]-(1-Table1[[#This Row],[poisson_likelihood]])/(1/Table1[[#This Row],[implied_likelihood]]-1))/4</f>
        <v>3.7744823462804458E-2</v>
      </c>
      <c r="P24" s="2">
        <f>Table1[[#This Row],[poisson_kelly]]/O24</f>
        <v>0.99999999999999578</v>
      </c>
    </row>
    <row r="25" spans="1:16" x14ac:dyDescent="0.2">
      <c r="A25">
        <v>3188</v>
      </c>
      <c r="B25" t="s">
        <v>41</v>
      </c>
      <c r="C25" s="1">
        <v>45596</v>
      </c>
      <c r="D25" t="s">
        <v>13</v>
      </c>
      <c r="E25">
        <v>2.5</v>
      </c>
      <c r="F25" s="2">
        <v>0.54945054945054905</v>
      </c>
      <c r="G25" s="2">
        <v>0.56829423657560296</v>
      </c>
      <c r="H25" s="2">
        <v>0.61664709205099999</v>
      </c>
      <c r="I25" s="2">
        <v>0.60233918128654895</v>
      </c>
      <c r="J25" s="2">
        <v>0.60460652591170805</v>
      </c>
      <c r="K25" s="2">
        <v>3.7285886442933298E-2</v>
      </c>
      <c r="L25" s="2"/>
      <c r="M25" s="2" t="e">
        <f>(Table1[[#This Row],[poisson_likelihood]] - (1-Table1[[#This Row],[poisson_likelihood]])/(1/Table1[[#This Row],[365 implied]]-1))/4</f>
        <v>#DIV/0!</v>
      </c>
      <c r="N25" s="2"/>
      <c r="O25" s="2">
        <f>(Table1[[#This Row],[poisson_likelihood]]-(1-Table1[[#This Row],[poisson_likelihood]])/(1/Table1[[#This Row],[implied_likelihood]]-1))/4</f>
        <v>3.7285886442933125E-2</v>
      </c>
      <c r="P25" s="2">
        <f>Table1[[#This Row],[poisson_kelly]]/O25</f>
        <v>1.0000000000000047</v>
      </c>
    </row>
    <row r="26" spans="1:16" x14ac:dyDescent="0.2">
      <c r="A26">
        <v>3156</v>
      </c>
      <c r="B26" t="s">
        <v>25</v>
      </c>
      <c r="C26" s="1">
        <v>45596</v>
      </c>
      <c r="D26" t="s">
        <v>13</v>
      </c>
      <c r="E26">
        <v>2.5</v>
      </c>
      <c r="F26" s="2">
        <v>0.44444444444444398</v>
      </c>
      <c r="G26" s="2">
        <v>0.48433446382482098</v>
      </c>
      <c r="H26" s="2">
        <v>0.52698862985931305</v>
      </c>
      <c r="I26" s="2">
        <v>0.52147239263803602</v>
      </c>
      <c r="J26" s="2">
        <v>0.543396226415094</v>
      </c>
      <c r="K26" s="2">
        <v>3.7144883436690999E-2</v>
      </c>
      <c r="L26" s="2"/>
      <c r="M26" s="2" t="e">
        <f>(Table1[[#This Row],[poisson_likelihood]] - (1-Table1[[#This Row],[poisson_likelihood]])/(1/Table1[[#This Row],[365 implied]]-1))/4</f>
        <v>#DIV/0!</v>
      </c>
      <c r="N26" s="2"/>
      <c r="O26" s="2">
        <f>(Table1[[#This Row],[poisson_likelihood]]-(1-Table1[[#This Row],[poisson_likelihood]])/(1/Table1[[#This Row],[implied_likelihood]]-1))/4</f>
        <v>3.7144883436691048E-2</v>
      </c>
      <c r="P26" s="2">
        <f>Table1[[#This Row],[poisson_kelly]]/O26</f>
        <v>0.99999999999999867</v>
      </c>
    </row>
    <row r="27" spans="1:16" x14ac:dyDescent="0.2">
      <c r="A27">
        <v>3197</v>
      </c>
      <c r="B27" t="s">
        <v>46</v>
      </c>
      <c r="C27" s="1">
        <v>45596</v>
      </c>
      <c r="D27" t="s">
        <v>12</v>
      </c>
      <c r="E27">
        <v>3.5</v>
      </c>
      <c r="F27" s="2">
        <v>0.43103448275862</v>
      </c>
      <c r="G27" s="2">
        <v>0.54376820384891</v>
      </c>
      <c r="H27" s="2">
        <v>0.51121982427228196</v>
      </c>
      <c r="I27" s="2">
        <v>0.55072463768115898</v>
      </c>
      <c r="J27" s="2">
        <v>0.56451612903225801</v>
      </c>
      <c r="K27" s="2">
        <v>3.5232953089336098E-2</v>
      </c>
      <c r="L27" s="2"/>
      <c r="M27" s="2" t="e">
        <f>(Table1[[#This Row],[poisson_likelihood]] - (1-Table1[[#This Row],[poisson_likelihood]])/(1/Table1[[#This Row],[365 implied]]-1))/4</f>
        <v>#DIV/0!</v>
      </c>
      <c r="N27" s="2"/>
      <c r="O27" s="2">
        <f>(Table1[[#This Row],[poisson_likelihood]]-(1-Table1[[#This Row],[poisson_likelihood]])/(1/Table1[[#This Row],[implied_likelihood]]-1))/4</f>
        <v>3.5232953089336286E-2</v>
      </c>
      <c r="P27" s="2">
        <f>Table1[[#This Row],[poisson_kelly]]/O27</f>
        <v>0.99999999999999467</v>
      </c>
    </row>
    <row r="28" spans="1:16" x14ac:dyDescent="0.2">
      <c r="A28">
        <v>3158</v>
      </c>
      <c r="B28" t="s">
        <v>26</v>
      </c>
      <c r="C28" s="1">
        <v>45596</v>
      </c>
      <c r="D28" t="s">
        <v>13</v>
      </c>
      <c r="E28">
        <v>3.5</v>
      </c>
      <c r="F28" s="2">
        <v>0.54644808743169304</v>
      </c>
      <c r="G28" s="2">
        <v>0.56864504290467</v>
      </c>
      <c r="H28" s="2">
        <v>0.60853290060828602</v>
      </c>
      <c r="I28" s="2">
        <v>0.6</v>
      </c>
      <c r="J28" s="2">
        <v>0.60207612456747395</v>
      </c>
      <c r="K28" s="2">
        <v>3.4221448226856702E-2</v>
      </c>
      <c r="L28" s="2"/>
      <c r="M28" s="2" t="e">
        <f>(Table1[[#This Row],[poisson_likelihood]] - (1-Table1[[#This Row],[poisson_likelihood]])/(1/Table1[[#This Row],[365 implied]]-1))/4</f>
        <v>#DIV/0!</v>
      </c>
      <c r="N28" s="2"/>
      <c r="O28" s="2">
        <f>(Table1[[#This Row],[poisson_likelihood]]-(1-Table1[[#This Row],[poisson_likelihood]])/(1/Table1[[#This Row],[implied_likelihood]]-1))/4</f>
        <v>3.4221448226856896E-2</v>
      </c>
      <c r="P28" s="2">
        <f>Table1[[#This Row],[poisson_kelly]]/O28</f>
        <v>0.99999999999999434</v>
      </c>
    </row>
    <row r="29" spans="1:16" x14ac:dyDescent="0.2">
      <c r="A29">
        <v>3282</v>
      </c>
      <c r="B29" t="s">
        <v>88</v>
      </c>
      <c r="C29" s="1">
        <v>45596</v>
      </c>
      <c r="D29" t="s">
        <v>13</v>
      </c>
      <c r="E29">
        <v>2.5</v>
      </c>
      <c r="F29" s="2">
        <v>0.44444444444444398</v>
      </c>
      <c r="G29" s="2">
        <v>0.47789727645445201</v>
      </c>
      <c r="H29" s="2">
        <v>0.51947808441729204</v>
      </c>
      <c r="I29" s="2">
        <v>0.58959537572254295</v>
      </c>
      <c r="J29" s="2">
        <v>0.53510436432637498</v>
      </c>
      <c r="K29" s="2">
        <v>3.3765137987781399E-2</v>
      </c>
      <c r="L29" s="2">
        <f>1/2.3</f>
        <v>0.43478260869565222</v>
      </c>
      <c r="M29" s="3">
        <f>(Table1[[#This Row],[poisson_likelihood]] - (1-Table1[[#This Row],[poisson_likelihood]])/(1/Table1[[#This Row],[365 implied]]-1))/4</f>
        <v>3.7461460415340694E-2</v>
      </c>
      <c r="N29" s="2"/>
      <c r="O29" s="2">
        <f>(Table1[[#This Row],[poisson_likelihood]]-(1-Table1[[#This Row],[poisson_likelihood]])/(1/Table1[[#This Row],[implied_likelihood]]-1))/4</f>
        <v>3.3765137987781593E-2</v>
      </c>
      <c r="P29" s="2">
        <f>Table1[[#This Row],[poisson_kelly]]/O29</f>
        <v>0.99999999999999423</v>
      </c>
    </row>
    <row r="30" spans="1:16" x14ac:dyDescent="0.2">
      <c r="A30">
        <v>3140</v>
      </c>
      <c r="B30" t="s">
        <v>17</v>
      </c>
      <c r="C30" s="1">
        <v>45596</v>
      </c>
      <c r="D30" t="s">
        <v>13</v>
      </c>
      <c r="E30">
        <v>2.5</v>
      </c>
      <c r="F30" s="2">
        <v>0.476190476190476</v>
      </c>
      <c r="G30" s="2">
        <v>0.50292553288215203</v>
      </c>
      <c r="H30" s="2">
        <v>0.54692344738769605</v>
      </c>
      <c r="I30" s="2">
        <v>0.55428571428571405</v>
      </c>
      <c r="J30" s="2">
        <v>0.56747404844290605</v>
      </c>
      <c r="K30" s="2">
        <v>3.3758918071400801E-2</v>
      </c>
      <c r="L30" s="2"/>
      <c r="M30" s="2" t="e">
        <f>(Table1[[#This Row],[poisson_likelihood]] - (1-Table1[[#This Row],[poisson_likelihood]])/(1/Table1[[#This Row],[365 implied]]-1))/4</f>
        <v>#DIV/0!</v>
      </c>
      <c r="N30" s="2"/>
      <c r="O30" s="2">
        <f>(Table1[[#This Row],[poisson_likelihood]]-(1-Table1[[#This Row],[poisson_likelihood]])/(1/Table1[[#This Row],[implied_likelihood]]-1))/4</f>
        <v>3.3758918071400482E-2</v>
      </c>
      <c r="P30" s="2">
        <f>Table1[[#This Row],[poisson_kelly]]/O30</f>
        <v>1.0000000000000095</v>
      </c>
    </row>
    <row r="31" spans="1:16" x14ac:dyDescent="0.2">
      <c r="A31">
        <v>3231</v>
      </c>
      <c r="B31" t="s">
        <v>63</v>
      </c>
      <c r="C31" s="1">
        <v>45596</v>
      </c>
      <c r="D31" t="s">
        <v>12</v>
      </c>
      <c r="E31">
        <v>1.5</v>
      </c>
      <c r="F31" s="2">
        <v>0.57471264367816</v>
      </c>
      <c r="G31" s="2">
        <v>0.65813931305176998</v>
      </c>
      <c r="H31" s="2">
        <v>0.62632070438630005</v>
      </c>
      <c r="I31" s="2">
        <v>0.64473684210526305</v>
      </c>
      <c r="J31" s="2">
        <v>0.60189573459715595</v>
      </c>
      <c r="K31" s="2">
        <v>3.03371708216768E-2</v>
      </c>
      <c r="L31" s="2"/>
      <c r="M31" s="2" t="e">
        <f>(Table1[[#This Row],[poisson_likelihood]] - (1-Table1[[#This Row],[poisson_likelihood]])/(1/Table1[[#This Row],[365 implied]]-1))/4</f>
        <v>#DIV/0!</v>
      </c>
      <c r="N31" s="2"/>
      <c r="O31" s="2">
        <f>(Table1[[#This Row],[poisson_likelihood]]-(1-Table1[[#This Row],[poisson_likelihood]])/(1/Table1[[#This Row],[implied_likelihood]]-1))/4</f>
        <v>3.0337170821676862E-2</v>
      </c>
      <c r="P31" s="2">
        <f>Table1[[#This Row],[poisson_kelly]]/O31</f>
        <v>0.99999999999999789</v>
      </c>
    </row>
    <row r="32" spans="1:16" x14ac:dyDescent="0.2">
      <c r="A32">
        <v>3237</v>
      </c>
      <c r="B32" t="s">
        <v>66</v>
      </c>
      <c r="C32" s="1">
        <v>45596</v>
      </c>
      <c r="D32" t="s">
        <v>12</v>
      </c>
      <c r="E32">
        <v>1.5</v>
      </c>
      <c r="F32" s="2">
        <v>0.66225165562913901</v>
      </c>
      <c r="G32" s="2">
        <v>0.71463918207240296</v>
      </c>
      <c r="H32" s="2">
        <v>0.70129801615741005</v>
      </c>
      <c r="I32" s="2">
        <v>0.67320261437908502</v>
      </c>
      <c r="J32" s="2">
        <v>0.68588469184890599</v>
      </c>
      <c r="K32" s="2">
        <v>2.8901962940044101E-2</v>
      </c>
      <c r="L32" s="2"/>
      <c r="M32" s="2" t="e">
        <f>(Table1[[#This Row],[poisson_likelihood]] - (1-Table1[[#This Row],[poisson_likelihood]])/(1/Table1[[#This Row],[365 implied]]-1))/4</f>
        <v>#DIV/0!</v>
      </c>
      <c r="N32" s="2"/>
      <c r="O32" s="2">
        <f>(Table1[[#This Row],[poisson_likelihood]]-(1-Table1[[#This Row],[poisson_likelihood]])/(1/Table1[[#This Row],[implied_likelihood]]-1))/4</f>
        <v>2.8901962940043796E-2</v>
      </c>
      <c r="P32" s="2">
        <f>Table1[[#This Row],[poisson_kelly]]/O32</f>
        <v>1.0000000000000107</v>
      </c>
    </row>
    <row r="33" spans="1:16" x14ac:dyDescent="0.2">
      <c r="A33">
        <v>3146</v>
      </c>
      <c r="B33" t="s">
        <v>20</v>
      </c>
      <c r="C33" s="1">
        <v>45596</v>
      </c>
      <c r="D33" t="s">
        <v>13</v>
      </c>
      <c r="E33">
        <v>2.5</v>
      </c>
      <c r="F33" s="2">
        <v>0.57471264367816</v>
      </c>
      <c r="G33" s="2">
        <v>0.58204969000375095</v>
      </c>
      <c r="H33" s="2">
        <v>0.62291164861511195</v>
      </c>
      <c r="I33" s="2">
        <v>0.59235668789808904</v>
      </c>
      <c r="J33" s="2">
        <v>0.60885608856088502</v>
      </c>
      <c r="K33" s="2">
        <v>2.8333198848072599E-2</v>
      </c>
      <c r="L33" s="2"/>
      <c r="M33" s="2" t="e">
        <f>(Table1[[#This Row],[poisson_likelihood]] - (1-Table1[[#This Row],[poisson_likelihood]])/(1/Table1[[#This Row],[365 implied]]-1))/4</f>
        <v>#DIV/0!</v>
      </c>
      <c r="N33" s="2"/>
      <c r="O33" s="2">
        <f>(Table1[[#This Row],[poisson_likelihood]]-(1-Table1[[#This Row],[poisson_likelihood]])/(1/Table1[[#This Row],[implied_likelihood]]-1))/4</f>
        <v>2.833319884807306E-2</v>
      </c>
      <c r="P33" s="2">
        <f>Table1[[#This Row],[poisson_kelly]]/O33</f>
        <v>0.99999999999998368</v>
      </c>
    </row>
    <row r="34" spans="1:16" x14ac:dyDescent="0.2">
      <c r="A34">
        <v>3162</v>
      </c>
      <c r="B34" t="s">
        <v>28</v>
      </c>
      <c r="C34" s="1">
        <v>45596</v>
      </c>
      <c r="D34" t="s">
        <v>13</v>
      </c>
      <c r="E34">
        <v>2.5</v>
      </c>
      <c r="F34" s="2">
        <v>0.54054054054054002</v>
      </c>
      <c r="G34" s="2">
        <v>0.54151413895431899</v>
      </c>
      <c r="H34" s="2">
        <v>0.58902685666088295</v>
      </c>
      <c r="I34" s="2">
        <v>0.57419354838709602</v>
      </c>
      <c r="J34" s="2">
        <v>0.60780287474332595</v>
      </c>
      <c r="K34" s="2">
        <v>2.6382260241951099E-2</v>
      </c>
      <c r="L34" s="2"/>
      <c r="M34" s="2" t="e">
        <f>(Table1[[#This Row],[poisson_likelihood]] - (1-Table1[[#This Row],[poisson_likelihood]])/(1/Table1[[#This Row],[365 implied]]-1))/4</f>
        <v>#DIV/0!</v>
      </c>
      <c r="N34" s="2"/>
      <c r="O34" s="2">
        <f>(Table1[[#This Row],[poisson_likelihood]]-(1-Table1[[#This Row],[poisson_likelihood]])/(1/Table1[[#This Row],[implied_likelihood]]-1))/4</f>
        <v>2.6382260241951283E-2</v>
      </c>
      <c r="P34" s="2">
        <f>Table1[[#This Row],[poisson_kelly]]/O34</f>
        <v>0.99999999999999301</v>
      </c>
    </row>
    <row r="35" spans="1:16" x14ac:dyDescent="0.2">
      <c r="A35">
        <v>3183</v>
      </c>
      <c r="B35" t="s">
        <v>39</v>
      </c>
      <c r="C35" s="1">
        <v>45596</v>
      </c>
      <c r="D35" t="s">
        <v>12</v>
      </c>
      <c r="E35">
        <v>1.5</v>
      </c>
      <c r="F35" s="2">
        <v>0.50761421319796896</v>
      </c>
      <c r="G35" s="2">
        <v>0.60933223959865901</v>
      </c>
      <c r="H35" s="2">
        <v>0.55854261174424003</v>
      </c>
      <c r="I35" s="2">
        <v>0.52941176470588203</v>
      </c>
      <c r="J35" s="2">
        <v>0.578125</v>
      </c>
      <c r="K35" s="2">
        <v>2.5857975550554999E-2</v>
      </c>
      <c r="L35" s="2"/>
      <c r="M35" s="2" t="e">
        <f>(Table1[[#This Row],[poisson_likelihood]] - (1-Table1[[#This Row],[poisson_likelihood]])/(1/Table1[[#This Row],[365 implied]]-1))/4</f>
        <v>#DIV/0!</v>
      </c>
      <c r="N35" s="2"/>
      <c r="O35" s="2">
        <f>(Table1[[#This Row],[poisson_likelihood]]-(1-Table1[[#This Row],[poisson_likelihood]])/(1/Table1[[#This Row],[implied_likelihood]]-1))/4</f>
        <v>2.5857975550555121E-2</v>
      </c>
      <c r="P35" s="2">
        <f>Table1[[#This Row],[poisson_kelly]]/O35</f>
        <v>0.99999999999999534</v>
      </c>
    </row>
    <row r="36" spans="1:16" x14ac:dyDescent="0.2">
      <c r="A36">
        <v>3287</v>
      </c>
      <c r="B36" t="s">
        <v>91</v>
      </c>
      <c r="C36" s="1">
        <v>45596</v>
      </c>
      <c r="D36" t="s">
        <v>12</v>
      </c>
      <c r="E36">
        <v>2.5</v>
      </c>
      <c r="F36" s="2">
        <v>0.58479532163742598</v>
      </c>
      <c r="G36" s="2">
        <v>0.64867935380493702</v>
      </c>
      <c r="H36" s="2">
        <v>0.62699632621005996</v>
      </c>
      <c r="I36" s="2">
        <v>0.64670658682634696</v>
      </c>
      <c r="J36" s="2">
        <v>0.64627151051625198</v>
      </c>
      <c r="K36" s="2">
        <v>2.5409759795494299E-2</v>
      </c>
      <c r="L36" s="2"/>
      <c r="M36" s="2" t="e">
        <f>(Table1[[#This Row],[poisson_likelihood]] - (1-Table1[[#This Row],[poisson_likelihood]])/(1/Table1[[#This Row],[365 implied]]-1))/4</f>
        <v>#DIV/0!</v>
      </c>
      <c r="N36" s="2"/>
      <c r="O36" s="2">
        <f>(Table1[[#This Row],[poisson_likelihood]]-(1-Table1[[#This Row],[poisson_likelihood]])/(1/Table1[[#This Row],[implied_likelihood]]-1))/4</f>
        <v>2.5409759795494341E-2</v>
      </c>
      <c r="P36" s="2">
        <f>Table1[[#This Row],[poisson_kelly]]/O36</f>
        <v>0.99999999999999833</v>
      </c>
    </row>
    <row r="37" spans="1:16" x14ac:dyDescent="0.2">
      <c r="A37">
        <v>3266</v>
      </c>
      <c r="B37" t="s">
        <v>80</v>
      </c>
      <c r="C37" s="1">
        <v>45596</v>
      </c>
      <c r="D37" t="s">
        <v>13</v>
      </c>
      <c r="E37">
        <v>2.5</v>
      </c>
      <c r="F37" s="2">
        <v>0.53475935828876997</v>
      </c>
      <c r="G37" s="2">
        <v>0.53388301874963695</v>
      </c>
      <c r="H37" s="2">
        <v>0.57985414164395099</v>
      </c>
      <c r="I37" s="2">
        <v>0.56603773584905603</v>
      </c>
      <c r="J37" s="2">
        <v>0.58494623655913902</v>
      </c>
      <c r="K37" s="2">
        <v>2.4231966917870398E-2</v>
      </c>
      <c r="L37" s="2"/>
      <c r="M37" s="2" t="e">
        <f>(Table1[[#This Row],[poisson_likelihood]] - (1-Table1[[#This Row],[poisson_likelihood]])/(1/Table1[[#This Row],[365 implied]]-1))/4</f>
        <v>#DIV/0!</v>
      </c>
      <c r="N37" s="2"/>
      <c r="O37" s="2">
        <f>(Table1[[#This Row],[poisson_likelihood]]-(1-Table1[[#This Row],[poisson_likelihood]])/(1/Table1[[#This Row],[implied_likelihood]]-1))/4</f>
        <v>2.423196691787026E-2</v>
      </c>
      <c r="P37" s="2">
        <f>Table1[[#This Row],[poisson_kelly]]/O37</f>
        <v>1.0000000000000058</v>
      </c>
    </row>
    <row r="38" spans="1:16" x14ac:dyDescent="0.2">
      <c r="A38">
        <v>3154</v>
      </c>
      <c r="B38" t="s">
        <v>24</v>
      </c>
      <c r="C38" s="1">
        <v>45596</v>
      </c>
      <c r="D38" t="s">
        <v>13</v>
      </c>
      <c r="E38">
        <v>2.5</v>
      </c>
      <c r="F38" s="2">
        <v>0.61728395061728303</v>
      </c>
      <c r="G38" s="2">
        <v>0.60264583693818197</v>
      </c>
      <c r="H38" s="2">
        <v>0.65409058884305704</v>
      </c>
      <c r="I38" s="2">
        <v>0.63005780346820806</v>
      </c>
      <c r="J38" s="2">
        <v>0.64895635673624197</v>
      </c>
      <c r="K38" s="2">
        <v>2.4043045937803501E-2</v>
      </c>
      <c r="L38" s="2"/>
      <c r="M38" s="2" t="e">
        <f>(Table1[[#This Row],[poisson_likelihood]] - (1-Table1[[#This Row],[poisson_likelihood]])/(1/Table1[[#This Row],[365 implied]]-1))/4</f>
        <v>#DIV/0!</v>
      </c>
      <c r="N38" s="2"/>
      <c r="O38" s="2">
        <f>(Table1[[#This Row],[poisson_likelihood]]-(1-Table1[[#This Row],[poisson_likelihood]])/(1/Table1[[#This Row],[implied_likelihood]]-1))/4</f>
        <v>2.4043045937803903E-2</v>
      </c>
      <c r="P38" s="2">
        <f>Table1[[#This Row],[poisson_kelly]]/O38</f>
        <v>0.99999999999998324</v>
      </c>
    </row>
    <row r="39" spans="1:16" x14ac:dyDescent="0.2">
      <c r="A39">
        <v>3220</v>
      </c>
      <c r="B39" t="s">
        <v>57</v>
      </c>
      <c r="C39" s="1">
        <v>45596</v>
      </c>
      <c r="D39" t="s">
        <v>13</v>
      </c>
      <c r="E39">
        <v>1.5</v>
      </c>
      <c r="F39" s="2">
        <v>0.51813471502590602</v>
      </c>
      <c r="G39" s="2">
        <v>0.50392794600147195</v>
      </c>
      <c r="H39" s="2">
        <v>0.56200033879924105</v>
      </c>
      <c r="I39" s="2">
        <v>0.56944444444444398</v>
      </c>
      <c r="J39" s="2">
        <v>0.56846473029045597</v>
      </c>
      <c r="K39" s="2">
        <v>2.2758240291004001E-2</v>
      </c>
      <c r="L39" s="2"/>
      <c r="M39" s="2" t="e">
        <f>(Table1[[#This Row],[poisson_likelihood]] - (1-Table1[[#This Row],[poisson_likelihood]])/(1/Table1[[#This Row],[365 implied]]-1))/4</f>
        <v>#DIV/0!</v>
      </c>
      <c r="N39" s="2"/>
      <c r="O39" s="2">
        <f>(Table1[[#This Row],[poisson_likelihood]]-(1-Table1[[#This Row],[poisson_likelihood]])/(1/Table1[[#This Row],[implied_likelihood]]-1))/4</f>
        <v>2.2758240291004428E-2</v>
      </c>
      <c r="P39" s="2">
        <f>Table1[[#This Row],[poisson_kelly]]/O39</f>
        <v>0.99999999999998124</v>
      </c>
    </row>
    <row r="40" spans="1:16" x14ac:dyDescent="0.2">
      <c r="A40">
        <v>3143</v>
      </c>
      <c r="B40" t="s">
        <v>19</v>
      </c>
      <c r="C40" s="1">
        <v>45596</v>
      </c>
      <c r="D40" t="s">
        <v>12</v>
      </c>
      <c r="E40">
        <v>2.5</v>
      </c>
      <c r="F40" s="2">
        <v>0.59171597633136097</v>
      </c>
      <c r="G40" s="2">
        <v>0.64762093146175204</v>
      </c>
      <c r="H40" s="2">
        <v>0.62326739429262401</v>
      </c>
      <c r="I40" s="2">
        <v>0.59064327485380097</v>
      </c>
      <c r="J40" s="2">
        <v>0.61904761904761896</v>
      </c>
      <c r="K40" s="2">
        <v>1.93195276646866E-2</v>
      </c>
      <c r="L40" s="2"/>
      <c r="M40" s="2" t="e">
        <f>(Table1[[#This Row],[poisson_likelihood]] - (1-Table1[[#This Row],[poisson_likelihood]])/(1/Table1[[#This Row],[365 implied]]-1))/4</f>
        <v>#DIV/0!</v>
      </c>
      <c r="N40" s="2"/>
      <c r="O40" s="2">
        <f>(Table1[[#This Row],[poisson_likelihood]]-(1-Table1[[#This Row],[poisson_likelihood]])/(1/Table1[[#This Row],[implied_likelihood]]-1))/4</f>
        <v>1.931952766468642E-2</v>
      </c>
      <c r="P40" s="2">
        <f>Table1[[#This Row],[poisson_kelly]]/O40</f>
        <v>1.0000000000000093</v>
      </c>
    </row>
    <row r="41" spans="1:16" x14ac:dyDescent="0.2">
      <c r="A41">
        <v>3186</v>
      </c>
      <c r="B41" t="s">
        <v>40</v>
      </c>
      <c r="C41" s="1">
        <v>45596</v>
      </c>
      <c r="D41" t="s">
        <v>13</v>
      </c>
      <c r="E41">
        <v>2.5</v>
      </c>
      <c r="F41" s="2">
        <v>0.42016806722688999</v>
      </c>
      <c r="G41" s="2">
        <v>0.42215792742263503</v>
      </c>
      <c r="H41" s="2">
        <v>0.46288752483628798</v>
      </c>
      <c r="I41" s="2">
        <v>0.42857142857142799</v>
      </c>
      <c r="J41" s="2">
        <v>0.42284569138276501</v>
      </c>
      <c r="K41" s="2">
        <v>1.8418896577964701E-2</v>
      </c>
      <c r="L41" s="2"/>
      <c r="M41" s="2" t="e">
        <f>(Table1[[#This Row],[poisson_likelihood]] - (1-Table1[[#This Row],[poisson_likelihood]])/(1/Table1[[#This Row],[365 implied]]-1))/4</f>
        <v>#DIV/0!</v>
      </c>
      <c r="N41" s="2"/>
      <c r="O41" s="2">
        <f>(Table1[[#This Row],[poisson_likelihood]]-(1-Table1[[#This Row],[poisson_likelihood]])/(1/Table1[[#This Row],[implied_likelihood]]-1))/4</f>
        <v>1.8418896577965055E-2</v>
      </c>
      <c r="P41" s="2">
        <f>Table1[[#This Row],[poisson_kelly]]/O41</f>
        <v>0.99999999999998079</v>
      </c>
    </row>
    <row r="42" spans="1:16" x14ac:dyDescent="0.2">
      <c r="A42">
        <v>3208</v>
      </c>
      <c r="B42" t="s">
        <v>51</v>
      </c>
      <c r="C42" s="1">
        <v>45596</v>
      </c>
      <c r="D42" t="s">
        <v>13</v>
      </c>
      <c r="E42">
        <v>1.5</v>
      </c>
      <c r="F42" s="2">
        <v>0.434782608695652</v>
      </c>
      <c r="G42" s="2">
        <v>0.43915526995516002</v>
      </c>
      <c r="H42" s="2">
        <v>0.47598023925292499</v>
      </c>
      <c r="I42" s="2">
        <v>0.578125</v>
      </c>
      <c r="J42" s="2">
        <v>0.54583333333333295</v>
      </c>
      <c r="K42" s="2">
        <v>1.82220289003323E-2</v>
      </c>
      <c r="L42" s="2"/>
      <c r="M42" s="2" t="e">
        <f>(Table1[[#This Row],[poisson_likelihood]] - (1-Table1[[#This Row],[poisson_likelihood]])/(1/Table1[[#This Row],[365 implied]]-1))/4</f>
        <v>#DIV/0!</v>
      </c>
      <c r="N42" s="2"/>
      <c r="O42" s="2">
        <f>(Table1[[#This Row],[poisson_likelihood]]-(1-Table1[[#This Row],[poisson_likelihood]])/(1/Table1[[#This Row],[implied_likelihood]]-1))/4</f>
        <v>1.8222028900332296E-2</v>
      </c>
      <c r="P42" s="2">
        <f>Table1[[#This Row],[poisson_kelly]]/O42</f>
        <v>1.0000000000000002</v>
      </c>
    </row>
    <row r="43" spans="1:16" x14ac:dyDescent="0.2">
      <c r="A43">
        <v>3272</v>
      </c>
      <c r="B43" t="s">
        <v>83</v>
      </c>
      <c r="C43" s="1">
        <v>45596</v>
      </c>
      <c r="D43" t="s">
        <v>13</v>
      </c>
      <c r="E43">
        <v>1.5</v>
      </c>
      <c r="F43" s="2">
        <v>0.48309178743961301</v>
      </c>
      <c r="G43" s="2">
        <v>0.465907612591971</v>
      </c>
      <c r="H43" s="2">
        <v>0.520625945368971</v>
      </c>
      <c r="I43" s="2">
        <v>0.54861111111111105</v>
      </c>
      <c r="J43" s="2">
        <v>0.56477732793522195</v>
      </c>
      <c r="K43" s="2">
        <v>1.8153202549946498E-2</v>
      </c>
      <c r="L43" s="2"/>
      <c r="M43" s="2" t="e">
        <f>(Table1[[#This Row],[poisson_likelihood]] - (1-Table1[[#This Row],[poisson_likelihood]])/(1/Table1[[#This Row],[365 implied]]-1))/4</f>
        <v>#DIV/0!</v>
      </c>
      <c r="N43" s="2"/>
      <c r="O43" s="2">
        <f>(Table1[[#This Row],[poisson_likelihood]]-(1-Table1[[#This Row],[poisson_likelihood]])/(1/Table1[[#This Row],[implied_likelihood]]-1))/4</f>
        <v>1.8153202549946471E-2</v>
      </c>
      <c r="P43" s="2">
        <f>Table1[[#This Row],[poisson_kelly]]/O43</f>
        <v>1.0000000000000016</v>
      </c>
    </row>
    <row r="44" spans="1:16" x14ac:dyDescent="0.2">
      <c r="A44">
        <v>3255</v>
      </c>
      <c r="B44" t="s">
        <v>75</v>
      </c>
      <c r="C44" s="1">
        <v>45596</v>
      </c>
      <c r="D44" t="s">
        <v>12</v>
      </c>
      <c r="E44">
        <v>3.5</v>
      </c>
      <c r="F44" s="2">
        <v>0.42372881355932202</v>
      </c>
      <c r="G44" s="2">
        <v>0.50172489272151699</v>
      </c>
      <c r="H44" s="2">
        <v>0.46524436914808598</v>
      </c>
      <c r="I44" s="2">
        <v>0.46153846153846101</v>
      </c>
      <c r="J44" s="2">
        <v>0.489361702127659</v>
      </c>
      <c r="K44" s="2">
        <v>1.80104248510079E-2</v>
      </c>
      <c r="L44" s="2"/>
      <c r="M44" s="2" t="e">
        <f>(Table1[[#This Row],[poisson_likelihood]] - (1-Table1[[#This Row],[poisson_likelihood]])/(1/Table1[[#This Row],[365 implied]]-1))/4</f>
        <v>#DIV/0!</v>
      </c>
      <c r="N44" s="2"/>
      <c r="O44" s="2">
        <f>(Table1[[#This Row],[poisson_likelihood]]-(1-Table1[[#This Row],[poisson_likelihood]])/(1/Table1[[#This Row],[implied_likelihood]]-1))/4</f>
        <v>1.8010424851007914E-2</v>
      </c>
      <c r="P44" s="2">
        <f>Table1[[#This Row],[poisson_kelly]]/O44</f>
        <v>0.99999999999999922</v>
      </c>
    </row>
    <row r="45" spans="1:16" x14ac:dyDescent="0.2">
      <c r="A45">
        <v>3142</v>
      </c>
      <c r="B45" t="s">
        <v>18</v>
      </c>
      <c r="C45" s="1">
        <v>45596</v>
      </c>
      <c r="D45" t="s">
        <v>13</v>
      </c>
      <c r="E45">
        <v>2.5</v>
      </c>
      <c r="F45" s="2">
        <v>0.52356020942408299</v>
      </c>
      <c r="G45" s="2">
        <v>0.50772880185700897</v>
      </c>
      <c r="H45" s="2">
        <v>0.55227257776798</v>
      </c>
      <c r="I45" s="2">
        <v>0.53714285714285703</v>
      </c>
      <c r="J45" s="2">
        <v>0.58477508650518994</v>
      </c>
      <c r="K45" s="2">
        <v>1.50661053672642E-2</v>
      </c>
      <c r="L45" s="2"/>
      <c r="M45" s="2" t="e">
        <f>(Table1[[#This Row],[poisson_likelihood]] - (1-Table1[[#This Row],[poisson_likelihood]])/(1/Table1[[#This Row],[365 implied]]-1))/4</f>
        <v>#DIV/0!</v>
      </c>
      <c r="N45" s="2"/>
      <c r="O45" s="2">
        <f>(Table1[[#This Row],[poisson_likelihood]]-(1-Table1[[#This Row],[poisson_likelihood]])/(1/Table1[[#This Row],[implied_likelihood]]-1))/4</f>
        <v>1.5066105367264604E-2</v>
      </c>
      <c r="P45" s="2">
        <f>Table1[[#This Row],[poisson_kelly]]/O45</f>
        <v>0.99999999999997313</v>
      </c>
    </row>
    <row r="46" spans="1:16" x14ac:dyDescent="0.2">
      <c r="A46">
        <v>3247</v>
      </c>
      <c r="B46" t="s">
        <v>71</v>
      </c>
      <c r="C46" s="1">
        <v>45596</v>
      </c>
      <c r="D46" t="s">
        <v>12</v>
      </c>
      <c r="E46">
        <v>1.5</v>
      </c>
      <c r="F46" s="2">
        <v>0.59171597633136097</v>
      </c>
      <c r="G46" s="2">
        <v>0.63347971839555195</v>
      </c>
      <c r="H46" s="2">
        <v>0.611898226297374</v>
      </c>
      <c r="I46" s="2">
        <v>0.6</v>
      </c>
      <c r="J46" s="2">
        <v>0.60856269113149797</v>
      </c>
      <c r="K46" s="2">
        <v>1.23579718994792E-2</v>
      </c>
      <c r="L46" s="2"/>
      <c r="M46" s="2" t="e">
        <f>(Table1[[#This Row],[poisson_likelihood]] - (1-Table1[[#This Row],[poisson_likelihood]])/(1/Table1[[#This Row],[365 implied]]-1))/4</f>
        <v>#DIV/0!</v>
      </c>
      <c r="N46" s="2"/>
      <c r="O46" s="2">
        <f>(Table1[[#This Row],[poisson_likelihood]]-(1-Table1[[#This Row],[poisson_likelihood]])/(1/Table1[[#This Row],[implied_likelihood]]-1))/4</f>
        <v>1.2357971899478987E-2</v>
      </c>
      <c r="P46" s="2">
        <f>Table1[[#This Row],[poisson_kelly]]/O46</f>
        <v>1.0000000000000173</v>
      </c>
    </row>
    <row r="47" spans="1:16" x14ac:dyDescent="0.2">
      <c r="A47">
        <v>3273</v>
      </c>
      <c r="B47" t="s">
        <v>84</v>
      </c>
      <c r="C47" s="1">
        <v>45596</v>
      </c>
      <c r="D47" t="s">
        <v>12</v>
      </c>
      <c r="E47">
        <v>3.5</v>
      </c>
      <c r="F47" s="2">
        <v>0.49019607843137197</v>
      </c>
      <c r="G47" s="2">
        <v>0.55258772858576599</v>
      </c>
      <c r="H47" s="2">
        <v>0.51389880685010303</v>
      </c>
      <c r="I47" s="2">
        <v>0.48850574712643602</v>
      </c>
      <c r="J47" s="2">
        <v>0.51315789473684204</v>
      </c>
      <c r="K47" s="2">
        <v>1.16234533591852E-2</v>
      </c>
      <c r="L47" s="2"/>
      <c r="M47" s="2" t="e">
        <f>(Table1[[#This Row],[poisson_likelihood]] - (1-Table1[[#This Row],[poisson_likelihood]])/(1/Table1[[#This Row],[365 implied]]-1))/4</f>
        <v>#DIV/0!</v>
      </c>
      <c r="N47" s="2"/>
      <c r="O47" s="2">
        <f>(Table1[[#This Row],[poisson_likelihood]]-(1-Table1[[#This Row],[poisson_likelihood]])/(1/Table1[[#This Row],[implied_likelihood]]-1))/4</f>
        <v>1.1623453359185396E-2</v>
      </c>
      <c r="P47" s="2">
        <f>Table1[[#This Row],[poisson_kelly]]/O47</f>
        <v>0.99999999999998312</v>
      </c>
    </row>
    <row r="48" spans="1:16" x14ac:dyDescent="0.2">
      <c r="A48">
        <v>3134</v>
      </c>
      <c r="B48" t="s">
        <v>14</v>
      </c>
      <c r="C48" s="1">
        <v>45596</v>
      </c>
      <c r="D48" t="s">
        <v>13</v>
      </c>
      <c r="E48">
        <v>2.5</v>
      </c>
      <c r="F48" s="2">
        <v>0.65359477124182996</v>
      </c>
      <c r="G48" s="2">
        <v>0.63226019128934696</v>
      </c>
      <c r="H48" s="2">
        <v>0.66673452363611396</v>
      </c>
      <c r="I48" s="2">
        <v>0.65359477124182996</v>
      </c>
      <c r="J48" s="2">
        <v>0.64081632653061205</v>
      </c>
      <c r="K48" s="2">
        <v>9.4829345109696799E-3</v>
      </c>
      <c r="L48" s="2"/>
      <c r="M48" s="2" t="e">
        <f>(Table1[[#This Row],[poisson_likelihood]] - (1-Table1[[#This Row],[poisson_likelihood]])/(1/Table1[[#This Row],[365 implied]]-1))/4</f>
        <v>#DIV/0!</v>
      </c>
      <c r="N48" s="2"/>
      <c r="O48" s="2">
        <f>(Table1[[#This Row],[poisson_likelihood]]-(1-Table1[[#This Row],[poisson_likelihood]])/(1/Table1[[#This Row],[implied_likelihood]]-1))/4</f>
        <v>9.4829345109691265E-3</v>
      </c>
      <c r="P48" s="2">
        <f>Table1[[#This Row],[poisson_kelly]]/O48</f>
        <v>1.0000000000000584</v>
      </c>
    </row>
    <row r="49" spans="1:16" x14ac:dyDescent="0.2">
      <c r="A49">
        <v>3226</v>
      </c>
      <c r="B49" t="s">
        <v>60</v>
      </c>
      <c r="C49" s="1">
        <v>45596</v>
      </c>
      <c r="D49" t="s">
        <v>13</v>
      </c>
      <c r="E49">
        <v>1.5</v>
      </c>
      <c r="F49" s="2">
        <v>0.42918454935622302</v>
      </c>
      <c r="G49" s="2">
        <v>0.41146324616895003</v>
      </c>
      <c r="H49" s="2">
        <v>0.45049224486762601</v>
      </c>
      <c r="I49" s="2">
        <v>0.53076923076922999</v>
      </c>
      <c r="J49" s="2">
        <v>0.49145299145299098</v>
      </c>
      <c r="K49" s="2">
        <v>9.3321298010470895E-3</v>
      </c>
      <c r="L49" s="2"/>
      <c r="M49" s="2" t="e">
        <f>(Table1[[#This Row],[poisson_likelihood]] - (1-Table1[[#This Row],[poisson_likelihood]])/(1/Table1[[#This Row],[365 implied]]-1))/4</f>
        <v>#DIV/0!</v>
      </c>
      <c r="N49" s="2"/>
      <c r="O49" s="2">
        <f>(Table1[[#This Row],[poisson_likelihood]]-(1-Table1[[#This Row],[poisson_likelihood]])/(1/Table1[[#This Row],[implied_likelihood]]-1))/4</f>
        <v>9.3321298010468207E-3</v>
      </c>
      <c r="P49" s="2">
        <f>Table1[[#This Row],[poisson_kelly]]/O49</f>
        <v>1.0000000000000289</v>
      </c>
    </row>
    <row r="50" spans="1:16" x14ac:dyDescent="0.2">
      <c r="A50">
        <v>3242</v>
      </c>
      <c r="B50" t="s">
        <v>68</v>
      </c>
      <c r="C50" s="1">
        <v>45596</v>
      </c>
      <c r="D50" t="s">
        <v>13</v>
      </c>
      <c r="E50">
        <v>3.5</v>
      </c>
      <c r="F50" s="2">
        <v>0.59171597633136097</v>
      </c>
      <c r="G50" s="2">
        <v>0.57964700732229502</v>
      </c>
      <c r="H50" s="2">
        <v>0.60669614885576595</v>
      </c>
      <c r="I50" s="2">
        <v>0.59589041095890405</v>
      </c>
      <c r="J50" s="2">
        <v>0.58750000000000002</v>
      </c>
      <c r="K50" s="2">
        <v>9.1726418718277008E-3</v>
      </c>
      <c r="L50" s="2"/>
      <c r="M50" s="2" t="e">
        <f>(Table1[[#This Row],[poisson_likelihood]] - (1-Table1[[#This Row],[poisson_likelihood]])/(1/Table1[[#This Row],[365 implied]]-1))/4</f>
        <v>#DIV/0!</v>
      </c>
      <c r="N50" s="2"/>
      <c r="O50" s="2">
        <f>(Table1[[#This Row],[poisson_likelihood]]-(1-Table1[[#This Row],[poisson_likelihood]])/(1/Table1[[#This Row],[implied_likelihood]]-1))/4</f>
        <v>9.1726418718277025E-3</v>
      </c>
      <c r="P50" s="2">
        <f>Table1[[#This Row],[poisson_kelly]]/O50</f>
        <v>0.99999999999999978</v>
      </c>
    </row>
    <row r="51" spans="1:16" x14ac:dyDescent="0.2">
      <c r="A51">
        <v>3246</v>
      </c>
      <c r="B51" t="s">
        <v>70</v>
      </c>
      <c r="C51" s="1">
        <v>45596</v>
      </c>
      <c r="D51" t="s">
        <v>13</v>
      </c>
      <c r="E51">
        <v>4.5</v>
      </c>
      <c r="F51" s="2">
        <v>0.50505050505050497</v>
      </c>
      <c r="G51" s="2">
        <v>0.492219889556471</v>
      </c>
      <c r="H51" s="2">
        <v>0.52316759508385302</v>
      </c>
      <c r="I51" s="2">
        <v>0.56363636363636305</v>
      </c>
      <c r="J51" s="2">
        <v>0.57032755298651205</v>
      </c>
      <c r="K51" s="2">
        <v>9.1509791494972306E-3</v>
      </c>
      <c r="L51" s="2"/>
      <c r="M51" s="2" t="e">
        <f>(Table1[[#This Row],[poisson_likelihood]] - (1-Table1[[#This Row],[poisson_likelihood]])/(1/Table1[[#This Row],[365 implied]]-1))/4</f>
        <v>#DIV/0!</v>
      </c>
      <c r="N51" s="2"/>
      <c r="O51" s="2">
        <f>(Table1[[#This Row],[poisson_likelihood]]-(1-Table1[[#This Row],[poisson_likelihood]])/(1/Table1[[#This Row],[implied_likelihood]]-1))/4</f>
        <v>9.1509791494972098E-3</v>
      </c>
      <c r="P51" s="2">
        <f>Table1[[#This Row],[poisson_kelly]]/O51</f>
        <v>1.0000000000000022</v>
      </c>
    </row>
    <row r="52" spans="1:16" x14ac:dyDescent="0.2">
      <c r="A52">
        <v>3171</v>
      </c>
      <c r="B52" t="s">
        <v>33</v>
      </c>
      <c r="C52" s="1">
        <v>45596</v>
      </c>
      <c r="D52" t="s">
        <v>12</v>
      </c>
      <c r="E52">
        <v>1.5</v>
      </c>
      <c r="F52" s="2">
        <v>0.50505050505050497</v>
      </c>
      <c r="G52" s="2">
        <v>0.57153243893646699</v>
      </c>
      <c r="H52" s="2">
        <v>0.52164334286323399</v>
      </c>
      <c r="I52" s="2">
        <v>0.50331125827814505</v>
      </c>
      <c r="J52" s="2">
        <v>0.50943396226415005</v>
      </c>
      <c r="K52" s="2">
        <v>8.3810762421437993E-3</v>
      </c>
      <c r="L52" s="2"/>
      <c r="M52" s="2" t="e">
        <f>(Table1[[#This Row],[poisson_likelihood]] - (1-Table1[[#This Row],[poisson_likelihood]])/(1/Table1[[#This Row],[365 implied]]-1))/4</f>
        <v>#DIV/0!</v>
      </c>
      <c r="N52" s="2"/>
      <c r="O52" s="2">
        <f>(Table1[[#This Row],[poisson_likelihood]]-(1-Table1[[#This Row],[poisson_likelihood]])/(1/Table1[[#This Row],[implied_likelihood]]-1))/4</f>
        <v>8.3810762421437229E-3</v>
      </c>
      <c r="P52" s="2">
        <f>Table1[[#This Row],[poisson_kelly]]/O52</f>
        <v>1.0000000000000091</v>
      </c>
    </row>
    <row r="53" spans="1:16" x14ac:dyDescent="0.2">
      <c r="A53">
        <v>3292</v>
      </c>
      <c r="B53" t="s">
        <v>93</v>
      </c>
      <c r="C53" s="1">
        <v>45596</v>
      </c>
      <c r="D53" t="s">
        <v>13</v>
      </c>
      <c r="E53">
        <v>2.5</v>
      </c>
      <c r="F53" s="2">
        <v>0.60606060606060597</v>
      </c>
      <c r="G53" s="2">
        <v>0.57410793329660503</v>
      </c>
      <c r="H53" s="2">
        <v>0.61884838123749697</v>
      </c>
      <c r="I53" s="2">
        <v>0.66467065868263397</v>
      </c>
      <c r="J53" s="2">
        <v>0.62768031189083795</v>
      </c>
      <c r="K53" s="2">
        <v>8.1153188622582403E-3</v>
      </c>
      <c r="L53" s="2"/>
      <c r="M53" s="2" t="e">
        <f>(Table1[[#This Row],[poisson_likelihood]] - (1-Table1[[#This Row],[poisson_likelihood]])/(1/Table1[[#This Row],[365 implied]]-1))/4</f>
        <v>#DIV/0!</v>
      </c>
      <c r="N53" s="2"/>
      <c r="O53" s="2">
        <f>(Table1[[#This Row],[poisson_likelihood]]-(1-Table1[[#This Row],[poisson_likelihood]])/(1/Table1[[#This Row],[implied_likelihood]]-1))/4</f>
        <v>8.1153188622577754E-3</v>
      </c>
      <c r="P53" s="2">
        <f>Table1[[#This Row],[poisson_kelly]]/O53</f>
        <v>1.0000000000000573</v>
      </c>
    </row>
    <row r="54" spans="1:16" x14ac:dyDescent="0.2">
      <c r="A54">
        <v>3229</v>
      </c>
      <c r="B54" t="s">
        <v>62</v>
      </c>
      <c r="C54" s="1">
        <v>45596</v>
      </c>
      <c r="D54" t="s">
        <v>12</v>
      </c>
      <c r="E54">
        <v>2.5</v>
      </c>
      <c r="F54" s="2">
        <v>0.59171597633136097</v>
      </c>
      <c r="G54" s="2">
        <v>0.62508761544674596</v>
      </c>
      <c r="H54" s="2">
        <v>0.60336192395774402</v>
      </c>
      <c r="I54" s="2">
        <v>0.63742690058479501</v>
      </c>
      <c r="J54" s="2">
        <v>0.60869565217391297</v>
      </c>
      <c r="K54" s="2">
        <v>7.13103314803903E-3</v>
      </c>
      <c r="L54" s="2"/>
      <c r="M54" s="2" t="e">
        <f>(Table1[[#This Row],[poisson_likelihood]] - (1-Table1[[#This Row],[poisson_likelihood]])/(1/Table1[[#This Row],[365 implied]]-1))/4</f>
        <v>#DIV/0!</v>
      </c>
      <c r="N54" s="2"/>
      <c r="O54" s="2">
        <f>(Table1[[#This Row],[poisson_likelihood]]-(1-Table1[[#This Row],[poisson_likelihood]])/(1/Table1[[#This Row],[implied_likelihood]]-1))/4</f>
        <v>7.1310331480388955E-3</v>
      </c>
      <c r="P54" s="2">
        <f>Table1[[#This Row],[poisson_kelly]]/O54</f>
        <v>1.0000000000000189</v>
      </c>
    </row>
    <row r="55" spans="1:16" x14ac:dyDescent="0.2">
      <c r="A55">
        <v>3314</v>
      </c>
      <c r="B55" t="s">
        <v>104</v>
      </c>
      <c r="C55" s="1">
        <v>45596</v>
      </c>
      <c r="D55" t="s">
        <v>13</v>
      </c>
      <c r="E55">
        <v>1.5</v>
      </c>
      <c r="F55" s="2">
        <v>0.414937759336099</v>
      </c>
      <c r="G55" s="2">
        <v>0.39195843768501998</v>
      </c>
      <c r="H55" s="2">
        <v>0.43133531588019502</v>
      </c>
      <c r="I55" s="2">
        <v>0.54166666666666596</v>
      </c>
      <c r="J55" s="2">
        <v>0.474468085106383</v>
      </c>
      <c r="K55" s="2">
        <v>7.0067573176013599E-3</v>
      </c>
      <c r="L55" s="2"/>
      <c r="M55" s="2" t="e">
        <f>(Table1[[#This Row],[poisson_likelihood]] - (1-Table1[[#This Row],[poisson_likelihood]])/(1/Table1[[#This Row],[365 implied]]-1))/4</f>
        <v>#DIV/0!</v>
      </c>
      <c r="N55" s="2"/>
      <c r="O55" s="2">
        <f>(Table1[[#This Row],[poisson_likelihood]]-(1-Table1[[#This Row],[poisson_likelihood]])/(1/Table1[[#This Row],[implied_likelihood]]-1))/4</f>
        <v>7.0067573176012948E-3</v>
      </c>
      <c r="P55" s="2">
        <f>Table1[[#This Row],[poisson_kelly]]/O55</f>
        <v>1.0000000000000093</v>
      </c>
    </row>
    <row r="56" spans="1:16" x14ac:dyDescent="0.2">
      <c r="A56">
        <v>3194</v>
      </c>
      <c r="B56" t="s">
        <v>44</v>
      </c>
      <c r="C56" s="1">
        <v>45596</v>
      </c>
      <c r="D56" t="s">
        <v>13</v>
      </c>
      <c r="E56">
        <v>3.5</v>
      </c>
      <c r="F56" s="2">
        <v>0.52356020942408299</v>
      </c>
      <c r="G56" s="2">
        <v>0.498891345469828</v>
      </c>
      <c r="H56" s="2">
        <v>0.53534366548969803</v>
      </c>
      <c r="I56" s="2">
        <v>0.53125</v>
      </c>
      <c r="J56" s="2">
        <v>0.56972111553784799</v>
      </c>
      <c r="K56" s="2">
        <v>6.1830772212429202E-3</v>
      </c>
      <c r="L56" s="2"/>
      <c r="M56" s="2" t="e">
        <f>(Table1[[#This Row],[poisson_likelihood]] - (1-Table1[[#This Row],[poisson_likelihood]])/(1/Table1[[#This Row],[365 implied]]-1))/4</f>
        <v>#DIV/0!</v>
      </c>
      <c r="N56" s="2"/>
      <c r="O56" s="2">
        <f>(Table1[[#This Row],[poisson_likelihood]]-(1-Table1[[#This Row],[poisson_likelihood]])/(1/Table1[[#This Row],[implied_likelihood]]-1))/4</f>
        <v>6.1830772212430329E-3</v>
      </c>
      <c r="P56" s="2">
        <f>Table1[[#This Row],[poisson_kelly]]/O56</f>
        <v>0.99999999999998179</v>
      </c>
    </row>
    <row r="57" spans="1:16" x14ac:dyDescent="0.2">
      <c r="A57">
        <v>3182</v>
      </c>
      <c r="B57" t="s">
        <v>38</v>
      </c>
      <c r="C57" s="1">
        <v>45596</v>
      </c>
      <c r="D57" t="s">
        <v>13</v>
      </c>
      <c r="E57">
        <v>2.5</v>
      </c>
      <c r="F57" s="2">
        <v>0.42372881355932202</v>
      </c>
      <c r="G57" s="2">
        <v>0.406138821624355</v>
      </c>
      <c r="H57" s="2">
        <v>0.43719488208531698</v>
      </c>
      <c r="I57" s="2">
        <v>0.47305389221556798</v>
      </c>
      <c r="J57" s="2">
        <v>0.47504990019959997</v>
      </c>
      <c r="K57" s="2">
        <v>5.8418973752479902E-3</v>
      </c>
      <c r="L57" s="2"/>
      <c r="M57" s="2" t="e">
        <f>(Table1[[#This Row],[poisson_likelihood]] - (1-Table1[[#This Row],[poisson_likelihood]])/(1/Table1[[#This Row],[365 implied]]-1))/4</f>
        <v>#DIV/0!</v>
      </c>
      <c r="N57" s="2"/>
      <c r="O57" s="2">
        <f>(Table1[[#This Row],[poisson_likelihood]]-(1-Table1[[#This Row],[poisson_likelihood]])/(1/Table1[[#This Row],[implied_likelihood]]-1))/4</f>
        <v>5.8418973752478315E-3</v>
      </c>
      <c r="P57" s="2">
        <f>Table1[[#This Row],[poisson_kelly]]/O57</f>
        <v>1.0000000000000271</v>
      </c>
    </row>
    <row r="58" spans="1:16" x14ac:dyDescent="0.2">
      <c r="A58">
        <v>3290</v>
      </c>
      <c r="B58" t="s">
        <v>92</v>
      </c>
      <c r="C58" s="1">
        <v>45596</v>
      </c>
      <c r="D58" t="s">
        <v>13</v>
      </c>
      <c r="E58">
        <v>2.5</v>
      </c>
      <c r="F58" s="2">
        <v>0.47393364928909898</v>
      </c>
      <c r="G58" s="2">
        <v>0.44520372334511898</v>
      </c>
      <c r="H58" s="2">
        <v>0.48503221721966799</v>
      </c>
      <c r="I58" s="2">
        <v>0.44444444444444398</v>
      </c>
      <c r="J58" s="2">
        <v>0.49333333333333301</v>
      </c>
      <c r="K58" s="2">
        <v>5.2743194444821798E-3</v>
      </c>
      <c r="L58" s="2"/>
      <c r="M58" s="2" t="e">
        <f>(Table1[[#This Row],[poisson_likelihood]] - (1-Table1[[#This Row],[poisson_likelihood]])/(1/Table1[[#This Row],[365 implied]]-1))/4</f>
        <v>#DIV/0!</v>
      </c>
      <c r="N58" s="2"/>
      <c r="O58" s="2">
        <f>(Table1[[#This Row],[poisson_likelihood]]-(1-Table1[[#This Row],[poisson_likelihood]])/(1/Table1[[#This Row],[implied_likelihood]]-1))/4</f>
        <v>5.2743194444821173E-3</v>
      </c>
      <c r="P58" s="2">
        <f>Table1[[#This Row],[poisson_kelly]]/O58</f>
        <v>1.0000000000000118</v>
      </c>
    </row>
    <row r="59" spans="1:16" x14ac:dyDescent="0.2">
      <c r="A59">
        <v>3254</v>
      </c>
      <c r="B59" t="s">
        <v>74</v>
      </c>
      <c r="C59" s="1">
        <v>45596</v>
      </c>
      <c r="D59" t="s">
        <v>13</v>
      </c>
      <c r="E59">
        <v>2.5</v>
      </c>
      <c r="F59" s="2">
        <v>0.5</v>
      </c>
      <c r="G59" s="2">
        <v>0.46384380861225299</v>
      </c>
      <c r="H59" s="2">
        <v>0.50851144047796404</v>
      </c>
      <c r="I59" s="2">
        <v>0.49112426035502899</v>
      </c>
      <c r="J59" s="2">
        <v>0.470134874759152</v>
      </c>
      <c r="K59" s="2">
        <v>4.2557202389822404E-3</v>
      </c>
      <c r="L59" s="2"/>
      <c r="M59" s="2" t="e">
        <f>(Table1[[#This Row],[poisson_likelihood]] - (1-Table1[[#This Row],[poisson_likelihood]])/(1/Table1[[#This Row],[365 implied]]-1))/4</f>
        <v>#DIV/0!</v>
      </c>
      <c r="N59" s="2"/>
      <c r="O59" s="2">
        <f>(Table1[[#This Row],[poisson_likelihood]]-(1-Table1[[#This Row],[poisson_likelihood]])/(1/Table1[[#This Row],[implied_likelihood]]-1))/4</f>
        <v>4.2557202389820192E-3</v>
      </c>
      <c r="P59" s="2">
        <f>Table1[[#This Row],[poisson_kelly]]/O59</f>
        <v>1.000000000000052</v>
      </c>
    </row>
    <row r="60" spans="1:16" x14ac:dyDescent="0.2">
      <c r="A60">
        <v>3150</v>
      </c>
      <c r="B60" t="s">
        <v>22</v>
      </c>
      <c r="C60" s="1">
        <v>45596</v>
      </c>
      <c r="D60" t="s">
        <v>13</v>
      </c>
      <c r="E60">
        <v>1.5</v>
      </c>
      <c r="F60" s="2">
        <v>0.40322580645161199</v>
      </c>
      <c r="G60" s="2">
        <v>0.370099777368816</v>
      </c>
      <c r="H60" s="2">
        <v>0.41123607714944199</v>
      </c>
      <c r="I60" s="2">
        <v>0.46875</v>
      </c>
      <c r="J60" s="2">
        <v>0.47115384615384598</v>
      </c>
      <c r="K60" s="2">
        <v>3.3556539409825398E-3</v>
      </c>
      <c r="L60" s="2"/>
      <c r="M60" s="2" t="e">
        <f>(Table1[[#This Row],[poisson_likelihood]] - (1-Table1[[#This Row],[poisson_likelihood]])/(1/Table1[[#This Row],[365 implied]]-1))/4</f>
        <v>#DIV/0!</v>
      </c>
      <c r="N60" s="2"/>
      <c r="O60" s="2">
        <f>(Table1[[#This Row],[poisson_likelihood]]-(1-Table1[[#This Row],[poisson_likelihood]])/(1/Table1[[#This Row],[implied_likelihood]]-1))/4</f>
        <v>3.3556539409828473E-3</v>
      </c>
      <c r="P60" s="2">
        <f>Table1[[#This Row],[poisson_kelly]]/O60</f>
        <v>0.99999999999990841</v>
      </c>
    </row>
    <row r="61" spans="1:16" x14ac:dyDescent="0.2">
      <c r="A61">
        <v>3251</v>
      </c>
      <c r="B61" t="s">
        <v>73</v>
      </c>
      <c r="C61" s="1">
        <v>45596</v>
      </c>
      <c r="D61" t="s">
        <v>12</v>
      </c>
      <c r="E61">
        <v>1.5</v>
      </c>
      <c r="F61" s="2">
        <v>0.56497175141242895</v>
      </c>
      <c r="G61" s="2">
        <v>0.61153144067371601</v>
      </c>
      <c r="H61" s="2">
        <v>0.569012170908193</v>
      </c>
      <c r="I61" s="2">
        <v>0.57342657342657299</v>
      </c>
      <c r="J61" s="2">
        <v>0.53681710213776701</v>
      </c>
      <c r="K61" s="2">
        <v>2.32192938555267E-3</v>
      </c>
      <c r="L61" s="2"/>
      <c r="M61" s="2" t="e">
        <f>(Table1[[#This Row],[poisson_likelihood]] - (1-Table1[[#This Row],[poisson_likelihood]])/(1/Table1[[#This Row],[365 implied]]-1))/4</f>
        <v>#DIV/0!</v>
      </c>
      <c r="N61" s="2"/>
      <c r="O61" s="2">
        <f>(Table1[[#This Row],[poisson_likelihood]]-(1-Table1[[#This Row],[poisson_likelihood]])/(1/Table1[[#This Row],[implied_likelihood]]-1))/4</f>
        <v>2.321929385552729E-3</v>
      </c>
      <c r="P61" s="2">
        <f>Table1[[#This Row],[poisson_kelly]]/O61</f>
        <v>0.99999999999997458</v>
      </c>
    </row>
    <row r="62" spans="1:16" x14ac:dyDescent="0.2">
      <c r="A62">
        <v>3283</v>
      </c>
      <c r="B62" t="s">
        <v>89</v>
      </c>
      <c r="C62" s="1">
        <v>45596</v>
      </c>
      <c r="D62" t="s">
        <v>12</v>
      </c>
      <c r="E62">
        <v>3.5</v>
      </c>
      <c r="F62" s="2">
        <v>0.59171597633136097</v>
      </c>
      <c r="G62" s="2">
        <v>0.62460121206121699</v>
      </c>
      <c r="H62" s="2">
        <v>0.59544259105978503</v>
      </c>
      <c r="I62" s="2">
        <v>0.53191489361702105</v>
      </c>
      <c r="J62" s="2">
        <v>0.58953722334004</v>
      </c>
      <c r="K62" s="2">
        <v>2.28187640979601E-3</v>
      </c>
      <c r="L62" s="2"/>
      <c r="M62" s="2" t="e">
        <f>(Table1[[#This Row],[poisson_likelihood]] - (1-Table1[[#This Row],[poisson_likelihood]])/(1/Table1[[#This Row],[365 implied]]-1))/4</f>
        <v>#DIV/0!</v>
      </c>
      <c r="N62" s="2"/>
      <c r="O62" s="2">
        <f>(Table1[[#This Row],[poisson_likelihood]]-(1-Table1[[#This Row],[poisson_likelihood]])/(1/Table1[[#This Row],[implied_likelihood]]-1))/4</f>
        <v>2.2818764097959077E-3</v>
      </c>
      <c r="P62" s="2">
        <f>Table1[[#This Row],[poisson_kelly]]/O62</f>
        <v>1.0000000000000449</v>
      </c>
    </row>
    <row r="63" spans="1:16" x14ac:dyDescent="0.2">
      <c r="A63">
        <v>3136</v>
      </c>
      <c r="B63" t="s">
        <v>15</v>
      </c>
      <c r="C63" s="1">
        <v>45596</v>
      </c>
      <c r="D63" t="s">
        <v>13</v>
      </c>
      <c r="E63">
        <v>1.5</v>
      </c>
      <c r="F63" s="2">
        <v>0.43103448275862</v>
      </c>
      <c r="G63" s="2">
        <v>0.39705976460284198</v>
      </c>
      <c r="H63" s="2">
        <v>0.434915535990128</v>
      </c>
      <c r="I63" s="2">
        <v>0.49593495934959297</v>
      </c>
      <c r="J63" s="2">
        <v>0.44794952681388001</v>
      </c>
      <c r="K63" s="2">
        <v>1.70531126838995E-3</v>
      </c>
      <c r="L63" s="2"/>
      <c r="M63" s="2" t="e">
        <f>(Table1[[#This Row],[poisson_likelihood]] - (1-Table1[[#This Row],[poisson_likelihood]])/(1/Table1[[#This Row],[365 implied]]-1))/4</f>
        <v>#DIV/0!</v>
      </c>
      <c r="N63" s="2"/>
      <c r="O63" s="2">
        <f>(Table1[[#This Row],[poisson_likelihood]]-(1-Table1[[#This Row],[poisson_likelihood]])/(1/Table1[[#This Row],[implied_likelihood]]-1))/4</f>
        <v>1.7053112683898808E-3</v>
      </c>
      <c r="P63" s="2">
        <f>Table1[[#This Row],[poisson_kelly]]/O63</f>
        <v>1.0000000000000406</v>
      </c>
    </row>
    <row r="64" spans="1:16" x14ac:dyDescent="0.2">
      <c r="A64">
        <v>3295</v>
      </c>
      <c r="B64" t="s">
        <v>95</v>
      </c>
      <c r="C64" s="1">
        <v>45596</v>
      </c>
      <c r="D64" t="s">
        <v>12</v>
      </c>
      <c r="E64">
        <v>1.5</v>
      </c>
      <c r="F64" s="2">
        <v>0.66225165562913901</v>
      </c>
      <c r="G64" s="2">
        <v>0.68600551124242204</v>
      </c>
      <c r="H64" s="2">
        <v>0.663541682181508</v>
      </c>
      <c r="I64" s="2">
        <v>0.66279069767441801</v>
      </c>
      <c r="J64" s="2">
        <v>0.61111111111111105</v>
      </c>
      <c r="K64" s="2">
        <v>9.5487259513632396E-4</v>
      </c>
      <c r="L64" s="2"/>
      <c r="M64" s="2" t="e">
        <f>(Table1[[#This Row],[poisson_likelihood]] - (1-Table1[[#This Row],[poisson_likelihood]])/(1/Table1[[#This Row],[365 implied]]-1))/4</f>
        <v>#DIV/0!</v>
      </c>
      <c r="N64" s="2"/>
      <c r="O64" s="2">
        <f>(Table1[[#This Row],[poisson_likelihood]]-(1-Table1[[#This Row],[poisson_likelihood]])/(1/Table1[[#This Row],[implied_likelihood]]-1))/4</f>
        <v>9.5487259513590828E-4</v>
      </c>
      <c r="P64" s="2">
        <f>Table1[[#This Row],[poisson_kelly]]/O64</f>
        <v>1.0000000000004354</v>
      </c>
    </row>
    <row r="65" spans="1:16" x14ac:dyDescent="0.2">
      <c r="A65">
        <v>3178</v>
      </c>
      <c r="B65" t="s">
        <v>36</v>
      </c>
      <c r="C65" s="1">
        <v>45596</v>
      </c>
      <c r="D65" t="s">
        <v>13</v>
      </c>
      <c r="E65">
        <v>1.5</v>
      </c>
      <c r="F65" s="2">
        <v>0.46296296296296202</v>
      </c>
      <c r="G65" s="2">
        <v>0.41969578196107599</v>
      </c>
      <c r="H65" s="2">
        <v>0.46283688702044201</v>
      </c>
      <c r="I65" s="2">
        <v>0.49696969696969601</v>
      </c>
      <c r="J65" s="2">
        <v>0.49320388349514499</v>
      </c>
      <c r="K65" s="2">
        <v>-5.8690524966486997E-5</v>
      </c>
      <c r="L65" s="2"/>
      <c r="M65" s="2" t="e">
        <f>(Table1[[#This Row],[poisson_likelihood]] - (1-Table1[[#This Row],[poisson_likelihood]])/(1/Table1[[#This Row],[365 implied]]-1))/4</f>
        <v>#DIV/0!</v>
      </c>
      <c r="N65" s="2"/>
      <c r="O65" s="2">
        <f>(Table1[[#This Row],[poisson_likelihood]]-(1-Table1[[#This Row],[poisson_likelihood]])/(1/Table1[[#This Row],[implied_likelihood]]-1))/4</f>
        <v>-5.8690524966195645E-5</v>
      </c>
      <c r="P65" s="2">
        <f>Table1[[#This Row],[poisson_kelly]]/O65</f>
        <v>1.0000000000049643</v>
      </c>
    </row>
    <row r="66" spans="1:16" x14ac:dyDescent="0.2">
      <c r="A66">
        <v>3285</v>
      </c>
      <c r="B66" t="s">
        <v>90</v>
      </c>
      <c r="C66" s="1">
        <v>45596</v>
      </c>
      <c r="D66" t="s">
        <v>12</v>
      </c>
      <c r="E66">
        <v>2.5</v>
      </c>
      <c r="F66" s="2">
        <v>0.56497175141242895</v>
      </c>
      <c r="G66" s="2">
        <v>0.59424734808454804</v>
      </c>
      <c r="H66" s="2">
        <v>0.56479276248585797</v>
      </c>
      <c r="I66" s="2">
        <v>0.58282208588956996</v>
      </c>
      <c r="J66" s="2">
        <v>0.586912065439672</v>
      </c>
      <c r="K66" s="2">
        <v>-1.0286051949051599E-4</v>
      </c>
      <c r="L66" s="2"/>
      <c r="M66" s="2" t="e">
        <f>(Table1[[#This Row],[poisson_likelihood]] - (1-Table1[[#This Row],[poisson_likelihood]])/(1/Table1[[#This Row],[365 implied]]-1))/4</f>
        <v>#DIV/0!</v>
      </c>
      <c r="N66" s="2"/>
      <c r="O66" s="2">
        <f>(Table1[[#This Row],[poisson_likelihood]]-(1-Table1[[#This Row],[poisson_likelihood]])/(1/Table1[[#This Row],[implied_likelihood]]-1))/4</f>
        <v>-1.0286051949046082E-4</v>
      </c>
      <c r="P66" s="2">
        <f>Table1[[#This Row],[poisson_kelly]]/O66</f>
        <v>1.0000000000005365</v>
      </c>
    </row>
    <row r="67" spans="1:16" x14ac:dyDescent="0.2">
      <c r="A67">
        <v>3324</v>
      </c>
      <c r="B67" t="s">
        <v>109</v>
      </c>
      <c r="C67" s="1">
        <v>45596</v>
      </c>
      <c r="D67" t="s">
        <v>13</v>
      </c>
      <c r="E67">
        <v>3.5</v>
      </c>
      <c r="F67" s="2">
        <v>0.64102564102564097</v>
      </c>
      <c r="G67" s="2">
        <v>0.60547236177515995</v>
      </c>
      <c r="H67" s="2">
        <v>0.64010728250608995</v>
      </c>
      <c r="I67" s="2">
        <v>0.59302325581395299</v>
      </c>
      <c r="J67" s="2">
        <v>0.593639575971731</v>
      </c>
      <c r="K67" s="2">
        <v>-6.3957111182974503E-4</v>
      </c>
      <c r="L67" s="2"/>
      <c r="M67" s="2" t="e">
        <f>(Table1[[#This Row],[poisson_likelihood]] - (1-Table1[[#This Row],[poisson_likelihood]])/(1/Table1[[#This Row],[365 implied]]-1))/4</f>
        <v>#DIV/0!</v>
      </c>
      <c r="N67" s="2"/>
      <c r="O67" s="2">
        <f>(Table1[[#This Row],[poisson_likelihood]]-(1-Table1[[#This Row],[poisson_likelihood]])/(1/Table1[[#This Row],[implied_likelihood]]-1))/4</f>
        <v>-6.3957111183018944E-4</v>
      </c>
      <c r="P67" s="2">
        <f>Table1[[#This Row],[poisson_kelly]]/O67</f>
        <v>0.99999999999930511</v>
      </c>
    </row>
    <row r="68" spans="1:16" x14ac:dyDescent="0.2">
      <c r="A68">
        <v>3159</v>
      </c>
      <c r="B68" t="s">
        <v>27</v>
      </c>
      <c r="C68" s="1">
        <v>45596</v>
      </c>
      <c r="D68" t="s">
        <v>12</v>
      </c>
      <c r="E68">
        <v>2.5</v>
      </c>
      <c r="F68" s="2">
        <v>0.4</v>
      </c>
      <c r="G68" s="2">
        <v>0.44975719739460102</v>
      </c>
      <c r="H68" s="2">
        <v>0.39822216189121601</v>
      </c>
      <c r="I68" s="2">
        <v>0.38842975206611502</v>
      </c>
      <c r="J68" s="2">
        <v>0.38095238095237999</v>
      </c>
      <c r="K68" s="2">
        <v>-7.4076587865969101E-4</v>
      </c>
      <c r="L68" s="2"/>
      <c r="M68" s="2" t="e">
        <f>(Table1[[#This Row],[poisson_likelihood]] - (1-Table1[[#This Row],[poisson_likelihood]])/(1/Table1[[#This Row],[365 implied]]-1))/4</f>
        <v>#DIV/0!</v>
      </c>
      <c r="N68" s="2"/>
      <c r="O68" s="2">
        <f>(Table1[[#This Row],[poisson_likelihood]]-(1-Table1[[#This Row],[poisson_likelihood]])/(1/Table1[[#This Row],[implied_likelihood]]-1))/4</f>
        <v>-7.4076587865998245E-4</v>
      </c>
      <c r="P68" s="2">
        <f>Table1[[#This Row],[poisson_kelly]]/O68</f>
        <v>0.99999999999960654</v>
      </c>
    </row>
    <row r="69" spans="1:16" x14ac:dyDescent="0.2">
      <c r="A69">
        <v>3262</v>
      </c>
      <c r="B69" t="s">
        <v>78</v>
      </c>
      <c r="C69" s="1">
        <v>45596</v>
      </c>
      <c r="D69" t="s">
        <v>13</v>
      </c>
      <c r="E69">
        <v>1.5</v>
      </c>
      <c r="F69" s="2">
        <v>0.47169811320754701</v>
      </c>
      <c r="G69" s="2">
        <v>0.411248734550763</v>
      </c>
      <c r="H69" s="2">
        <v>0.46994435474666701</v>
      </c>
      <c r="I69" s="2">
        <v>0.43712574850299402</v>
      </c>
      <c r="J69" s="2">
        <v>0.439603960396039</v>
      </c>
      <c r="K69" s="2">
        <v>-8.2990355738053702E-4</v>
      </c>
      <c r="L69" s="2"/>
      <c r="M69" s="2" t="e">
        <f>(Table1[[#This Row],[poisson_likelihood]] - (1-Table1[[#This Row],[poisson_likelihood]])/(1/Table1[[#This Row],[365 implied]]-1))/4</f>
        <v>#DIV/0!</v>
      </c>
      <c r="N69" s="2"/>
      <c r="O69" s="2">
        <f>(Table1[[#This Row],[poisson_likelihood]]-(1-Table1[[#This Row],[poisson_likelihood]])/(1/Table1[[#This Row],[implied_likelihood]]-1))/4</f>
        <v>-8.2990355738071786E-4</v>
      </c>
      <c r="P69" s="2">
        <f>Table1[[#This Row],[poisson_kelly]]/O69</f>
        <v>0.99999999999978206</v>
      </c>
    </row>
    <row r="70" spans="1:16" x14ac:dyDescent="0.2">
      <c r="A70">
        <v>3222</v>
      </c>
      <c r="B70" t="s">
        <v>58</v>
      </c>
      <c r="C70" s="1">
        <v>45596</v>
      </c>
      <c r="D70" t="s">
        <v>13</v>
      </c>
      <c r="E70">
        <v>1.5</v>
      </c>
      <c r="F70" s="2">
        <v>0.46948356807511699</v>
      </c>
      <c r="G70" s="2">
        <v>0.41268315916506998</v>
      </c>
      <c r="H70" s="2">
        <v>0.465515413032489</v>
      </c>
      <c r="I70" s="2">
        <v>0.46875</v>
      </c>
      <c r="J70" s="2">
        <v>0.47265625</v>
      </c>
      <c r="K70" s="2">
        <v>-1.86994916831793E-3</v>
      </c>
      <c r="L70" s="2"/>
      <c r="M70" s="2" t="e">
        <f>(Table1[[#This Row],[poisson_likelihood]] - (1-Table1[[#This Row],[poisson_likelihood]])/(1/Table1[[#This Row],[365 implied]]-1))/4</f>
        <v>#DIV/0!</v>
      </c>
      <c r="N70" s="2"/>
      <c r="O70" s="2">
        <f>(Table1[[#This Row],[poisson_likelihood]]-(1-Table1[[#This Row],[poisson_likelihood]])/(1/Table1[[#This Row],[implied_likelihood]]-1))/4</f>
        <v>-1.8699491683180636E-3</v>
      </c>
      <c r="P70" s="2">
        <f>Table1[[#This Row],[poisson_kelly]]/O70</f>
        <v>0.99999999999992861</v>
      </c>
    </row>
    <row r="71" spans="1:16" x14ac:dyDescent="0.2">
      <c r="A71">
        <v>3264</v>
      </c>
      <c r="B71" t="s">
        <v>79</v>
      </c>
      <c r="C71" s="1">
        <v>45596</v>
      </c>
      <c r="D71" t="s">
        <v>13</v>
      </c>
      <c r="E71">
        <v>1.5</v>
      </c>
      <c r="F71" s="2">
        <v>0.485436893203883</v>
      </c>
      <c r="G71" s="2">
        <v>0.43078436315546997</v>
      </c>
      <c r="H71" s="2">
        <v>0.48139590598387999</v>
      </c>
      <c r="I71" s="2">
        <v>0.435294117647058</v>
      </c>
      <c r="J71" s="2">
        <v>0.49807692307692297</v>
      </c>
      <c r="K71" s="2">
        <v>-1.9633098285865699E-3</v>
      </c>
      <c r="L71" s="2"/>
      <c r="M71" s="2" t="e">
        <f>(Table1[[#This Row],[poisson_likelihood]] - (1-Table1[[#This Row],[poisson_likelihood]])/(1/Table1[[#This Row],[365 implied]]-1))/4</f>
        <v>#DIV/0!</v>
      </c>
      <c r="N71" s="2"/>
      <c r="O71" s="2">
        <f>(Table1[[#This Row],[poisson_likelihood]]-(1-Table1[[#This Row],[poisson_likelihood]])/(1/Table1[[#This Row],[implied_likelihood]]-1))/4</f>
        <v>-1.9633098285863626E-3</v>
      </c>
      <c r="P71" s="2">
        <f>Table1[[#This Row],[poisson_kelly]]/O71</f>
        <v>1.0000000000001057</v>
      </c>
    </row>
    <row r="72" spans="1:16" x14ac:dyDescent="0.2">
      <c r="A72">
        <v>3227</v>
      </c>
      <c r="B72" t="s">
        <v>61</v>
      </c>
      <c r="C72" s="1">
        <v>45596</v>
      </c>
      <c r="D72" t="s">
        <v>12</v>
      </c>
      <c r="E72">
        <v>1.5</v>
      </c>
      <c r="F72" s="2">
        <v>0.625</v>
      </c>
      <c r="G72" s="2">
        <v>0.66336704328852902</v>
      </c>
      <c r="H72" s="2">
        <v>0.62125438662284804</v>
      </c>
      <c r="I72" s="2">
        <v>0.58620689655172398</v>
      </c>
      <c r="J72" s="2">
        <v>0.64285714285714202</v>
      </c>
      <c r="K72" s="2">
        <v>-2.4970755847674901E-3</v>
      </c>
      <c r="L72" s="2"/>
      <c r="M72" s="2" t="e">
        <f>(Table1[[#This Row],[poisson_likelihood]] - (1-Table1[[#This Row],[poisson_likelihood]])/(1/Table1[[#This Row],[365 implied]]-1))/4</f>
        <v>#DIV/0!</v>
      </c>
      <c r="N72" s="2"/>
      <c r="O72" s="2">
        <f>(Table1[[#This Row],[poisson_likelihood]]-(1-Table1[[#This Row],[poisson_likelihood]])/(1/Table1[[#This Row],[implied_likelihood]]-1))/4</f>
        <v>-2.4970755847679438E-3</v>
      </c>
      <c r="P72" s="2">
        <f>Table1[[#This Row],[poisson_kelly]]/O72</f>
        <v>0.99999999999981837</v>
      </c>
    </row>
    <row r="73" spans="1:16" x14ac:dyDescent="0.2">
      <c r="A73">
        <v>3278</v>
      </c>
      <c r="B73" t="s">
        <v>86</v>
      </c>
      <c r="C73" s="1">
        <v>45596</v>
      </c>
      <c r="D73" t="s">
        <v>13</v>
      </c>
      <c r="E73">
        <v>2.5</v>
      </c>
      <c r="F73" s="2">
        <v>0.58479532163742598</v>
      </c>
      <c r="G73" s="2">
        <v>0.53675800256520101</v>
      </c>
      <c r="H73" s="2">
        <v>0.57992945106607696</v>
      </c>
      <c r="I73" s="2">
        <v>0.55294117647058805</v>
      </c>
      <c r="J73" s="2">
        <v>0.55405405405405395</v>
      </c>
      <c r="K73" s="2">
        <v>-2.9298023510592399E-3</v>
      </c>
      <c r="L73" s="2"/>
      <c r="M73" s="2" t="e">
        <f>(Table1[[#This Row],[poisson_likelihood]] - (1-Table1[[#This Row],[poisson_likelihood]])/(1/Table1[[#This Row],[365 implied]]-1))/4</f>
        <v>#DIV/0!</v>
      </c>
      <c r="N73" s="2"/>
      <c r="O73" s="2">
        <f>(Table1[[#This Row],[poisson_likelihood]]-(1-Table1[[#This Row],[poisson_likelihood]])/(1/Table1[[#This Row],[implied_likelihood]]-1))/4</f>
        <v>-2.9298023510587468E-3</v>
      </c>
      <c r="P73" s="2">
        <f>Table1[[#This Row],[poisson_kelly]]/O73</f>
        <v>1.0000000000001683</v>
      </c>
    </row>
    <row r="74" spans="1:16" x14ac:dyDescent="0.2">
      <c r="A74">
        <v>3276</v>
      </c>
      <c r="B74" t="s">
        <v>85</v>
      </c>
      <c r="C74" s="1">
        <v>45596</v>
      </c>
      <c r="D74" t="s">
        <v>13</v>
      </c>
      <c r="E74">
        <v>1.5</v>
      </c>
      <c r="F74" s="2">
        <v>0.53191489361702105</v>
      </c>
      <c r="G74" s="2">
        <v>0.47208726576030402</v>
      </c>
      <c r="H74" s="2">
        <v>0.52628053216442705</v>
      </c>
      <c r="I74" s="2">
        <v>0.53757225433526001</v>
      </c>
      <c r="J74" s="2">
        <v>0.55028462998102401</v>
      </c>
      <c r="K74" s="2">
        <v>-3.0092612303626001E-3</v>
      </c>
      <c r="L74" s="2"/>
      <c r="M74" s="2" t="e">
        <f>(Table1[[#This Row],[poisson_likelihood]] - (1-Table1[[#This Row],[poisson_likelihood]])/(1/Table1[[#This Row],[365 implied]]-1))/4</f>
        <v>#DIV/0!</v>
      </c>
      <c r="N74" s="2"/>
      <c r="O74" s="2">
        <f>(Table1[[#This Row],[poisson_likelihood]]-(1-Table1[[#This Row],[poisson_likelihood]])/(1/Table1[[#This Row],[implied_likelihood]]-1))/4</f>
        <v>-3.0092612303627142E-3</v>
      </c>
      <c r="P74" s="2">
        <f>Table1[[#This Row],[poisson_kelly]]/O74</f>
        <v>0.99999999999996214</v>
      </c>
    </row>
    <row r="75" spans="1:16" x14ac:dyDescent="0.2">
      <c r="A75">
        <v>3235</v>
      </c>
      <c r="B75" t="s">
        <v>65</v>
      </c>
      <c r="C75" s="1">
        <v>45596</v>
      </c>
      <c r="D75" t="s">
        <v>12</v>
      </c>
      <c r="E75">
        <v>3.5</v>
      </c>
      <c r="F75" s="2">
        <v>0.46948356807511699</v>
      </c>
      <c r="G75" s="2">
        <v>0.49906593671816102</v>
      </c>
      <c r="H75" s="2">
        <v>0.46230292739171602</v>
      </c>
      <c r="I75" s="2">
        <v>0.38787878787878699</v>
      </c>
      <c r="J75" s="2">
        <v>0.451676528599605</v>
      </c>
      <c r="K75" s="2">
        <v>-3.38379749018648E-3</v>
      </c>
      <c r="L75" s="2"/>
      <c r="M75" s="2" t="e">
        <f>(Table1[[#This Row],[poisson_likelihood]] - (1-Table1[[#This Row],[poisson_likelihood]])/(1/Table1[[#This Row],[365 implied]]-1))/4</f>
        <v>#DIV/0!</v>
      </c>
      <c r="N75" s="2"/>
      <c r="O75" s="2">
        <f>(Table1[[#This Row],[poisson_likelihood]]-(1-Table1[[#This Row],[poisson_likelihood]])/(1/Table1[[#This Row],[implied_likelihood]]-1))/4</f>
        <v>-3.3837974901867324E-3</v>
      </c>
      <c r="P75" s="2">
        <f>Table1[[#This Row],[poisson_kelly]]/O75</f>
        <v>0.99999999999992539</v>
      </c>
    </row>
    <row r="76" spans="1:16" x14ac:dyDescent="0.2">
      <c r="A76">
        <v>3205</v>
      </c>
      <c r="B76" t="s">
        <v>50</v>
      </c>
      <c r="C76" s="1">
        <v>45596</v>
      </c>
      <c r="D76" t="s">
        <v>12</v>
      </c>
      <c r="E76">
        <v>1.5</v>
      </c>
      <c r="F76" s="2">
        <v>0.56497175141242895</v>
      </c>
      <c r="G76" s="2">
        <v>0.59937454191092998</v>
      </c>
      <c r="H76" s="2">
        <v>0.55759000094572397</v>
      </c>
      <c r="I76" s="2">
        <v>0.60509554140127297</v>
      </c>
      <c r="J76" s="2">
        <v>0.55711422845691305</v>
      </c>
      <c r="K76" s="2">
        <v>-4.2421098461259098E-3</v>
      </c>
      <c r="L76" s="2"/>
      <c r="M76" s="2" t="e">
        <f>(Table1[[#This Row],[poisson_likelihood]] - (1-Table1[[#This Row],[poisson_likelihood]])/(1/Table1[[#This Row],[365 implied]]-1))/4</f>
        <v>#DIV/0!</v>
      </c>
      <c r="N76" s="2"/>
      <c r="O76" s="2">
        <f>(Table1[[#This Row],[poisson_likelihood]]-(1-Table1[[#This Row],[poisson_likelihood]])/(1/Table1[[#This Row],[implied_likelihood]]-1))/4</f>
        <v>-4.2421098461259132E-3</v>
      </c>
      <c r="P76" s="2">
        <f>Table1[[#This Row],[poisson_kelly]]/O76</f>
        <v>0.99999999999999922</v>
      </c>
    </row>
    <row r="77" spans="1:16" x14ac:dyDescent="0.2">
      <c r="A77">
        <v>3169</v>
      </c>
      <c r="B77" t="s">
        <v>32</v>
      </c>
      <c r="C77" s="1">
        <v>45596</v>
      </c>
      <c r="D77" t="s">
        <v>12</v>
      </c>
      <c r="E77">
        <v>2.5</v>
      </c>
      <c r="F77" s="2">
        <v>0.43859649122806998</v>
      </c>
      <c r="G77" s="2">
        <v>0.47650903583070098</v>
      </c>
      <c r="H77" s="2">
        <v>0.42860154476439999</v>
      </c>
      <c r="I77" s="2">
        <v>0.47674418604651098</v>
      </c>
      <c r="J77" s="2">
        <v>0.41254752851711002</v>
      </c>
      <c r="K77" s="2">
        <v>-4.4508745971030203E-3</v>
      </c>
      <c r="L77" s="2"/>
      <c r="M77" s="2" t="e">
        <f>(Table1[[#This Row],[poisson_likelihood]] - (1-Table1[[#This Row],[poisson_likelihood]])/(1/Table1[[#This Row],[365 implied]]-1))/4</f>
        <v>#DIV/0!</v>
      </c>
      <c r="N77" s="2"/>
      <c r="O77" s="2">
        <f>(Table1[[#This Row],[poisson_likelihood]]-(1-Table1[[#This Row],[poisson_likelihood]])/(1/Table1[[#This Row],[implied_likelihood]]-1))/4</f>
        <v>-4.4508745971030134E-3</v>
      </c>
      <c r="P77" s="2">
        <f>Table1[[#This Row],[poisson_kelly]]/O77</f>
        <v>1.0000000000000016</v>
      </c>
    </row>
    <row r="78" spans="1:16" x14ac:dyDescent="0.2">
      <c r="A78">
        <v>3301</v>
      </c>
      <c r="B78" t="s">
        <v>98</v>
      </c>
      <c r="C78" s="1">
        <v>45596</v>
      </c>
      <c r="D78" t="s">
        <v>12</v>
      </c>
      <c r="E78">
        <v>2.5</v>
      </c>
      <c r="F78" s="2">
        <v>0.56497175141242895</v>
      </c>
      <c r="G78" s="2">
        <v>0.59628434489305704</v>
      </c>
      <c r="H78" s="2">
        <v>0.55704858523613099</v>
      </c>
      <c r="I78" s="2">
        <v>0.53333333333333299</v>
      </c>
      <c r="J78" s="2">
        <v>0.57004830917874305</v>
      </c>
      <c r="K78" s="2">
        <v>-4.5532480948204902E-3</v>
      </c>
      <c r="L78" s="2"/>
      <c r="M78" s="2" t="e">
        <f>(Table1[[#This Row],[poisson_likelihood]] - (1-Table1[[#This Row],[poisson_likelihood]])/(1/Table1[[#This Row],[365 implied]]-1))/4</f>
        <v>#DIV/0!</v>
      </c>
      <c r="N78" s="2"/>
      <c r="O78" s="2">
        <f>(Table1[[#This Row],[poisson_likelihood]]-(1-Table1[[#This Row],[poisson_likelihood]])/(1/Table1[[#This Row],[implied_likelihood]]-1))/4</f>
        <v>-4.5532480948205778E-3</v>
      </c>
      <c r="P78" s="2">
        <f>Table1[[#This Row],[poisson_kelly]]/O78</f>
        <v>0.99999999999998079</v>
      </c>
    </row>
    <row r="79" spans="1:16" x14ac:dyDescent="0.2">
      <c r="A79">
        <v>3179</v>
      </c>
      <c r="B79" t="s">
        <v>37</v>
      </c>
      <c r="C79" s="1">
        <v>45596</v>
      </c>
      <c r="D79" t="s">
        <v>12</v>
      </c>
      <c r="E79">
        <v>1.5</v>
      </c>
      <c r="F79" s="2">
        <v>0.58479532163742598</v>
      </c>
      <c r="G79" s="2">
        <v>0.604240314662706</v>
      </c>
      <c r="H79" s="2">
        <v>0.57638315642032301</v>
      </c>
      <c r="I79" s="2">
        <v>0.47916666666666602</v>
      </c>
      <c r="J79" s="2">
        <v>0.50738916256157596</v>
      </c>
      <c r="K79" s="2">
        <v>-5.0650713102979297E-3</v>
      </c>
      <c r="L79" s="2"/>
      <c r="M79" s="2" t="e">
        <f>(Table1[[#This Row],[poisson_likelihood]] - (1-Table1[[#This Row],[poisson_likelihood]])/(1/Table1[[#This Row],[365 implied]]-1))/4</f>
        <v>#DIV/0!</v>
      </c>
      <c r="N79" s="2"/>
      <c r="O79" s="2">
        <f>(Table1[[#This Row],[poisson_likelihood]]-(1-Table1[[#This Row],[poisson_likelihood]])/(1/Table1[[#This Row],[implied_likelihood]]-1))/4</f>
        <v>-5.0650713102979306E-3</v>
      </c>
      <c r="P79" s="2">
        <f>Table1[[#This Row],[poisson_kelly]]/O79</f>
        <v>0.99999999999999978</v>
      </c>
    </row>
    <row r="80" spans="1:16" x14ac:dyDescent="0.2">
      <c r="A80">
        <v>3303</v>
      </c>
      <c r="B80" t="s">
        <v>99</v>
      </c>
      <c r="C80" s="1">
        <v>45596</v>
      </c>
      <c r="D80" t="s">
        <v>12</v>
      </c>
      <c r="E80">
        <v>3.5</v>
      </c>
      <c r="F80" s="2">
        <v>0.48309178743961301</v>
      </c>
      <c r="G80" s="2">
        <v>0.50889110584392705</v>
      </c>
      <c r="H80" s="2">
        <v>0.472279403643318</v>
      </c>
      <c r="I80" s="2">
        <v>0.45562130177514698</v>
      </c>
      <c r="J80" s="2">
        <v>0.47398843930635798</v>
      </c>
      <c r="K80" s="2">
        <v>-5.2293538454045302E-3</v>
      </c>
      <c r="L80" s="2"/>
      <c r="M80" s="2" t="e">
        <f>(Table1[[#This Row],[poisson_likelihood]] - (1-Table1[[#This Row],[poisson_likelihood]])/(1/Table1[[#This Row],[365 implied]]-1))/4</f>
        <v>#DIV/0!</v>
      </c>
      <c r="N80" s="2"/>
      <c r="O80" s="2">
        <f>(Table1[[#This Row],[poisson_likelihood]]-(1-Table1[[#This Row],[poisson_likelihood]])/(1/Table1[[#This Row],[implied_likelihood]]-1))/4</f>
        <v>-5.2293538454043775E-3</v>
      </c>
      <c r="P80" s="2">
        <f>Table1[[#This Row],[poisson_kelly]]/O80</f>
        <v>1.0000000000000291</v>
      </c>
    </row>
    <row r="81" spans="1:16" x14ac:dyDescent="0.2">
      <c r="A81">
        <v>3294</v>
      </c>
      <c r="B81" t="s">
        <v>94</v>
      </c>
      <c r="C81" s="1">
        <v>45596</v>
      </c>
      <c r="D81" t="s">
        <v>13</v>
      </c>
      <c r="E81">
        <v>3.5</v>
      </c>
      <c r="F81" s="2">
        <v>0.55555555555555503</v>
      </c>
      <c r="G81" s="2">
        <v>0.50964241626736895</v>
      </c>
      <c r="H81" s="2">
        <v>0.54589621810962896</v>
      </c>
      <c r="I81" s="2">
        <v>0.512658227848101</v>
      </c>
      <c r="J81" s="2">
        <v>0.54085603112840397</v>
      </c>
      <c r="K81" s="2">
        <v>-5.4333773133335697E-3</v>
      </c>
      <c r="L81" s="2"/>
      <c r="M81" s="2" t="e">
        <f>(Table1[[#This Row],[poisson_likelihood]] - (1-Table1[[#This Row],[poisson_likelihood]])/(1/Table1[[#This Row],[365 implied]]-1))/4</f>
        <v>#DIV/0!</v>
      </c>
      <c r="N81" s="2"/>
      <c r="O81" s="2">
        <f>(Table1[[#This Row],[poisson_likelihood]]-(1-Table1[[#This Row],[poisson_likelihood]])/(1/Table1[[#This Row],[implied_likelihood]]-1))/4</f>
        <v>-5.4333773133333763E-3</v>
      </c>
      <c r="P81" s="2">
        <f>Table1[[#This Row],[poisson_kelly]]/O81</f>
        <v>1.0000000000000355</v>
      </c>
    </row>
    <row r="82" spans="1:16" x14ac:dyDescent="0.2">
      <c r="A82">
        <v>3250</v>
      </c>
      <c r="B82" t="s">
        <v>72</v>
      </c>
      <c r="C82" s="1">
        <v>45596</v>
      </c>
      <c r="D82" t="s">
        <v>13</v>
      </c>
      <c r="E82">
        <v>2.5</v>
      </c>
      <c r="F82" s="2">
        <v>0.50505050505050497</v>
      </c>
      <c r="G82" s="2">
        <v>0.451166635288336</v>
      </c>
      <c r="H82" s="2">
        <v>0.49416901244661399</v>
      </c>
      <c r="I82" s="2">
        <v>0.44871794871794801</v>
      </c>
      <c r="J82" s="2">
        <v>0.48</v>
      </c>
      <c r="K82" s="2">
        <v>-5.4962641213528399E-3</v>
      </c>
      <c r="L82" s="2"/>
      <c r="M82" s="2" t="e">
        <f>(Table1[[#This Row],[poisson_likelihood]] - (1-Table1[[#This Row],[poisson_likelihood]])/(1/Table1[[#This Row],[365 implied]]-1))/4</f>
        <v>#DIV/0!</v>
      </c>
      <c r="N82" s="2"/>
      <c r="O82" s="2">
        <f>(Table1[[#This Row],[poisson_likelihood]]-(1-Table1[[#This Row],[poisson_likelihood]])/(1/Table1[[#This Row],[implied_likelihood]]-1))/4</f>
        <v>-5.4962641213531088E-3</v>
      </c>
      <c r="P82" s="2">
        <f>Table1[[#This Row],[poisson_kelly]]/O82</f>
        <v>0.99999999999995104</v>
      </c>
    </row>
    <row r="83" spans="1:16" x14ac:dyDescent="0.2">
      <c r="A83">
        <v>3297</v>
      </c>
      <c r="B83" t="s">
        <v>96</v>
      </c>
      <c r="C83" s="1">
        <v>45596</v>
      </c>
      <c r="D83" t="s">
        <v>12</v>
      </c>
      <c r="E83">
        <v>1.5</v>
      </c>
      <c r="F83" s="2">
        <v>0.64102564102564097</v>
      </c>
      <c r="G83" s="2">
        <v>0.65734946425419705</v>
      </c>
      <c r="H83" s="2">
        <v>0.63106708740873396</v>
      </c>
      <c r="I83" s="2">
        <v>0.5625</v>
      </c>
      <c r="J83" s="2">
        <v>0.59199999999999997</v>
      </c>
      <c r="K83" s="2">
        <v>-6.93542126891733E-3</v>
      </c>
      <c r="L83" s="2"/>
      <c r="M83" s="2" t="e">
        <f>(Table1[[#This Row],[poisson_likelihood]] - (1-Table1[[#This Row],[poisson_likelihood]])/(1/Table1[[#This Row],[365 implied]]-1))/4</f>
        <v>#DIV/0!</v>
      </c>
      <c r="N83" s="2"/>
      <c r="O83" s="2">
        <f>(Table1[[#This Row],[poisson_likelihood]]-(1-Table1[[#This Row],[poisson_likelihood]])/(1/Table1[[#This Row],[implied_likelihood]]-1))/4</f>
        <v>-6.9354212689174133E-3</v>
      </c>
      <c r="P83" s="2">
        <f>Table1[[#This Row],[poisson_kelly]]/O83</f>
        <v>0.99999999999998801</v>
      </c>
    </row>
    <row r="84" spans="1:16" x14ac:dyDescent="0.2">
      <c r="A84">
        <v>3234</v>
      </c>
      <c r="B84" t="s">
        <v>64</v>
      </c>
      <c r="C84" s="1">
        <v>45596</v>
      </c>
      <c r="D84" t="s">
        <v>13</v>
      </c>
      <c r="E84">
        <v>1.5</v>
      </c>
      <c r="F84" s="2">
        <v>0.43668122270742299</v>
      </c>
      <c r="G84" s="2">
        <v>0.36994163401707097</v>
      </c>
      <c r="H84" s="2">
        <v>0.42099221468838199</v>
      </c>
      <c r="I84" s="2">
        <v>0.41975308641975301</v>
      </c>
      <c r="J84" s="2">
        <v>0.41176470588235198</v>
      </c>
      <c r="K84" s="2">
        <v>-6.9627574348071599E-3</v>
      </c>
      <c r="L84" s="2"/>
      <c r="M84" s="2" t="e">
        <f>(Table1[[#This Row],[poisson_likelihood]] - (1-Table1[[#This Row],[poisson_likelihood]])/(1/Table1[[#This Row],[365 implied]]-1))/4</f>
        <v>#DIV/0!</v>
      </c>
      <c r="N84" s="2"/>
      <c r="O84" s="2">
        <f>(Table1[[#This Row],[poisson_likelihood]]-(1-Table1[[#This Row],[poisson_likelihood]])/(1/Table1[[#This Row],[implied_likelihood]]-1))/4</f>
        <v>-6.9627574348069404E-3</v>
      </c>
      <c r="P84" s="2">
        <f>Table1[[#This Row],[poisson_kelly]]/O84</f>
        <v>1.0000000000000315</v>
      </c>
    </row>
    <row r="85" spans="1:16" x14ac:dyDescent="0.2">
      <c r="A85">
        <v>3224</v>
      </c>
      <c r="B85" t="s">
        <v>59</v>
      </c>
      <c r="C85" s="1">
        <v>45596</v>
      </c>
      <c r="D85" t="s">
        <v>13</v>
      </c>
      <c r="E85">
        <v>2.5</v>
      </c>
      <c r="F85" s="2">
        <v>0.66666666666666596</v>
      </c>
      <c r="G85" s="2">
        <v>0.61198430724833996</v>
      </c>
      <c r="H85" s="2">
        <v>0.65735087762685596</v>
      </c>
      <c r="I85" s="2">
        <v>0.68965517241379304</v>
      </c>
      <c r="J85" s="2">
        <v>0.65977443609022501</v>
      </c>
      <c r="K85" s="2">
        <v>-6.9868417798576998E-3</v>
      </c>
      <c r="L85" s="2"/>
      <c r="M85" s="2" t="e">
        <f>(Table1[[#This Row],[poisson_likelihood]] - (1-Table1[[#This Row],[poisson_likelihood]])/(1/Table1[[#This Row],[365 implied]]-1))/4</f>
        <v>#DIV/0!</v>
      </c>
      <c r="N85" s="2"/>
      <c r="O85" s="2">
        <f>(Table1[[#This Row],[poisson_likelihood]]-(1-Table1[[#This Row],[poisson_likelihood]])/(1/Table1[[#This Row],[implied_likelihood]]-1))/4</f>
        <v>-6.9868417798575055E-3</v>
      </c>
      <c r="P85" s="2">
        <f>Table1[[#This Row],[poisson_kelly]]/O85</f>
        <v>1.0000000000000278</v>
      </c>
    </row>
    <row r="86" spans="1:16" x14ac:dyDescent="0.2">
      <c r="A86">
        <v>3317</v>
      </c>
      <c r="B86" t="s">
        <v>106</v>
      </c>
      <c r="C86" s="1">
        <v>45596</v>
      </c>
      <c r="D86" t="s">
        <v>12</v>
      </c>
      <c r="E86">
        <v>2.5</v>
      </c>
      <c r="F86" s="2">
        <v>0.418410041841004</v>
      </c>
      <c r="G86" s="2">
        <v>0.44223021067560098</v>
      </c>
      <c r="H86" s="2">
        <v>0.401676855824179</v>
      </c>
      <c r="I86" s="2">
        <v>0.407407407407407</v>
      </c>
      <c r="J86" s="2">
        <v>0.37748344370860898</v>
      </c>
      <c r="K86" s="2">
        <v>-7.1928623345705297E-3</v>
      </c>
      <c r="L86" s="2"/>
      <c r="M86" s="2" t="e">
        <f>(Table1[[#This Row],[poisson_likelihood]] - (1-Table1[[#This Row],[poisson_likelihood]])/(1/Table1[[#This Row],[365 implied]]-1))/4</f>
        <v>#DIV/0!</v>
      </c>
      <c r="N86" s="2"/>
      <c r="O86" s="2">
        <f>(Table1[[#This Row],[poisson_likelihood]]-(1-Table1[[#This Row],[poisson_likelihood]])/(1/Table1[[#This Row],[implied_likelihood]]-1))/4</f>
        <v>-7.1928623345704629E-3</v>
      </c>
      <c r="P86" s="2">
        <f>Table1[[#This Row],[poisson_kelly]]/O86</f>
        <v>1.0000000000000093</v>
      </c>
    </row>
    <row r="87" spans="1:16" x14ac:dyDescent="0.2">
      <c r="A87">
        <v>3279</v>
      </c>
      <c r="B87" t="s">
        <v>87</v>
      </c>
      <c r="C87" s="1">
        <v>45596</v>
      </c>
      <c r="D87" t="s">
        <v>12</v>
      </c>
      <c r="E87">
        <v>2.5</v>
      </c>
      <c r="F87" s="2">
        <v>0.41666666666666602</v>
      </c>
      <c r="G87" s="2">
        <v>0.44677798573123401</v>
      </c>
      <c r="H87" s="2">
        <v>0.39988125368472199</v>
      </c>
      <c r="I87" s="2">
        <v>0.42196531791907499</v>
      </c>
      <c r="J87" s="2">
        <v>0.41176470588235198</v>
      </c>
      <c r="K87" s="2">
        <v>-7.1937484208333098E-3</v>
      </c>
      <c r="L87" s="2"/>
      <c r="M87" s="2" t="e">
        <f>(Table1[[#This Row],[poisson_likelihood]] - (1-Table1[[#This Row],[poisson_likelihood]])/(1/Table1[[#This Row],[365 implied]]-1))/4</f>
        <v>#DIV/0!</v>
      </c>
      <c r="N87" s="2"/>
      <c r="O87" s="2">
        <f>(Table1[[#This Row],[poisson_likelihood]]-(1-Table1[[#This Row],[poisson_likelihood]])/(1/Table1[[#This Row],[implied_likelihood]]-1))/4</f>
        <v>-7.1937484208331182E-3</v>
      </c>
      <c r="P87" s="2">
        <f>Table1[[#This Row],[poisson_kelly]]/O87</f>
        <v>1.0000000000000266</v>
      </c>
    </row>
    <row r="88" spans="1:16" x14ac:dyDescent="0.2">
      <c r="A88">
        <v>3192</v>
      </c>
      <c r="B88" t="s">
        <v>43</v>
      </c>
      <c r="C88" s="1">
        <v>45596</v>
      </c>
      <c r="D88" t="s">
        <v>13</v>
      </c>
      <c r="E88">
        <v>1.5</v>
      </c>
      <c r="F88" s="2">
        <v>0.50505050505050497</v>
      </c>
      <c r="G88" s="2">
        <v>0.43545127186536497</v>
      </c>
      <c r="H88" s="2">
        <v>0.48766226170339999</v>
      </c>
      <c r="I88" s="2">
        <v>0.51149425287356298</v>
      </c>
      <c r="J88" s="2">
        <v>0.51503759398496196</v>
      </c>
      <c r="K88" s="2">
        <v>-8.7828372008336708E-3</v>
      </c>
      <c r="L88" s="2"/>
      <c r="M88" s="2" t="e">
        <f>(Table1[[#This Row],[poisson_likelihood]] - (1-Table1[[#This Row],[poisson_likelihood]])/(1/Table1[[#This Row],[365 implied]]-1))/4</f>
        <v>#DIV/0!</v>
      </c>
      <c r="N88" s="2"/>
      <c r="O88" s="2">
        <f>(Table1[[#This Row],[poisson_likelihood]]-(1-Table1[[#This Row],[poisson_likelihood]])/(1/Table1[[#This Row],[implied_likelihood]]-1))/4</f>
        <v>-8.7828372008336431E-3</v>
      </c>
      <c r="P88" s="2">
        <f>Table1[[#This Row],[poisson_kelly]]/O88</f>
        <v>1.0000000000000031</v>
      </c>
    </row>
    <row r="89" spans="1:16" x14ac:dyDescent="0.2">
      <c r="A89">
        <v>3132</v>
      </c>
      <c r="B89" t="s">
        <v>11</v>
      </c>
      <c r="C89" s="1">
        <v>45596</v>
      </c>
      <c r="D89" t="s">
        <v>13</v>
      </c>
      <c r="E89">
        <v>1.5</v>
      </c>
      <c r="F89" s="2">
        <v>0.4</v>
      </c>
      <c r="G89" s="2">
        <v>0.34758718291365098</v>
      </c>
      <c r="H89" s="2">
        <v>0.37748644856886299</v>
      </c>
      <c r="I89" s="2">
        <v>0.44155844155844098</v>
      </c>
      <c r="J89" s="2">
        <v>0.41013824884792599</v>
      </c>
      <c r="K89" s="2">
        <v>-9.38064642964021E-3</v>
      </c>
      <c r="L89" s="2">
        <f>1/1.55</f>
        <v>0.64516129032258063</v>
      </c>
      <c r="M89" s="2">
        <f>(Table1[[#This Row],[poisson_likelihood]] - (1-Table1[[#This Row],[poisson_likelihood]])/(1/Table1[[#This Row],[365 implied]]-1))/4</f>
        <v>-0.18858909305375565</v>
      </c>
      <c r="N89" s="2"/>
      <c r="O89" s="2">
        <f>(Table1[[#This Row],[poisson_likelihood]]-(1-Table1[[#This Row],[poisson_likelihood]])/(1/Table1[[#This Row],[implied_likelihood]]-1))/4</f>
        <v>-9.3806464296404268E-3</v>
      </c>
      <c r="P89" s="2">
        <f>Table1[[#This Row],[poisson_kelly]]/O89</f>
        <v>0.99999999999997691</v>
      </c>
    </row>
    <row r="90" spans="1:16" x14ac:dyDescent="0.2">
      <c r="A90">
        <v>3306</v>
      </c>
      <c r="B90" t="s">
        <v>100</v>
      </c>
      <c r="C90" s="1">
        <v>45596</v>
      </c>
      <c r="D90" t="s">
        <v>13</v>
      </c>
      <c r="E90">
        <v>2.5</v>
      </c>
      <c r="F90" s="2">
        <v>0.43103448275862</v>
      </c>
      <c r="G90" s="2">
        <v>0.38098336772817998</v>
      </c>
      <c r="H90" s="2">
        <v>0.40803697288172702</v>
      </c>
      <c r="I90" s="2">
        <v>0.39743589743589702</v>
      </c>
      <c r="J90" s="2">
        <v>0.39736842105263098</v>
      </c>
      <c r="K90" s="2">
        <v>-1.0104966461059101E-2</v>
      </c>
      <c r="L90" s="2"/>
      <c r="M90" s="2" t="e">
        <f>(Table1[[#This Row],[poisson_likelihood]] - (1-Table1[[#This Row],[poisson_likelihood]])/(1/Table1[[#This Row],[365 implied]]-1))/4</f>
        <v>#DIV/0!</v>
      </c>
      <c r="N90" s="2"/>
      <c r="O90" s="2">
        <f>(Table1[[#This Row],[poisson_likelihood]]-(1-Table1[[#This Row],[poisson_likelihood]])/(1/Table1[[#This Row],[implied_likelihood]]-1))/4</f>
        <v>-1.0104966461059017E-2</v>
      </c>
      <c r="P90" s="2">
        <f>Table1[[#This Row],[poisson_kelly]]/O90</f>
        <v>1.0000000000000082</v>
      </c>
    </row>
    <row r="91" spans="1:16" x14ac:dyDescent="0.2">
      <c r="A91">
        <v>3151</v>
      </c>
      <c r="B91" t="s">
        <v>23</v>
      </c>
      <c r="C91" s="1">
        <v>45596</v>
      </c>
      <c r="D91" t="s">
        <v>12</v>
      </c>
      <c r="E91">
        <v>1.5</v>
      </c>
      <c r="F91" s="2">
        <v>0.60606060606060597</v>
      </c>
      <c r="G91" s="2">
        <v>0.63688737332402101</v>
      </c>
      <c r="H91" s="2">
        <v>0.58964110395317704</v>
      </c>
      <c r="I91" s="2">
        <v>0.62091503267973802</v>
      </c>
      <c r="J91" s="2">
        <v>0.62013729977116705</v>
      </c>
      <c r="K91" s="2">
        <v>-1.04200686450988E-2</v>
      </c>
      <c r="L91" s="2"/>
      <c r="M91" s="2" t="e">
        <f>(Table1[[#This Row],[poisson_likelihood]] - (1-Table1[[#This Row],[poisson_likelihood]])/(1/Table1[[#This Row],[365 implied]]-1))/4</f>
        <v>#DIV/0!</v>
      </c>
      <c r="N91" s="2"/>
      <c r="O91" s="2">
        <f>(Table1[[#This Row],[poisson_likelihood]]-(1-Table1[[#This Row],[poisson_likelihood]])/(1/Table1[[#This Row],[implied_likelihood]]-1))/4</f>
        <v>-1.042006864509909E-2</v>
      </c>
      <c r="P91" s="2">
        <f>Table1[[#This Row],[poisson_kelly]]/O91</f>
        <v>0.99999999999997224</v>
      </c>
    </row>
    <row r="92" spans="1:16" x14ac:dyDescent="0.2">
      <c r="A92">
        <v>3239</v>
      </c>
      <c r="B92" t="s">
        <v>67</v>
      </c>
      <c r="C92" s="1">
        <v>45596</v>
      </c>
      <c r="D92" t="s">
        <v>12</v>
      </c>
      <c r="E92">
        <v>2.5</v>
      </c>
      <c r="F92" s="2">
        <v>0.48780487804877998</v>
      </c>
      <c r="G92" s="2">
        <v>0.50815247630474703</v>
      </c>
      <c r="H92" s="2">
        <v>0.46553668980357499</v>
      </c>
      <c r="I92" s="2">
        <v>0.40476190476190399</v>
      </c>
      <c r="J92" s="2">
        <v>0.404878048780487</v>
      </c>
      <c r="K92" s="2">
        <v>-1.08689966434931E-2</v>
      </c>
      <c r="L92" s="2"/>
      <c r="M92" s="2" t="e">
        <f>(Table1[[#This Row],[poisson_likelihood]] - (1-Table1[[#This Row],[poisson_likelihood]])/(1/Table1[[#This Row],[365 implied]]-1))/4</f>
        <v>#DIV/0!</v>
      </c>
      <c r="N92" s="2"/>
      <c r="O92" s="2">
        <f>(Table1[[#This Row],[poisson_likelihood]]-(1-Table1[[#This Row],[poisson_likelihood]])/(1/Table1[[#This Row],[implied_likelihood]]-1))/4</f>
        <v>-1.0868996643492917E-2</v>
      </c>
      <c r="P92" s="2">
        <f>Table1[[#This Row],[poisson_kelly]]/O92</f>
        <v>1.0000000000000167</v>
      </c>
    </row>
    <row r="93" spans="1:16" x14ac:dyDescent="0.2">
      <c r="A93">
        <v>3257</v>
      </c>
      <c r="B93" t="s">
        <v>76</v>
      </c>
      <c r="C93" s="1">
        <v>45596</v>
      </c>
      <c r="D93" t="s">
        <v>12</v>
      </c>
      <c r="E93">
        <v>1.5</v>
      </c>
      <c r="F93" s="2">
        <v>0.64102564102564097</v>
      </c>
      <c r="G93" s="2">
        <v>0.68051696788594096</v>
      </c>
      <c r="H93" s="2">
        <v>0.625282586777552</v>
      </c>
      <c r="I93" s="2">
        <v>0.623529411764705</v>
      </c>
      <c r="J93" s="2">
        <v>0.62890625</v>
      </c>
      <c r="K93" s="2">
        <v>-1.09639127799187E-2</v>
      </c>
      <c r="L93" s="2"/>
      <c r="M93" s="2" t="e">
        <f>(Table1[[#This Row],[poisson_likelihood]] - (1-Table1[[#This Row],[poisson_likelihood]])/(1/Table1[[#This Row],[365 implied]]-1))/4</f>
        <v>#DIV/0!</v>
      </c>
      <c r="N93" s="2"/>
      <c r="O93" s="2">
        <f>(Table1[[#This Row],[poisson_likelihood]]-(1-Table1[[#This Row],[poisson_likelihood]])/(1/Table1[[#This Row],[implied_likelihood]]-1))/4</f>
        <v>-1.0963912779919122E-2</v>
      </c>
      <c r="P93" s="2">
        <f>Table1[[#This Row],[poisson_kelly]]/O93</f>
        <v>0.99999999999996159</v>
      </c>
    </row>
    <row r="94" spans="1:16" x14ac:dyDescent="0.2">
      <c r="A94">
        <v>3213</v>
      </c>
      <c r="B94" t="s">
        <v>54</v>
      </c>
      <c r="C94" s="1">
        <v>45596</v>
      </c>
      <c r="D94" t="s">
        <v>12</v>
      </c>
      <c r="E94">
        <v>2.5</v>
      </c>
      <c r="F94" s="2">
        <v>0.414937759336099</v>
      </c>
      <c r="G94" s="2">
        <v>0.43102174037271701</v>
      </c>
      <c r="H94" s="2">
        <v>0.38764994227618799</v>
      </c>
      <c r="I94" s="2">
        <v>0.35057471264367801</v>
      </c>
      <c r="J94" s="2">
        <v>0.36278195488721798</v>
      </c>
      <c r="K94" s="2">
        <v>-1.1660219701132299E-2</v>
      </c>
      <c r="L94" s="2"/>
      <c r="M94" s="2" t="e">
        <f>(Table1[[#This Row],[poisson_likelihood]] - (1-Table1[[#This Row],[poisson_likelihood]])/(1/Table1[[#This Row],[365 implied]]-1))/4</f>
        <v>#DIV/0!</v>
      </c>
      <c r="N94" s="2"/>
      <c r="O94" s="2">
        <f>(Table1[[#This Row],[poisson_likelihood]]-(1-Table1[[#This Row],[poisson_likelihood]])/(1/Table1[[#This Row],[implied_likelihood]]-1))/4</f>
        <v>-1.1660219701132193E-2</v>
      </c>
      <c r="P94" s="2">
        <f>Table1[[#This Row],[poisson_kelly]]/O94</f>
        <v>1.0000000000000091</v>
      </c>
    </row>
    <row r="95" spans="1:16" x14ac:dyDescent="0.2">
      <c r="A95">
        <v>3268</v>
      </c>
      <c r="B95" t="s">
        <v>81</v>
      </c>
      <c r="C95" s="1">
        <v>45596</v>
      </c>
      <c r="D95" t="s">
        <v>13</v>
      </c>
      <c r="E95">
        <v>2.5</v>
      </c>
      <c r="F95" s="2">
        <v>0.60606060606060597</v>
      </c>
      <c r="G95" s="2">
        <v>0.53743676004027896</v>
      </c>
      <c r="H95" s="2">
        <v>0.58608409415692797</v>
      </c>
      <c r="I95" s="2">
        <v>0.63265306122448906</v>
      </c>
      <c r="J95" s="2">
        <v>0.619354838709677</v>
      </c>
      <c r="K95" s="2">
        <v>-1.2677401785026399E-2</v>
      </c>
      <c r="L95" s="2"/>
      <c r="M95" s="2" t="e">
        <f>(Table1[[#This Row],[poisson_likelihood]] - (1-Table1[[#This Row],[poisson_likelihood]])/(1/Table1[[#This Row],[365 implied]]-1))/4</f>
        <v>#DIV/0!</v>
      </c>
      <c r="N95" s="2"/>
      <c r="O95" s="2">
        <f>(Table1[[#This Row],[poisson_likelihood]]-(1-Table1[[#This Row],[poisson_likelihood]])/(1/Table1[[#This Row],[implied_likelihood]]-1))/4</f>
        <v>-1.2677401785026382E-2</v>
      </c>
      <c r="P95" s="2">
        <f>Table1[[#This Row],[poisson_kelly]]/O95</f>
        <v>1.0000000000000013</v>
      </c>
    </row>
    <row r="96" spans="1:16" x14ac:dyDescent="0.2">
      <c r="A96">
        <v>3267</v>
      </c>
      <c r="B96" t="s">
        <v>81</v>
      </c>
      <c r="C96" s="1">
        <v>45596</v>
      </c>
      <c r="D96" t="s">
        <v>12</v>
      </c>
      <c r="E96">
        <v>2.5</v>
      </c>
      <c r="F96" s="2">
        <v>0.44444444444444398</v>
      </c>
      <c r="G96" s="2">
        <v>0.46256323995971999</v>
      </c>
      <c r="H96" s="2">
        <v>0.41391590584307097</v>
      </c>
      <c r="I96" s="2">
        <v>0.36734693877551</v>
      </c>
      <c r="J96" s="2">
        <v>0.380645161290322</v>
      </c>
      <c r="K96" s="2">
        <v>-1.3737842370617599E-2</v>
      </c>
      <c r="L96" s="2"/>
      <c r="M96" s="2" t="e">
        <f>(Table1[[#This Row],[poisson_likelihood]] - (1-Table1[[#This Row],[poisson_likelihood]])/(1/Table1[[#This Row],[365 implied]]-1))/4</f>
        <v>#DIV/0!</v>
      </c>
      <c r="N96" s="2"/>
      <c r="O96" s="2">
        <f>(Table1[[#This Row],[poisson_likelihood]]-(1-Table1[[#This Row],[poisson_likelihood]])/(1/Table1[[#This Row],[implied_likelihood]]-1))/4</f>
        <v>-1.3737842370617842E-2</v>
      </c>
      <c r="P96" s="2">
        <f>Table1[[#This Row],[poisson_kelly]]/O96</f>
        <v>0.99999999999998235</v>
      </c>
    </row>
    <row r="97" spans="1:16" x14ac:dyDescent="0.2">
      <c r="A97">
        <v>3196</v>
      </c>
      <c r="B97" t="s">
        <v>45</v>
      </c>
      <c r="C97" s="1">
        <v>45596</v>
      </c>
      <c r="D97" t="s">
        <v>13</v>
      </c>
      <c r="E97">
        <v>1.5</v>
      </c>
      <c r="F97" s="2">
        <v>0.418410041841004</v>
      </c>
      <c r="G97" s="2">
        <v>0.356524170624336</v>
      </c>
      <c r="H97" s="2">
        <v>0.38588868237358498</v>
      </c>
      <c r="I97" s="2">
        <v>0.37096774193548299</v>
      </c>
      <c r="J97" s="2">
        <v>0.38961038961038902</v>
      </c>
      <c r="K97" s="2">
        <v>-1.3979505238692401E-2</v>
      </c>
      <c r="L97" s="2"/>
      <c r="M97" s="2" t="e">
        <f>(Table1[[#This Row],[poisson_likelihood]] - (1-Table1[[#This Row],[poisson_likelihood]])/(1/Table1[[#This Row],[365 implied]]-1))/4</f>
        <v>#DIV/0!</v>
      </c>
      <c r="N97" s="2"/>
      <c r="O97" s="2">
        <f>(Table1[[#This Row],[poisson_likelihood]]-(1-Table1[[#This Row],[poisson_likelihood]])/(1/Table1[[#This Row],[implied_likelihood]]-1))/4</f>
        <v>-1.3979505238692708E-2</v>
      </c>
      <c r="P97" s="2">
        <f>Table1[[#This Row],[poisson_kelly]]/O97</f>
        <v>0.99999999999997802</v>
      </c>
    </row>
    <row r="98" spans="1:16" x14ac:dyDescent="0.2">
      <c r="A98">
        <v>3299</v>
      </c>
      <c r="B98" t="s">
        <v>97</v>
      </c>
      <c r="C98" s="1">
        <v>45596</v>
      </c>
      <c r="D98" t="s">
        <v>12</v>
      </c>
      <c r="E98">
        <v>3.5</v>
      </c>
      <c r="F98" s="2">
        <v>0.44247787610619399</v>
      </c>
      <c r="G98" s="2">
        <v>0.45190597125841803</v>
      </c>
      <c r="H98" s="2">
        <v>0.41107779134053901</v>
      </c>
      <c r="I98" s="2">
        <v>0.378698224852071</v>
      </c>
      <c r="J98" s="2">
        <v>0.40545808966861502</v>
      </c>
      <c r="K98" s="2">
        <v>-1.4080196740154901E-2</v>
      </c>
      <c r="L98" s="2"/>
      <c r="M98" s="2" t="e">
        <f>(Table1[[#This Row],[poisson_likelihood]] - (1-Table1[[#This Row],[poisson_likelihood]])/(1/Table1[[#This Row],[365 implied]]-1))/4</f>
        <v>#DIV/0!</v>
      </c>
      <c r="N98" s="2"/>
      <c r="O98" s="2">
        <f>(Table1[[#This Row],[poisson_likelihood]]-(1-Table1[[#This Row],[poisson_likelihood]])/(1/Table1[[#This Row],[implied_likelihood]]-1))/4</f>
        <v>-1.4080196740154774E-2</v>
      </c>
      <c r="P98" s="2">
        <f>Table1[[#This Row],[poisson_kelly]]/O98</f>
        <v>1.0000000000000091</v>
      </c>
    </row>
    <row r="99" spans="1:16" x14ac:dyDescent="0.2">
      <c r="A99">
        <v>3316</v>
      </c>
      <c r="B99" t="s">
        <v>105</v>
      </c>
      <c r="C99" s="1">
        <v>45596</v>
      </c>
      <c r="D99" t="s">
        <v>13</v>
      </c>
      <c r="E99">
        <v>2.5</v>
      </c>
      <c r="F99" s="2">
        <v>0.55555555555555503</v>
      </c>
      <c r="G99" s="2">
        <v>0.48695993275238297</v>
      </c>
      <c r="H99" s="2">
        <v>0.52983252412667003</v>
      </c>
      <c r="I99" s="2">
        <v>0.53691275167785202</v>
      </c>
      <c r="J99" s="2">
        <v>0.53467561521252704</v>
      </c>
      <c r="K99" s="2">
        <v>-1.4469205178747901E-2</v>
      </c>
      <c r="L99" s="2"/>
      <c r="M99" s="2" t="e">
        <f>(Table1[[#This Row],[poisson_likelihood]] - (1-Table1[[#This Row],[poisson_likelihood]])/(1/Table1[[#This Row],[365 implied]]-1))/4</f>
        <v>#DIV/0!</v>
      </c>
      <c r="N99" s="2"/>
      <c r="O99" s="2">
        <f>(Table1[[#This Row],[poisson_likelihood]]-(1-Table1[[#This Row],[poisson_likelihood]])/(1/Table1[[#This Row],[implied_likelihood]]-1))/4</f>
        <v>-1.4469205178747779E-2</v>
      </c>
      <c r="P99" s="2">
        <f>Table1[[#This Row],[poisson_kelly]]/O99</f>
        <v>1.0000000000000084</v>
      </c>
    </row>
    <row r="100" spans="1:16" x14ac:dyDescent="0.2">
      <c r="A100">
        <v>3170</v>
      </c>
      <c r="B100" t="s">
        <v>32</v>
      </c>
      <c r="C100" s="1">
        <v>45596</v>
      </c>
      <c r="D100" t="s">
        <v>13</v>
      </c>
      <c r="E100">
        <v>2.5</v>
      </c>
      <c r="F100" s="2">
        <v>0.59523809523809501</v>
      </c>
      <c r="G100" s="2">
        <v>0.52349096416929797</v>
      </c>
      <c r="H100" s="2">
        <v>0.57139845523559896</v>
      </c>
      <c r="I100" s="2">
        <v>0.52325581395348797</v>
      </c>
      <c r="J100" s="2">
        <v>0.58745247148288904</v>
      </c>
      <c r="K100" s="2">
        <v>-1.4724483530953099E-2</v>
      </c>
      <c r="L100" s="2"/>
      <c r="M100" s="2" t="e">
        <f>(Table1[[#This Row],[poisson_likelihood]] - (1-Table1[[#This Row],[poisson_likelihood]])/(1/Table1[[#This Row],[365 implied]]-1))/4</f>
        <v>#DIV/0!</v>
      </c>
      <c r="N100" s="2"/>
      <c r="O100" s="2">
        <f>(Table1[[#This Row],[poisson_likelihood]]-(1-Table1[[#This Row],[poisson_likelihood]])/(1/Table1[[#This Row],[implied_likelihood]]-1))/4</f>
        <v>-1.4724483530953458E-2</v>
      </c>
      <c r="P100" s="2">
        <f>Table1[[#This Row],[poisson_kelly]]/O100</f>
        <v>0.99999999999997558</v>
      </c>
    </row>
    <row r="101" spans="1:16" x14ac:dyDescent="0.2">
      <c r="A101">
        <v>3210</v>
      </c>
      <c r="B101" t="s">
        <v>52</v>
      </c>
      <c r="C101" s="1">
        <v>45596</v>
      </c>
      <c r="D101" t="s">
        <v>13</v>
      </c>
      <c r="E101">
        <v>1.5</v>
      </c>
      <c r="F101" s="2">
        <v>0.45454545454545398</v>
      </c>
      <c r="G101" s="2">
        <v>0.38457323431776003</v>
      </c>
      <c r="H101" s="2">
        <v>0.42125189922131301</v>
      </c>
      <c r="I101" s="2">
        <v>0.47142857142857097</v>
      </c>
      <c r="J101" s="2">
        <v>0.48148148148148101</v>
      </c>
      <c r="K101" s="2">
        <v>-1.52595461902313E-2</v>
      </c>
      <c r="L101" s="2"/>
      <c r="M101" s="2" t="e">
        <f>(Table1[[#This Row],[poisson_likelihood]] - (1-Table1[[#This Row],[poisson_likelihood]])/(1/Table1[[#This Row],[365 implied]]-1))/4</f>
        <v>#DIV/0!</v>
      </c>
      <c r="N101" s="2"/>
      <c r="O101" s="2">
        <f>(Table1[[#This Row],[poisson_likelihood]]-(1-Table1[[#This Row],[poisson_likelihood]])/(1/Table1[[#This Row],[implied_likelihood]]-1))/4</f>
        <v>-1.5259546190231246E-2</v>
      </c>
      <c r="P101" s="2">
        <f>Table1[[#This Row],[poisson_kelly]]/O101</f>
        <v>1.0000000000000036</v>
      </c>
    </row>
    <row r="102" spans="1:16" x14ac:dyDescent="0.2">
      <c r="A102">
        <v>3249</v>
      </c>
      <c r="B102" t="s">
        <v>72</v>
      </c>
      <c r="C102" s="1">
        <v>45596</v>
      </c>
      <c r="D102" t="s">
        <v>12</v>
      </c>
      <c r="E102">
        <v>2.5</v>
      </c>
      <c r="F102" s="2">
        <v>0.53475935828876997</v>
      </c>
      <c r="G102" s="2">
        <v>0.548833364711663</v>
      </c>
      <c r="H102" s="2">
        <v>0.50583098755338496</v>
      </c>
      <c r="I102" s="2">
        <v>0.55128205128205099</v>
      </c>
      <c r="J102" s="2">
        <v>0.52</v>
      </c>
      <c r="K102" s="2">
        <v>-1.55448428951635E-2</v>
      </c>
      <c r="L102" s="2"/>
      <c r="M102" s="2" t="e">
        <f>(Table1[[#This Row],[poisson_likelihood]] - (1-Table1[[#This Row],[poisson_likelihood]])/(1/Table1[[#This Row],[365 implied]]-1))/4</f>
        <v>#DIV/0!</v>
      </c>
      <c r="N102" s="2"/>
      <c r="O102" s="2">
        <f>(Table1[[#This Row],[poisson_likelihood]]-(1-Table1[[#This Row],[poisson_likelihood]])/(1/Table1[[#This Row],[implied_likelihood]]-1))/4</f>
        <v>-1.554484289516378E-2</v>
      </c>
      <c r="P102" s="2">
        <f>Table1[[#This Row],[poisson_kelly]]/O102</f>
        <v>0.99999999999998201</v>
      </c>
    </row>
    <row r="103" spans="1:16" x14ac:dyDescent="0.2">
      <c r="A103">
        <v>3258</v>
      </c>
      <c r="B103" t="s">
        <v>76</v>
      </c>
      <c r="C103" s="1">
        <v>45596</v>
      </c>
      <c r="D103" t="s">
        <v>13</v>
      </c>
      <c r="E103">
        <v>1.5</v>
      </c>
      <c r="F103" s="2">
        <v>0.41152263374485498</v>
      </c>
      <c r="G103" s="2">
        <v>0.31948303211405799</v>
      </c>
      <c r="H103" s="2">
        <v>0.374717413222447</v>
      </c>
      <c r="I103" s="2">
        <v>0.376470588235294</v>
      </c>
      <c r="J103" s="2">
        <v>0.37109375</v>
      </c>
      <c r="K103" s="2">
        <v>-1.5635784242911299E-2</v>
      </c>
      <c r="L103" s="2"/>
      <c r="M103" s="2" t="e">
        <f>(Table1[[#This Row],[poisson_likelihood]] - (1-Table1[[#This Row],[poisson_likelihood]])/(1/Table1[[#This Row],[365 implied]]-1))/4</f>
        <v>#DIV/0!</v>
      </c>
      <c r="N103" s="2"/>
      <c r="O103" s="2">
        <f>(Table1[[#This Row],[poisson_likelihood]]-(1-Table1[[#This Row],[poisson_likelihood]])/(1/Table1[[#This Row],[implied_likelihood]]-1))/4</f>
        <v>-1.5635784242911052E-2</v>
      </c>
      <c r="P103" s="2">
        <f>Table1[[#This Row],[poisson_kelly]]/O103</f>
        <v>1.0000000000000158</v>
      </c>
    </row>
    <row r="104" spans="1:16" x14ac:dyDescent="0.2">
      <c r="A104">
        <v>3195</v>
      </c>
      <c r="B104" t="s">
        <v>45</v>
      </c>
      <c r="C104" s="1">
        <v>45596</v>
      </c>
      <c r="D104" t="s">
        <v>12</v>
      </c>
      <c r="E104">
        <v>1.5</v>
      </c>
      <c r="F104" s="2">
        <v>0.63694267515923497</v>
      </c>
      <c r="G104" s="2">
        <v>0.64347582937566306</v>
      </c>
      <c r="H104" s="2">
        <v>0.61411131762641402</v>
      </c>
      <c r="I104" s="2">
        <v>0.62903225806451601</v>
      </c>
      <c r="J104" s="2">
        <v>0.61038961038961004</v>
      </c>
      <c r="K104" s="2">
        <v>-1.57215926870743E-2</v>
      </c>
      <c r="L104" s="2"/>
      <c r="M104" s="2" t="e">
        <f>(Table1[[#This Row],[poisson_likelihood]] - (1-Table1[[#This Row],[poisson_likelihood]])/(1/Table1[[#This Row],[365 implied]]-1))/4</f>
        <v>#DIV/0!</v>
      </c>
      <c r="N104" s="2"/>
      <c r="O104" s="2">
        <f>(Table1[[#This Row],[poisson_likelihood]]-(1-Table1[[#This Row],[poisson_likelihood]])/(1/Table1[[#This Row],[implied_likelihood]]-1))/4</f>
        <v>-1.5721592687074071E-2</v>
      </c>
      <c r="P104" s="2">
        <f>Table1[[#This Row],[poisson_kelly]]/O104</f>
        <v>1.0000000000000147</v>
      </c>
    </row>
    <row r="105" spans="1:16" x14ac:dyDescent="0.2">
      <c r="A105">
        <v>3152</v>
      </c>
      <c r="B105" t="s">
        <v>23</v>
      </c>
      <c r="C105" s="1">
        <v>45596</v>
      </c>
      <c r="D105" t="s">
        <v>13</v>
      </c>
      <c r="E105">
        <v>1.5</v>
      </c>
      <c r="F105" s="2">
        <v>0.44843049327354201</v>
      </c>
      <c r="G105" s="2">
        <v>0.36311262667597799</v>
      </c>
      <c r="H105" s="2">
        <v>0.41035889604682202</v>
      </c>
      <c r="I105" s="2">
        <v>0.37908496732026098</v>
      </c>
      <c r="J105" s="2">
        <v>0.37986270022883201</v>
      </c>
      <c r="K105" s="2">
        <v>-1.7256028824306099E-2</v>
      </c>
      <c r="L105" s="2"/>
      <c r="M105" s="2" t="e">
        <f>(Table1[[#This Row],[poisson_likelihood]] - (1-Table1[[#This Row],[poisson_likelihood]])/(1/Table1[[#This Row],[365 implied]]-1))/4</f>
        <v>#DIV/0!</v>
      </c>
      <c r="N105" s="2"/>
      <c r="O105" s="2">
        <f>(Table1[[#This Row],[poisson_likelihood]]-(1-Table1[[#This Row],[poisson_likelihood]])/(1/Table1[[#This Row],[implied_likelihood]]-1))/4</f>
        <v>-1.7256028824305963E-2</v>
      </c>
      <c r="P105" s="2">
        <f>Table1[[#This Row],[poisson_kelly]]/O105</f>
        <v>1.0000000000000078</v>
      </c>
    </row>
    <row r="106" spans="1:16" x14ac:dyDescent="0.2">
      <c r="A106">
        <v>3209</v>
      </c>
      <c r="B106" t="s">
        <v>52</v>
      </c>
      <c r="C106" s="1">
        <v>45596</v>
      </c>
      <c r="D106" t="s">
        <v>12</v>
      </c>
      <c r="E106">
        <v>1.5</v>
      </c>
      <c r="F106" s="2">
        <v>0.60606060606060597</v>
      </c>
      <c r="G106" s="2">
        <v>0.61542676568223897</v>
      </c>
      <c r="H106" s="2">
        <v>0.57874810077868599</v>
      </c>
      <c r="I106" s="2">
        <v>0.52857142857142803</v>
      </c>
      <c r="J106" s="2">
        <v>0.51851851851851805</v>
      </c>
      <c r="K106" s="2">
        <v>-1.7332936044294998E-2</v>
      </c>
      <c r="L106" s="2"/>
      <c r="M106" s="2" t="e">
        <f>(Table1[[#This Row],[poisson_likelihood]] - (1-Table1[[#This Row],[poisson_likelihood]])/(1/Table1[[#This Row],[365 implied]]-1))/4</f>
        <v>#DIV/0!</v>
      </c>
      <c r="N106" s="2"/>
      <c r="O106" s="2">
        <f>(Table1[[#This Row],[poisson_likelihood]]-(1-Table1[[#This Row],[poisson_likelihood]])/(1/Table1[[#This Row],[implied_likelihood]]-1))/4</f>
        <v>-1.7332936044295338E-2</v>
      </c>
      <c r="P106" s="2">
        <f>Table1[[#This Row],[poisson_kelly]]/O106</f>
        <v>0.99999999999998035</v>
      </c>
    </row>
    <row r="107" spans="1:16" x14ac:dyDescent="0.2">
      <c r="A107">
        <v>3193</v>
      </c>
      <c r="B107" t="s">
        <v>44</v>
      </c>
      <c r="C107" s="1">
        <v>45596</v>
      </c>
      <c r="D107" t="s">
        <v>12</v>
      </c>
      <c r="E107">
        <v>3.5</v>
      </c>
      <c r="F107" s="2">
        <v>0.5</v>
      </c>
      <c r="G107" s="2">
        <v>0.50110865453017195</v>
      </c>
      <c r="H107" s="2">
        <v>0.46465633451030097</v>
      </c>
      <c r="I107" s="2">
        <v>0.46875</v>
      </c>
      <c r="J107" s="2">
        <v>0.43027888446215101</v>
      </c>
      <c r="K107" s="2">
        <v>-1.7671832744849202E-2</v>
      </c>
      <c r="L107" s="2"/>
      <c r="M107" s="2" t="e">
        <f>(Table1[[#This Row],[poisson_likelihood]] - (1-Table1[[#This Row],[poisson_likelihood]])/(1/Table1[[#This Row],[365 implied]]-1))/4</f>
        <v>#DIV/0!</v>
      </c>
      <c r="N107" s="2"/>
      <c r="O107" s="2">
        <f>(Table1[[#This Row],[poisson_likelihood]]-(1-Table1[[#This Row],[poisson_likelihood]])/(1/Table1[[#This Row],[implied_likelihood]]-1))/4</f>
        <v>-1.7671832744849514E-2</v>
      </c>
      <c r="P107" s="2">
        <f>Table1[[#This Row],[poisson_kelly]]/O107</f>
        <v>0.99999999999998235</v>
      </c>
    </row>
    <row r="108" spans="1:16" x14ac:dyDescent="0.2">
      <c r="A108">
        <v>3160</v>
      </c>
      <c r="B108" t="s">
        <v>27</v>
      </c>
      <c r="C108" s="1">
        <v>45596</v>
      </c>
      <c r="D108" t="s">
        <v>13</v>
      </c>
      <c r="E108">
        <v>2.5</v>
      </c>
      <c r="F108" s="2">
        <v>0.62893081761006198</v>
      </c>
      <c r="G108" s="2">
        <v>0.55024280260539804</v>
      </c>
      <c r="H108" s="2">
        <v>0.60177783810878305</v>
      </c>
      <c r="I108" s="2">
        <v>0.61157024793388404</v>
      </c>
      <c r="J108" s="2">
        <v>0.61904761904761896</v>
      </c>
      <c r="K108" s="2">
        <v>-1.8293744663997601E-2</v>
      </c>
      <c r="L108" s="2"/>
      <c r="M108" s="2" t="e">
        <f>(Table1[[#This Row],[poisson_likelihood]] - (1-Table1[[#This Row],[poisson_likelihood]])/(1/Table1[[#This Row],[365 implied]]-1))/4</f>
        <v>#DIV/0!</v>
      </c>
      <c r="N108" s="2"/>
      <c r="O108" s="2">
        <f>(Table1[[#This Row],[poisson_likelihood]]-(1-Table1[[#This Row],[poisson_likelihood]])/(1/Table1[[#This Row],[implied_likelihood]]-1))/4</f>
        <v>-1.8293744663997191E-2</v>
      </c>
      <c r="P108" s="2">
        <f>Table1[[#This Row],[poisson_kelly]]/O108</f>
        <v>1.0000000000000224</v>
      </c>
    </row>
    <row r="109" spans="1:16" x14ac:dyDescent="0.2">
      <c r="A109">
        <v>3223</v>
      </c>
      <c r="B109" t="s">
        <v>59</v>
      </c>
      <c r="C109" s="1">
        <v>45596</v>
      </c>
      <c r="D109" t="s">
        <v>12</v>
      </c>
      <c r="E109">
        <v>2.5</v>
      </c>
      <c r="F109" s="2">
        <v>0.387596899224806</v>
      </c>
      <c r="G109" s="2">
        <v>0.38801569275165898</v>
      </c>
      <c r="H109" s="2">
        <v>0.34264912237314299</v>
      </c>
      <c r="I109" s="2">
        <v>0.31034482758620602</v>
      </c>
      <c r="J109" s="2">
        <v>0.34022556390977399</v>
      </c>
      <c r="K109" s="2">
        <v>-1.8348934221090098E-2</v>
      </c>
      <c r="L109" s="2"/>
      <c r="M109" s="2" t="e">
        <f>(Table1[[#This Row],[poisson_likelihood]] - (1-Table1[[#This Row],[poisson_likelihood]])/(1/Table1[[#This Row],[365 implied]]-1))/4</f>
        <v>#DIV/0!</v>
      </c>
      <c r="N109" s="2"/>
      <c r="O109" s="2">
        <f>(Table1[[#This Row],[poisson_likelihood]]-(1-Table1[[#This Row],[poisson_likelihood]])/(1/Table1[[#This Row],[implied_likelihood]]-1))/4</f>
        <v>-1.8348934221090282E-2</v>
      </c>
      <c r="P109" s="2">
        <f>Table1[[#This Row],[poisson_kelly]]/O109</f>
        <v>0.99999999999999001</v>
      </c>
    </row>
    <row r="110" spans="1:16" x14ac:dyDescent="0.2">
      <c r="A110">
        <v>3300</v>
      </c>
      <c r="B110" t="s">
        <v>97</v>
      </c>
      <c r="C110" s="1">
        <v>45596</v>
      </c>
      <c r="D110" t="s">
        <v>13</v>
      </c>
      <c r="E110">
        <v>3.5</v>
      </c>
      <c r="F110" s="2">
        <v>0.61728395061728303</v>
      </c>
      <c r="G110" s="2">
        <v>0.54809402874158097</v>
      </c>
      <c r="H110" s="2">
        <v>0.58892220865945999</v>
      </c>
      <c r="I110" s="2">
        <v>0.62130177514792895</v>
      </c>
      <c r="J110" s="2">
        <v>0.59454191033138404</v>
      </c>
      <c r="K110" s="2">
        <v>-1.85266217627717E-2</v>
      </c>
      <c r="L110" s="2"/>
      <c r="M110" s="2" t="e">
        <f>(Table1[[#This Row],[poisson_likelihood]] - (1-Table1[[#This Row],[poisson_likelihood]])/(1/Table1[[#This Row],[365 implied]]-1))/4</f>
        <v>#DIV/0!</v>
      </c>
      <c r="N110" s="2"/>
      <c r="O110" s="2">
        <f>(Table1[[#This Row],[poisson_likelihood]]-(1-Table1[[#This Row],[poisson_likelihood]])/(1/Table1[[#This Row],[implied_likelihood]]-1))/4</f>
        <v>-1.8526621762771478E-2</v>
      </c>
      <c r="P110" s="2">
        <f>Table1[[#This Row],[poisson_kelly]]/O110</f>
        <v>1.000000000000012</v>
      </c>
    </row>
    <row r="111" spans="1:16" x14ac:dyDescent="0.2">
      <c r="A111">
        <v>3315</v>
      </c>
      <c r="B111" t="s">
        <v>105</v>
      </c>
      <c r="C111" s="1">
        <v>45596</v>
      </c>
      <c r="D111" t="s">
        <v>12</v>
      </c>
      <c r="E111">
        <v>2.5</v>
      </c>
      <c r="F111" s="2">
        <v>0.50761421319796896</v>
      </c>
      <c r="G111" s="2">
        <v>0.51304006724761597</v>
      </c>
      <c r="H111" s="2">
        <v>0.47016747587332902</v>
      </c>
      <c r="I111" s="2">
        <v>0.46308724832214698</v>
      </c>
      <c r="J111" s="2">
        <v>0.46532438478747201</v>
      </c>
      <c r="K111" s="2">
        <v>-1.9012905291118699E-2</v>
      </c>
      <c r="L111" s="2"/>
      <c r="M111" s="2" t="e">
        <f>(Table1[[#This Row],[poisson_likelihood]] - (1-Table1[[#This Row],[poisson_likelihood]])/(1/Table1[[#This Row],[365 implied]]-1))/4</f>
        <v>#DIV/0!</v>
      </c>
      <c r="N111" s="2"/>
      <c r="O111" s="2">
        <f>(Table1[[#This Row],[poisson_likelihood]]-(1-Table1[[#This Row],[poisson_likelihood]])/(1/Table1[[#This Row],[implied_likelihood]]-1))/4</f>
        <v>-1.9012905291118723E-2</v>
      </c>
      <c r="P111" s="2">
        <f>Table1[[#This Row],[poisson_kelly]]/O111</f>
        <v>0.99999999999999867</v>
      </c>
    </row>
    <row r="112" spans="1:16" x14ac:dyDescent="0.2">
      <c r="A112">
        <v>3298</v>
      </c>
      <c r="B112" t="s">
        <v>96</v>
      </c>
      <c r="C112" s="1">
        <v>45596</v>
      </c>
      <c r="D112" t="s">
        <v>13</v>
      </c>
      <c r="E112">
        <v>1.5</v>
      </c>
      <c r="F112" s="2">
        <v>0.414937759336099</v>
      </c>
      <c r="G112" s="2">
        <v>0.34265053574580201</v>
      </c>
      <c r="H112" s="2">
        <v>0.36893291259126498</v>
      </c>
      <c r="I112" s="2">
        <v>0.4375</v>
      </c>
      <c r="J112" s="2">
        <v>0.40799999999999997</v>
      </c>
      <c r="K112" s="2">
        <v>-1.9658099406923601E-2</v>
      </c>
      <c r="L112" s="2"/>
      <c r="M112" s="2" t="e">
        <f>(Table1[[#This Row],[poisson_likelihood]] - (1-Table1[[#This Row],[poisson_likelihood]])/(1/Table1[[#This Row],[365 implied]]-1))/4</f>
        <v>#DIV/0!</v>
      </c>
      <c r="N112" s="2"/>
      <c r="O112" s="2">
        <f>(Table1[[#This Row],[poisson_likelihood]]-(1-Table1[[#This Row],[poisson_likelihood]])/(1/Table1[[#This Row],[implied_likelihood]]-1))/4</f>
        <v>-1.9658099406923743E-2</v>
      </c>
      <c r="P112" s="2">
        <f>Table1[[#This Row],[poisson_kelly]]/O112</f>
        <v>0.99999999999999278</v>
      </c>
    </row>
    <row r="113" spans="1:16" x14ac:dyDescent="0.2">
      <c r="A113">
        <v>3214</v>
      </c>
      <c r="B113" t="s">
        <v>54</v>
      </c>
      <c r="C113" s="1">
        <v>45596</v>
      </c>
      <c r="D113" t="s">
        <v>13</v>
      </c>
      <c r="E113">
        <v>2.5</v>
      </c>
      <c r="F113" s="2">
        <v>0.64102564102564097</v>
      </c>
      <c r="G113" s="2">
        <v>0.56897825962728199</v>
      </c>
      <c r="H113" s="2">
        <v>0.61235005772381101</v>
      </c>
      <c r="I113" s="2">
        <v>0.64942528735632099</v>
      </c>
      <c r="J113" s="2">
        <v>0.63721804511278102</v>
      </c>
      <c r="K113" s="2">
        <v>-1.9970495513773799E-2</v>
      </c>
      <c r="L113" s="2"/>
      <c r="M113" s="2" t="e">
        <f>(Table1[[#This Row],[poisson_likelihood]] - (1-Table1[[#This Row],[poisson_likelihood]])/(1/Table1[[#This Row],[365 implied]]-1))/4</f>
        <v>#DIV/0!</v>
      </c>
      <c r="N113" s="2"/>
      <c r="O113" s="2">
        <f>(Table1[[#This Row],[poisson_likelihood]]-(1-Table1[[#This Row],[poisson_likelihood]])/(1/Table1[[#This Row],[implied_likelihood]]-1))/4</f>
        <v>-1.9970495513774444E-2</v>
      </c>
      <c r="P113" s="2">
        <f>Table1[[#This Row],[poisson_kelly]]/O113</f>
        <v>0.99999999999996769</v>
      </c>
    </row>
    <row r="114" spans="1:16" x14ac:dyDescent="0.2">
      <c r="A114">
        <v>3261</v>
      </c>
      <c r="B114" t="s">
        <v>78</v>
      </c>
      <c r="C114" s="1">
        <v>45596</v>
      </c>
      <c r="D114" t="s">
        <v>12</v>
      </c>
      <c r="E114">
        <v>1.5</v>
      </c>
      <c r="F114" s="2">
        <v>0.56497175141242895</v>
      </c>
      <c r="G114" s="2">
        <v>0.58875126544923595</v>
      </c>
      <c r="H114" s="2">
        <v>0.53005564525333204</v>
      </c>
      <c r="I114" s="2">
        <v>0.56287425149700598</v>
      </c>
      <c r="J114" s="2">
        <v>0.56039603960396001</v>
      </c>
      <c r="K114" s="2">
        <v>-2.00654246433771E-2</v>
      </c>
      <c r="L114" s="2"/>
      <c r="M114" s="2" t="e">
        <f>(Table1[[#This Row],[poisson_likelihood]] - (1-Table1[[#This Row],[poisson_likelihood]])/(1/Table1[[#This Row],[365 implied]]-1))/4</f>
        <v>#DIV/0!</v>
      </c>
      <c r="N114" s="2"/>
      <c r="O114" s="2">
        <f>(Table1[[#This Row],[poisson_likelihood]]-(1-Table1[[#This Row],[poisson_likelihood]])/(1/Table1[[#This Row],[implied_likelihood]]-1))/4</f>
        <v>-2.00654246433771E-2</v>
      </c>
      <c r="P114" s="2">
        <f>Table1[[#This Row],[poisson_kelly]]/O114</f>
        <v>1</v>
      </c>
    </row>
    <row r="115" spans="1:16" x14ac:dyDescent="0.2">
      <c r="A115">
        <v>3253</v>
      </c>
      <c r="B115" t="s">
        <v>74</v>
      </c>
      <c r="C115" s="1">
        <v>45596</v>
      </c>
      <c r="D115" t="s">
        <v>12</v>
      </c>
      <c r="E115">
        <v>2.5</v>
      </c>
      <c r="F115" s="2">
        <v>0.53191489361702105</v>
      </c>
      <c r="G115" s="2">
        <v>0.53615619138774595</v>
      </c>
      <c r="H115" s="2">
        <v>0.49148855952203502</v>
      </c>
      <c r="I115" s="2">
        <v>0.50887573964497002</v>
      </c>
      <c r="J115" s="2">
        <v>0.52986512524084695</v>
      </c>
      <c r="K115" s="2">
        <v>-2.1591337528003698E-2</v>
      </c>
      <c r="L115" s="2"/>
      <c r="M115" s="2" t="e">
        <f>(Table1[[#This Row],[poisson_likelihood]] - (1-Table1[[#This Row],[poisson_likelihood]])/(1/Table1[[#This Row],[365 implied]]-1))/4</f>
        <v>#DIV/0!</v>
      </c>
      <c r="N115" s="2"/>
      <c r="O115" s="2">
        <f>(Table1[[#This Row],[poisson_likelihood]]-(1-Table1[[#This Row],[poisson_likelihood]])/(1/Table1[[#This Row],[implied_likelihood]]-1))/4</f>
        <v>-2.1591337528003893E-2</v>
      </c>
      <c r="P115" s="2">
        <f>Table1[[#This Row],[poisson_kelly]]/O115</f>
        <v>0.99999999999999101</v>
      </c>
    </row>
    <row r="116" spans="1:16" x14ac:dyDescent="0.2">
      <c r="A116">
        <v>3305</v>
      </c>
      <c r="B116" t="s">
        <v>100</v>
      </c>
      <c r="C116" s="1">
        <v>45596</v>
      </c>
      <c r="D116" t="s">
        <v>12</v>
      </c>
      <c r="E116">
        <v>2.5</v>
      </c>
      <c r="F116" s="2">
        <v>0.625</v>
      </c>
      <c r="G116" s="2">
        <v>0.61901663227181902</v>
      </c>
      <c r="H116" s="2">
        <v>0.59196302711827198</v>
      </c>
      <c r="I116" s="2">
        <v>0.60256410256410198</v>
      </c>
      <c r="J116" s="2">
        <v>0.60263157894736796</v>
      </c>
      <c r="K116" s="2">
        <v>-2.2024648587818201E-2</v>
      </c>
      <c r="L116" s="2"/>
      <c r="M116" s="2" t="e">
        <f>(Table1[[#This Row],[poisson_likelihood]] - (1-Table1[[#This Row],[poisson_likelihood]])/(1/Table1[[#This Row],[365 implied]]-1))/4</f>
        <v>#DIV/0!</v>
      </c>
      <c r="N116" s="2"/>
      <c r="O116" s="2">
        <f>(Table1[[#This Row],[poisson_likelihood]]-(1-Table1[[#This Row],[poisson_likelihood]])/(1/Table1[[#This Row],[implied_likelihood]]-1))/4</f>
        <v>-2.2024648587818663E-2</v>
      </c>
      <c r="P116" s="2">
        <f>Table1[[#This Row],[poisson_kelly]]/O116</f>
        <v>0.99999999999997902</v>
      </c>
    </row>
    <row r="117" spans="1:16" x14ac:dyDescent="0.2">
      <c r="A117">
        <v>3228</v>
      </c>
      <c r="B117" t="s">
        <v>61</v>
      </c>
      <c r="C117" s="1">
        <v>45596</v>
      </c>
      <c r="D117" t="s">
        <v>13</v>
      </c>
      <c r="E117">
        <v>1.5</v>
      </c>
      <c r="F117" s="2">
        <v>0.42918454935622302</v>
      </c>
      <c r="G117" s="2">
        <v>0.33663295671147098</v>
      </c>
      <c r="H117" s="2">
        <v>0.37874561337715101</v>
      </c>
      <c r="I117" s="2">
        <v>0.41379310344827502</v>
      </c>
      <c r="J117" s="2">
        <v>0.35714285714285698</v>
      </c>
      <c r="K117" s="2">
        <v>-2.20907369983529E-2</v>
      </c>
      <c r="L117" s="2"/>
      <c r="M117" s="2" t="e">
        <f>(Table1[[#This Row],[poisson_likelihood]] - (1-Table1[[#This Row],[poisson_likelihood]])/(1/Table1[[#This Row],[365 implied]]-1))/4</f>
        <v>#DIV/0!</v>
      </c>
      <c r="N117" s="2"/>
      <c r="O117" s="2">
        <f>(Table1[[#This Row],[poisson_likelihood]]-(1-Table1[[#This Row],[poisson_likelihood]])/(1/Table1[[#This Row],[implied_likelihood]]-1))/4</f>
        <v>-2.2090736998352956E-2</v>
      </c>
      <c r="P117" s="2">
        <f>Table1[[#This Row],[poisson_kelly]]/O117</f>
        <v>0.99999999999999745</v>
      </c>
    </row>
    <row r="118" spans="1:16" x14ac:dyDescent="0.2">
      <c r="A118">
        <v>3284</v>
      </c>
      <c r="B118" t="s">
        <v>89</v>
      </c>
      <c r="C118" s="1">
        <v>45596</v>
      </c>
      <c r="D118" t="s">
        <v>13</v>
      </c>
      <c r="E118">
        <v>3.5</v>
      </c>
      <c r="F118" s="2">
        <v>0.45454545454545398</v>
      </c>
      <c r="G118" s="2">
        <v>0.37539878793878201</v>
      </c>
      <c r="H118" s="2">
        <v>0.40455740894021402</v>
      </c>
      <c r="I118" s="2">
        <v>0.46808510638297801</v>
      </c>
      <c r="J118" s="2">
        <v>0.41046277665995901</v>
      </c>
      <c r="K118" s="2">
        <v>-2.2911187569068198E-2</v>
      </c>
      <c r="L118" s="2"/>
      <c r="M118" s="2" t="e">
        <f>(Table1[[#This Row],[poisson_likelihood]] - (1-Table1[[#This Row],[poisson_likelihood]])/(1/Table1[[#This Row],[365 implied]]-1))/4</f>
        <v>#DIV/0!</v>
      </c>
      <c r="N118" s="2"/>
      <c r="O118" s="2">
        <f>(Table1[[#This Row],[poisson_likelihood]]-(1-Table1[[#This Row],[poisson_likelihood]])/(1/Table1[[#This Row],[implied_likelihood]]-1))/4</f>
        <v>-2.2911187569068292E-2</v>
      </c>
      <c r="P118" s="2">
        <f>Table1[[#This Row],[poisson_kelly]]/O118</f>
        <v>0.99999999999999589</v>
      </c>
    </row>
    <row r="119" spans="1:16" x14ac:dyDescent="0.2">
      <c r="A119">
        <v>3277</v>
      </c>
      <c r="B119" t="s">
        <v>86</v>
      </c>
      <c r="C119" s="1">
        <v>45596</v>
      </c>
      <c r="D119" t="s">
        <v>12</v>
      </c>
      <c r="E119">
        <v>2.5</v>
      </c>
      <c r="F119" s="2">
        <v>0.46948356807511699</v>
      </c>
      <c r="G119" s="2">
        <v>0.46324199743479799</v>
      </c>
      <c r="H119" s="2">
        <v>0.42007054893392198</v>
      </c>
      <c r="I119" s="2">
        <v>0.44705882352941101</v>
      </c>
      <c r="J119" s="2">
        <v>0.445945945945945</v>
      </c>
      <c r="K119" s="2">
        <v>-2.3285338666093801E-2</v>
      </c>
      <c r="L119" s="2"/>
      <c r="M119" s="2" t="e">
        <f>(Table1[[#This Row],[poisson_likelihood]] - (1-Table1[[#This Row],[poisson_likelihood]])/(1/Table1[[#This Row],[365 implied]]-1))/4</f>
        <v>#DIV/0!</v>
      </c>
      <c r="N119" s="2"/>
      <c r="O119" s="2">
        <f>(Table1[[#This Row],[poisson_likelihood]]-(1-Table1[[#This Row],[poisson_likelihood]])/(1/Table1[[#This Row],[implied_likelihood]]-1))/4</f>
        <v>-2.3285338666094071E-2</v>
      </c>
      <c r="P119" s="2">
        <f>Table1[[#This Row],[poisson_kelly]]/O119</f>
        <v>0.99999999999998834</v>
      </c>
    </row>
    <row r="120" spans="1:16" x14ac:dyDescent="0.2">
      <c r="A120">
        <v>3323</v>
      </c>
      <c r="B120" t="s">
        <v>109</v>
      </c>
      <c r="C120" s="1">
        <v>45596</v>
      </c>
      <c r="D120" t="s">
        <v>12</v>
      </c>
      <c r="E120">
        <v>3.5</v>
      </c>
      <c r="F120" s="2">
        <v>0.414937759336099</v>
      </c>
      <c r="G120" s="2">
        <v>0.39452763822483899</v>
      </c>
      <c r="H120" s="2">
        <v>0.359892717493909</v>
      </c>
      <c r="I120" s="2">
        <v>0.40697674418604601</v>
      </c>
      <c r="J120" s="2">
        <v>0.406360424028268</v>
      </c>
      <c r="K120" s="2">
        <v>-2.3521019652425201E-2</v>
      </c>
      <c r="L120" s="2"/>
      <c r="M120" s="2" t="e">
        <f>(Table1[[#This Row],[poisson_likelihood]] - (1-Table1[[#This Row],[poisson_likelihood]])/(1/Table1[[#This Row],[365 implied]]-1))/4</f>
        <v>#DIV/0!</v>
      </c>
      <c r="N120" s="2"/>
      <c r="O120" s="2">
        <f>(Table1[[#This Row],[poisson_likelihood]]-(1-Table1[[#This Row],[poisson_likelihood]])/(1/Table1[[#This Row],[implied_likelihood]]-1))/4</f>
        <v>-2.3521019652425146E-2</v>
      </c>
      <c r="P120" s="2">
        <f>Table1[[#This Row],[poisson_kelly]]/O120</f>
        <v>1.0000000000000024</v>
      </c>
    </row>
    <row r="121" spans="1:16" x14ac:dyDescent="0.2">
      <c r="A121">
        <v>3240</v>
      </c>
      <c r="B121" t="s">
        <v>67</v>
      </c>
      <c r="C121" s="1">
        <v>45596</v>
      </c>
      <c r="D121" t="s">
        <v>13</v>
      </c>
      <c r="E121">
        <v>2.5</v>
      </c>
      <c r="F121" s="2">
        <v>0.57471264367816</v>
      </c>
      <c r="G121" s="2">
        <v>0.49184752369525198</v>
      </c>
      <c r="H121" s="2">
        <v>0.53446331019642401</v>
      </c>
      <c r="I121" s="2">
        <v>0.59523809523809501</v>
      </c>
      <c r="J121" s="2">
        <v>0.59512195121951195</v>
      </c>
      <c r="K121" s="2">
        <v>-2.36600811683178E-2</v>
      </c>
      <c r="L121" s="2"/>
      <c r="M121" s="2" t="e">
        <f>(Table1[[#This Row],[poisson_likelihood]] - (1-Table1[[#This Row],[poisson_likelihood]])/(1/Table1[[#This Row],[365 implied]]-1))/4</f>
        <v>#DIV/0!</v>
      </c>
      <c r="N121" s="2"/>
      <c r="O121" s="2">
        <f>(Table1[[#This Row],[poisson_likelihood]]-(1-Table1[[#This Row],[poisson_likelihood]])/(1/Table1[[#This Row],[implied_likelihood]]-1))/4</f>
        <v>-2.3660081168317693E-2</v>
      </c>
      <c r="P121" s="2">
        <f>Table1[[#This Row],[poisson_kelly]]/O121</f>
        <v>1.0000000000000044</v>
      </c>
    </row>
    <row r="122" spans="1:16" x14ac:dyDescent="0.2">
      <c r="A122">
        <v>3180</v>
      </c>
      <c r="B122" t="s">
        <v>37</v>
      </c>
      <c r="C122" s="1">
        <v>45596</v>
      </c>
      <c r="D122" t="s">
        <v>13</v>
      </c>
      <c r="E122">
        <v>1.5</v>
      </c>
      <c r="F122" s="2">
        <v>0.47393364928909898</v>
      </c>
      <c r="G122" s="2">
        <v>0.395759685337293</v>
      </c>
      <c r="H122" s="2">
        <v>0.42361684357967599</v>
      </c>
      <c r="I122" s="2">
        <v>0.52083333333333304</v>
      </c>
      <c r="J122" s="2">
        <v>0.49261083743842299</v>
      </c>
      <c r="K122" s="2">
        <v>-2.3911815325874601E-2</v>
      </c>
      <c r="L122" s="2"/>
      <c r="M122" s="2" t="e">
        <f>(Table1[[#This Row],[poisson_likelihood]] - (1-Table1[[#This Row],[poisson_likelihood]])/(1/Table1[[#This Row],[365 implied]]-1))/4</f>
        <v>#DIV/0!</v>
      </c>
      <c r="N122" s="2"/>
      <c r="O122" s="2">
        <f>(Table1[[#This Row],[poisson_likelihood]]-(1-Table1[[#This Row],[poisson_likelihood]])/(1/Table1[[#This Row],[implied_likelihood]]-1))/4</f>
        <v>-2.3911815325874386E-2</v>
      </c>
      <c r="P122" s="2">
        <f>Table1[[#This Row],[poisson_kelly]]/O122</f>
        <v>1.0000000000000091</v>
      </c>
    </row>
    <row r="123" spans="1:16" x14ac:dyDescent="0.2">
      <c r="A123">
        <v>3296</v>
      </c>
      <c r="B123" t="s">
        <v>95</v>
      </c>
      <c r="C123" s="1">
        <v>45596</v>
      </c>
      <c r="D123" t="s">
        <v>13</v>
      </c>
      <c r="E123">
        <v>1.5</v>
      </c>
      <c r="F123" s="2">
        <v>0.39525691699604698</v>
      </c>
      <c r="G123" s="2">
        <v>0.31399448875757702</v>
      </c>
      <c r="H123" s="2">
        <v>0.336458317818491</v>
      </c>
      <c r="I123" s="2">
        <v>0.337209302325581</v>
      </c>
      <c r="J123" s="2">
        <v>0.38888888888888801</v>
      </c>
      <c r="K123" s="2">
        <v>-2.43072640390877E-2</v>
      </c>
      <c r="L123" s="2"/>
      <c r="M123" s="2" t="e">
        <f>(Table1[[#This Row],[poisson_likelihood]] - (1-Table1[[#This Row],[poisson_likelihood]])/(1/Table1[[#This Row],[365 implied]]-1))/4</f>
        <v>#DIV/0!</v>
      </c>
      <c r="N123" s="2"/>
      <c r="O123" s="2">
        <f>(Table1[[#This Row],[poisson_likelihood]]-(1-Table1[[#This Row],[poisson_likelihood]])/(1/Table1[[#This Row],[implied_likelihood]]-1))/4</f>
        <v>-2.4307264039087659E-2</v>
      </c>
      <c r="P123" s="2">
        <f>Table1[[#This Row],[poisson_kelly]]/O123</f>
        <v>1.0000000000000018</v>
      </c>
    </row>
    <row r="124" spans="1:16" x14ac:dyDescent="0.2">
      <c r="A124">
        <v>3293</v>
      </c>
      <c r="B124" t="s">
        <v>94</v>
      </c>
      <c r="C124" s="1">
        <v>45596</v>
      </c>
      <c r="D124" t="s">
        <v>12</v>
      </c>
      <c r="E124">
        <v>3.5</v>
      </c>
      <c r="F124" s="2">
        <v>0.50251256281406997</v>
      </c>
      <c r="G124" s="2">
        <v>0.49035758373263</v>
      </c>
      <c r="H124" s="2">
        <v>0.45410378189036998</v>
      </c>
      <c r="I124" s="2">
        <v>0.487341772151898</v>
      </c>
      <c r="J124" s="2">
        <v>0.45914396887159498</v>
      </c>
      <c r="K124" s="2">
        <v>-2.4326634858121698E-2</v>
      </c>
      <c r="L124" s="2"/>
      <c r="M124" s="2" t="e">
        <f>(Table1[[#This Row],[poisson_likelihood]] - (1-Table1[[#This Row],[poisson_likelihood]])/(1/Table1[[#This Row],[365 implied]]-1))/4</f>
        <v>#DIV/0!</v>
      </c>
      <c r="N124" s="2"/>
      <c r="O124" s="2">
        <f>(Table1[[#This Row],[poisson_likelihood]]-(1-Table1[[#This Row],[poisson_likelihood]])/(1/Table1[[#This Row],[implied_likelihood]]-1))/4</f>
        <v>-2.4326634858121962E-2</v>
      </c>
      <c r="P124" s="2">
        <f>Table1[[#This Row],[poisson_kelly]]/O124</f>
        <v>0.99999999999998912</v>
      </c>
    </row>
    <row r="125" spans="1:16" x14ac:dyDescent="0.2">
      <c r="A125">
        <v>3233</v>
      </c>
      <c r="B125" t="s">
        <v>64</v>
      </c>
      <c r="C125" s="1">
        <v>45596</v>
      </c>
      <c r="D125" t="s">
        <v>12</v>
      </c>
      <c r="E125">
        <v>1.5</v>
      </c>
      <c r="F125" s="2">
        <v>0.61728395061728303</v>
      </c>
      <c r="G125" s="2">
        <v>0.63005836598292797</v>
      </c>
      <c r="H125" s="2">
        <v>0.57900778531161701</v>
      </c>
      <c r="I125" s="2">
        <v>0.58024691358024605</v>
      </c>
      <c r="J125" s="2">
        <v>0.58823529411764697</v>
      </c>
      <c r="K125" s="2">
        <v>-2.5002978949668901E-2</v>
      </c>
      <c r="L125" s="2"/>
      <c r="M125" s="2" t="e">
        <f>(Table1[[#This Row],[poisson_likelihood]] - (1-Table1[[#This Row],[poisson_likelihood]])/(1/Table1[[#This Row],[365 implied]]-1))/4</f>
        <v>#DIV/0!</v>
      </c>
      <c r="N125" s="2"/>
      <c r="O125" s="2">
        <f>(Table1[[#This Row],[poisson_likelihood]]-(1-Table1[[#This Row],[poisson_likelihood]])/(1/Table1[[#This Row],[implied_likelihood]]-1))/4</f>
        <v>-2.5002978949668908E-2</v>
      </c>
      <c r="P125" s="2">
        <f>Table1[[#This Row],[poisson_kelly]]/O125</f>
        <v>0.99999999999999978</v>
      </c>
    </row>
    <row r="126" spans="1:16" x14ac:dyDescent="0.2">
      <c r="A126">
        <v>3302</v>
      </c>
      <c r="B126" t="s">
        <v>98</v>
      </c>
      <c r="C126" s="1">
        <v>45596</v>
      </c>
      <c r="D126" t="s">
        <v>13</v>
      </c>
      <c r="E126">
        <v>2.5</v>
      </c>
      <c r="F126" s="2">
        <v>0.49504950495049499</v>
      </c>
      <c r="G126" s="2">
        <v>0.40371565510694202</v>
      </c>
      <c r="H126" s="2">
        <v>0.44295141476386801</v>
      </c>
      <c r="I126" s="2">
        <v>0.46666666666666601</v>
      </c>
      <c r="J126" s="2">
        <v>0.42995169082125601</v>
      </c>
      <c r="K126" s="2">
        <v>-2.5793662298280801E-2</v>
      </c>
      <c r="L126" s="2"/>
      <c r="M126" s="2" t="e">
        <f>(Table1[[#This Row],[poisson_likelihood]] - (1-Table1[[#This Row],[poisson_likelihood]])/(1/Table1[[#This Row],[365 implied]]-1))/4</f>
        <v>#DIV/0!</v>
      </c>
      <c r="N126" s="2"/>
      <c r="O126" s="2">
        <f>(Table1[[#This Row],[poisson_likelihood]]-(1-Table1[[#This Row],[poisson_likelihood]])/(1/Table1[[#This Row],[implied_likelihood]]-1))/4</f>
        <v>-2.5793662298280978E-2</v>
      </c>
      <c r="P126" s="2">
        <f>Table1[[#This Row],[poisson_kelly]]/O126</f>
        <v>0.99999999999999312</v>
      </c>
    </row>
    <row r="127" spans="1:16" x14ac:dyDescent="0.2">
      <c r="A127">
        <v>3206</v>
      </c>
      <c r="B127" t="s">
        <v>50</v>
      </c>
      <c r="C127" s="1">
        <v>45596</v>
      </c>
      <c r="D127" t="s">
        <v>13</v>
      </c>
      <c r="E127">
        <v>1.5</v>
      </c>
      <c r="F127" s="2">
        <v>0.49504950495049499</v>
      </c>
      <c r="G127" s="2">
        <v>0.40062545808906902</v>
      </c>
      <c r="H127" s="2">
        <v>0.44240999905427503</v>
      </c>
      <c r="I127" s="2">
        <v>0.39490445859872603</v>
      </c>
      <c r="J127" s="2">
        <v>0.442885771543086</v>
      </c>
      <c r="K127" s="2">
        <v>-2.60617161545008E-2</v>
      </c>
      <c r="L127" s="2"/>
      <c r="M127" s="2" t="e">
        <f>(Table1[[#This Row],[poisson_likelihood]] - (1-Table1[[#This Row],[poisson_likelihood]])/(1/Table1[[#This Row],[365 implied]]-1))/4</f>
        <v>#DIV/0!</v>
      </c>
      <c r="N127" s="2"/>
      <c r="O127" s="2">
        <f>(Table1[[#This Row],[poisson_likelihood]]-(1-Table1[[#This Row],[poisson_likelihood]])/(1/Table1[[#This Row],[implied_likelihood]]-1))/4</f>
        <v>-2.6061716154501036E-2</v>
      </c>
      <c r="P127" s="2">
        <f>Table1[[#This Row],[poisson_kelly]]/O127</f>
        <v>0.9999999999999909</v>
      </c>
    </row>
    <row r="128" spans="1:16" x14ac:dyDescent="0.2">
      <c r="A128">
        <v>3230</v>
      </c>
      <c r="B128" t="s">
        <v>62</v>
      </c>
      <c r="C128" s="1">
        <v>45596</v>
      </c>
      <c r="D128" t="s">
        <v>13</v>
      </c>
      <c r="E128">
        <v>2.5</v>
      </c>
      <c r="F128" s="2">
        <v>0.45454545454545398</v>
      </c>
      <c r="G128" s="2">
        <v>0.37491238455325399</v>
      </c>
      <c r="H128" s="2">
        <v>0.39663807604225498</v>
      </c>
      <c r="I128" s="2">
        <v>0.36257309941520399</v>
      </c>
      <c r="J128" s="2">
        <v>0.39130434782608697</v>
      </c>
      <c r="K128" s="2">
        <v>-2.6540881813966001E-2</v>
      </c>
      <c r="L128" s="2"/>
      <c r="M128" s="2" t="e">
        <f>(Table1[[#This Row],[poisson_likelihood]] - (1-Table1[[#This Row],[poisson_likelihood]])/(1/Table1[[#This Row],[365 implied]]-1))/4</f>
        <v>#DIV/0!</v>
      </c>
      <c r="N128" s="2"/>
      <c r="O128" s="2">
        <f>(Table1[[#This Row],[poisson_likelihood]]-(1-Table1[[#This Row],[poisson_likelihood]])/(1/Table1[[#This Row],[implied_likelihood]]-1))/4</f>
        <v>-2.6540881813966161E-2</v>
      </c>
      <c r="P128" s="2">
        <f>Table1[[#This Row],[poisson_kelly]]/O128</f>
        <v>0.999999999999994</v>
      </c>
    </row>
    <row r="129" spans="1:16" x14ac:dyDescent="0.2">
      <c r="A129">
        <v>3318</v>
      </c>
      <c r="B129" t="s">
        <v>106</v>
      </c>
      <c r="C129" s="1">
        <v>45596</v>
      </c>
      <c r="D129" t="s">
        <v>13</v>
      </c>
      <c r="E129">
        <v>2.5</v>
      </c>
      <c r="F129" s="2">
        <v>0.63694267515923497</v>
      </c>
      <c r="G129" s="2">
        <v>0.55776978932439802</v>
      </c>
      <c r="H129" s="2">
        <v>0.598323144175821</v>
      </c>
      <c r="I129" s="2">
        <v>0.592592592592592</v>
      </c>
      <c r="J129" s="2">
        <v>0.62251655629139002</v>
      </c>
      <c r="K129" s="2">
        <v>-2.6593273528053001E-2</v>
      </c>
      <c r="L129" s="2"/>
      <c r="M129" s="2" t="e">
        <f>(Table1[[#This Row],[poisson_likelihood]] - (1-Table1[[#This Row],[poisson_likelihood]])/(1/Table1[[#This Row],[365 implied]]-1))/4</f>
        <v>#DIV/0!</v>
      </c>
      <c r="N129" s="2"/>
      <c r="O129" s="2">
        <f>(Table1[[#This Row],[poisson_likelihood]]-(1-Table1[[#This Row],[poisson_likelihood]])/(1/Table1[[#This Row],[implied_likelihood]]-1))/4</f>
        <v>-2.6593273528052574E-2</v>
      </c>
      <c r="P129" s="2">
        <f>Table1[[#This Row],[poisson_kelly]]/O129</f>
        <v>1.000000000000016</v>
      </c>
    </row>
    <row r="130" spans="1:16" x14ac:dyDescent="0.2">
      <c r="A130">
        <v>3304</v>
      </c>
      <c r="B130" t="s">
        <v>99</v>
      </c>
      <c r="C130" s="1">
        <v>45596</v>
      </c>
      <c r="D130" t="s">
        <v>13</v>
      </c>
      <c r="E130">
        <v>3.5</v>
      </c>
      <c r="F130" s="2">
        <v>0.57471264367816</v>
      </c>
      <c r="G130" s="2">
        <v>0.49110889415607201</v>
      </c>
      <c r="H130" s="2">
        <v>0.527720596356681</v>
      </c>
      <c r="I130" s="2">
        <v>0.54437869822485196</v>
      </c>
      <c r="J130" s="2">
        <v>0.52601156069364097</v>
      </c>
      <c r="K130" s="2">
        <v>-2.7623703493031601E-2</v>
      </c>
      <c r="L130" s="2"/>
      <c r="M130" s="2" t="e">
        <f>(Table1[[#This Row],[poisson_likelihood]] - (1-Table1[[#This Row],[poisson_likelihood]])/(1/Table1[[#This Row],[365 implied]]-1))/4</f>
        <v>#DIV/0!</v>
      </c>
      <c r="N130" s="2"/>
      <c r="O130" s="2">
        <f>(Table1[[#This Row],[poisson_likelihood]]-(1-Table1[[#This Row],[poisson_likelihood]])/(1/Table1[[#This Row],[implied_likelihood]]-1))/4</f>
        <v>-2.7623703493031504E-2</v>
      </c>
      <c r="P130" s="2">
        <f>Table1[[#This Row],[poisson_kelly]]/O130</f>
        <v>1.0000000000000036</v>
      </c>
    </row>
    <row r="131" spans="1:16" x14ac:dyDescent="0.2">
      <c r="A131">
        <v>3191</v>
      </c>
      <c r="B131" t="s">
        <v>43</v>
      </c>
      <c r="C131" s="1">
        <v>45596</v>
      </c>
      <c r="D131" t="s">
        <v>12</v>
      </c>
      <c r="E131">
        <v>1.5</v>
      </c>
      <c r="F131" s="2">
        <v>0.56179775280898803</v>
      </c>
      <c r="G131" s="2">
        <v>0.56454872813463397</v>
      </c>
      <c r="H131" s="2">
        <v>0.51233773829660001</v>
      </c>
      <c r="I131" s="2">
        <v>0.48850574712643602</v>
      </c>
      <c r="J131" s="2">
        <v>0.48496240601503698</v>
      </c>
      <c r="K131" s="2">
        <v>-2.8217572382067901E-2</v>
      </c>
      <c r="L131" s="2"/>
      <c r="M131" s="2" t="e">
        <f>(Table1[[#This Row],[poisson_likelihood]] - (1-Table1[[#This Row],[poisson_likelihood]])/(1/Table1[[#This Row],[365 implied]]-1))/4</f>
        <v>#DIV/0!</v>
      </c>
      <c r="N131" s="2"/>
      <c r="O131" s="2">
        <f>(Table1[[#This Row],[poisson_likelihood]]-(1-Table1[[#This Row],[poisson_likelihood]])/(1/Table1[[#This Row],[implied_likelihood]]-1))/4</f>
        <v>-2.8217572382067485E-2</v>
      </c>
      <c r="P131" s="2">
        <f>Table1[[#This Row],[poisson_kelly]]/O131</f>
        <v>1.0000000000000147</v>
      </c>
    </row>
    <row r="132" spans="1:16" x14ac:dyDescent="0.2">
      <c r="A132">
        <v>3286</v>
      </c>
      <c r="B132" t="s">
        <v>90</v>
      </c>
      <c r="C132" s="1">
        <v>45596</v>
      </c>
      <c r="D132" t="s">
        <v>13</v>
      </c>
      <c r="E132">
        <v>2.5</v>
      </c>
      <c r="F132" s="2">
        <v>0.49261083743842299</v>
      </c>
      <c r="G132" s="2">
        <v>0.40575265191545101</v>
      </c>
      <c r="H132" s="2">
        <v>0.43520723751414098</v>
      </c>
      <c r="I132" s="2">
        <v>0.41717791411042898</v>
      </c>
      <c r="J132" s="2">
        <v>0.413087934560327</v>
      </c>
      <c r="K132" s="2">
        <v>-2.82838125840515E-2</v>
      </c>
      <c r="L132" s="2"/>
      <c r="M132" s="2" t="e">
        <f>(Table1[[#This Row],[poisson_likelihood]] - (1-Table1[[#This Row],[poisson_likelihood]])/(1/Table1[[#This Row],[365 implied]]-1))/4</f>
        <v>#DIV/0!</v>
      </c>
      <c r="N132" s="2"/>
      <c r="O132" s="2">
        <f>(Table1[[#This Row],[poisson_likelihood]]-(1-Table1[[#This Row],[poisson_likelihood]])/(1/Table1[[#This Row],[implied_likelihood]]-1))/4</f>
        <v>-2.8283812584051535E-2</v>
      </c>
      <c r="P132" s="2">
        <f>Table1[[#This Row],[poisson_kelly]]/O132</f>
        <v>0.99999999999999878</v>
      </c>
    </row>
    <row r="133" spans="1:16" x14ac:dyDescent="0.2">
      <c r="A133">
        <v>3236</v>
      </c>
      <c r="B133" t="s">
        <v>65</v>
      </c>
      <c r="C133" s="1">
        <v>45596</v>
      </c>
      <c r="D133" t="s">
        <v>13</v>
      </c>
      <c r="E133">
        <v>3.5</v>
      </c>
      <c r="F133" s="2">
        <v>0.58479532163742598</v>
      </c>
      <c r="G133" s="2">
        <v>0.50093406328183798</v>
      </c>
      <c r="H133" s="2">
        <v>0.53769707260828303</v>
      </c>
      <c r="I133" s="2">
        <v>0.61212121212121196</v>
      </c>
      <c r="J133" s="2">
        <v>0.54832347140039395</v>
      </c>
      <c r="K133" s="2">
        <v>-2.8358452760505599E-2</v>
      </c>
      <c r="L133" s="2"/>
      <c r="M133" s="2" t="e">
        <f>(Table1[[#This Row],[poisson_likelihood]] - (1-Table1[[#This Row],[poisson_likelihood]])/(1/Table1[[#This Row],[365 implied]]-1))/4</f>
        <v>#DIV/0!</v>
      </c>
      <c r="N133" s="2"/>
      <c r="O133" s="2">
        <f>(Table1[[#This Row],[poisson_likelihood]]-(1-Table1[[#This Row],[poisson_likelihood]])/(1/Table1[[#This Row],[implied_likelihood]]-1))/4</f>
        <v>-2.8358452760505026E-2</v>
      </c>
      <c r="P133" s="2">
        <f>Table1[[#This Row],[poisson_kelly]]/O133</f>
        <v>1.0000000000000202</v>
      </c>
    </row>
    <row r="134" spans="1:16" x14ac:dyDescent="0.2">
      <c r="A134">
        <v>3280</v>
      </c>
      <c r="B134" t="s">
        <v>87</v>
      </c>
      <c r="C134" s="1">
        <v>45596</v>
      </c>
      <c r="D134" t="s">
        <v>13</v>
      </c>
      <c r="E134">
        <v>2.5</v>
      </c>
      <c r="F134" s="2">
        <v>0.64102564102564097</v>
      </c>
      <c r="G134" s="2">
        <v>0.55322201426876505</v>
      </c>
      <c r="H134" s="2">
        <v>0.60011874631527695</v>
      </c>
      <c r="I134" s="2">
        <v>0.57803468208092401</v>
      </c>
      <c r="J134" s="2">
        <v>0.58823529411764697</v>
      </c>
      <c r="K134" s="2">
        <v>-2.8488730244717202E-2</v>
      </c>
      <c r="L134" s="2"/>
      <c r="M134" s="2" t="e">
        <f>(Table1[[#This Row],[poisson_likelihood]] - (1-Table1[[#This Row],[poisson_likelihood]])/(1/Table1[[#This Row],[365 implied]]-1))/4</f>
        <v>#DIV/0!</v>
      </c>
      <c r="N134" s="2"/>
      <c r="O134" s="2">
        <f>(Table1[[#This Row],[poisson_likelihood]]-(1-Table1[[#This Row],[poisson_likelihood]])/(1/Table1[[#This Row],[implied_likelihood]]-1))/4</f>
        <v>-2.8488730244717819E-2</v>
      </c>
      <c r="P134" s="2">
        <f>Table1[[#This Row],[poisson_kelly]]/O134</f>
        <v>0.99999999999997835</v>
      </c>
    </row>
    <row r="135" spans="1:16" x14ac:dyDescent="0.2">
      <c r="A135">
        <v>3172</v>
      </c>
      <c r="B135" t="s">
        <v>33</v>
      </c>
      <c r="C135" s="1">
        <v>45596</v>
      </c>
      <c r="D135" t="s">
        <v>13</v>
      </c>
      <c r="E135">
        <v>1.5</v>
      </c>
      <c r="F135" s="2">
        <v>0.53191489361702105</v>
      </c>
      <c r="G135" s="2">
        <v>0.42846756106353201</v>
      </c>
      <c r="H135" s="2">
        <v>0.47835665713676501</v>
      </c>
      <c r="I135" s="2">
        <v>0.49668874172185401</v>
      </c>
      <c r="J135" s="2">
        <v>0.490566037735849</v>
      </c>
      <c r="K135" s="2">
        <v>-2.8604967211045499E-2</v>
      </c>
      <c r="L135" s="2"/>
      <c r="M135" s="2" t="e">
        <f>(Table1[[#This Row],[poisson_likelihood]] - (1-Table1[[#This Row],[poisson_likelihood]])/(1/Table1[[#This Row],[365 implied]]-1))/4</f>
        <v>#DIV/0!</v>
      </c>
      <c r="N135" s="2"/>
      <c r="O135" s="2">
        <f>(Table1[[#This Row],[poisson_likelihood]]-(1-Table1[[#This Row],[poisson_likelihood]])/(1/Table1[[#This Row],[implied_likelihood]]-1))/4</f>
        <v>-2.8604967211045829E-2</v>
      </c>
      <c r="P135" s="2">
        <f>Table1[[#This Row],[poisson_kelly]]/O135</f>
        <v>0.99999999999998845</v>
      </c>
    </row>
    <row r="136" spans="1:16" x14ac:dyDescent="0.2">
      <c r="A136">
        <v>3177</v>
      </c>
      <c r="B136" t="s">
        <v>36</v>
      </c>
      <c r="C136" s="1">
        <v>45596</v>
      </c>
      <c r="D136" t="s">
        <v>12</v>
      </c>
      <c r="E136">
        <v>1.5</v>
      </c>
      <c r="F136" s="2">
        <v>0.58479532163742598</v>
      </c>
      <c r="G136" s="2">
        <v>0.58030421803892296</v>
      </c>
      <c r="H136" s="2">
        <v>0.53716311297955699</v>
      </c>
      <c r="I136" s="2">
        <v>0.50303030303030305</v>
      </c>
      <c r="J136" s="2">
        <v>0.50679611650485401</v>
      </c>
      <c r="K136" s="2">
        <v>-2.8679956621463502E-2</v>
      </c>
      <c r="L136" s="2"/>
      <c r="M136" s="2" t="e">
        <f>(Table1[[#This Row],[poisson_likelihood]] - (1-Table1[[#This Row],[poisson_likelihood]])/(1/Table1[[#This Row],[365 implied]]-1))/4</f>
        <v>#DIV/0!</v>
      </c>
      <c r="N136" s="2"/>
      <c r="O136" s="2">
        <f>(Table1[[#This Row],[poisson_likelihood]]-(1-Table1[[#This Row],[poisson_likelihood]])/(1/Table1[[#This Row],[implied_likelihood]]-1))/4</f>
        <v>-2.8679956621463332E-2</v>
      </c>
      <c r="P136" s="2">
        <f>Table1[[#This Row],[poisson_kelly]]/O136</f>
        <v>1.000000000000006</v>
      </c>
    </row>
    <row r="137" spans="1:16" x14ac:dyDescent="0.2">
      <c r="A137">
        <v>3141</v>
      </c>
      <c r="B137" t="s">
        <v>18</v>
      </c>
      <c r="C137" s="1">
        <v>45596</v>
      </c>
      <c r="D137" t="s">
        <v>12</v>
      </c>
      <c r="E137">
        <v>2.5</v>
      </c>
      <c r="F137" s="2">
        <v>0.50505050505050497</v>
      </c>
      <c r="G137" s="2">
        <v>0.49227119814298997</v>
      </c>
      <c r="H137" s="2">
        <v>0.44772742223202</v>
      </c>
      <c r="I137" s="2">
        <v>0.46285714285714202</v>
      </c>
      <c r="J137" s="2">
        <v>0.415224913494809</v>
      </c>
      <c r="K137" s="2">
        <v>-2.89540061175E-2</v>
      </c>
      <c r="L137" s="2"/>
      <c r="M137" s="2" t="e">
        <f>(Table1[[#This Row],[poisson_likelihood]] - (1-Table1[[#This Row],[poisson_likelihood]])/(1/Table1[[#This Row],[365 implied]]-1))/4</f>
        <v>#DIV/0!</v>
      </c>
      <c r="N137" s="2"/>
      <c r="O137" s="2">
        <f>(Table1[[#This Row],[poisson_likelihood]]-(1-Table1[[#This Row],[poisson_likelihood]])/(1/Table1[[#This Row],[implied_likelihood]]-1))/4</f>
        <v>-2.895400611750007E-2</v>
      </c>
      <c r="P137" s="2">
        <f>Table1[[#This Row],[poisson_kelly]]/O137</f>
        <v>0.99999999999999756</v>
      </c>
    </row>
    <row r="138" spans="1:16" x14ac:dyDescent="0.2">
      <c r="A138">
        <v>3131</v>
      </c>
      <c r="B138" t="s">
        <v>11</v>
      </c>
      <c r="C138" s="1">
        <v>45596</v>
      </c>
      <c r="D138" t="s">
        <v>12</v>
      </c>
      <c r="E138">
        <v>1.5</v>
      </c>
      <c r="F138" s="2">
        <v>0.66225165562913901</v>
      </c>
      <c r="G138" s="2">
        <v>0.65241281708634802</v>
      </c>
      <c r="H138" s="2">
        <v>0.62251355143113596</v>
      </c>
      <c r="I138" s="2">
        <v>0.55844155844155796</v>
      </c>
      <c r="J138" s="2">
        <v>0.58986175115207296</v>
      </c>
      <c r="K138" s="2">
        <v>-2.94139888916587E-2</v>
      </c>
      <c r="L138" s="2">
        <f>1/1.52</f>
        <v>0.65789473684210531</v>
      </c>
      <c r="M138" s="2">
        <f>(Table1[[#This Row],[poisson_likelihood]] - (1-Table1[[#This Row],[poisson_likelihood]])/(1/Table1[[#This Row],[365 implied]]-1))/4</f>
        <v>-2.5855481646477635E-2</v>
      </c>
      <c r="N138" s="2"/>
      <c r="O138" s="2">
        <f>(Table1[[#This Row],[poisson_likelihood]]-(1-Table1[[#This Row],[poisson_likelihood]])/(1/Table1[[#This Row],[implied_likelihood]]-1))/4</f>
        <v>-2.9413988891659082E-2</v>
      </c>
      <c r="P138" s="2">
        <f>Table1[[#This Row],[poisson_kelly]]/O138</f>
        <v>0.99999999999998701</v>
      </c>
    </row>
    <row r="139" spans="1:16" x14ac:dyDescent="0.2">
      <c r="A139">
        <v>3144</v>
      </c>
      <c r="B139" t="s">
        <v>19</v>
      </c>
      <c r="C139" s="1">
        <v>45596</v>
      </c>
      <c r="D139" t="s">
        <v>13</v>
      </c>
      <c r="E139">
        <v>2.5</v>
      </c>
      <c r="F139" s="2">
        <v>0.44247787610619399</v>
      </c>
      <c r="G139" s="2">
        <v>0.35237906853824702</v>
      </c>
      <c r="H139" s="2">
        <v>0.37673260570737499</v>
      </c>
      <c r="I139" s="2">
        <v>0.40935672514619798</v>
      </c>
      <c r="J139" s="2">
        <v>0.38095238095237999</v>
      </c>
      <c r="K139" s="2">
        <v>-2.9481014107406899E-2</v>
      </c>
      <c r="L139" s="2"/>
      <c r="M139" s="2" t="e">
        <f>(Table1[[#This Row],[poisson_likelihood]] - (1-Table1[[#This Row],[poisson_likelihood]])/(1/Table1[[#This Row],[365 implied]]-1))/4</f>
        <v>#DIV/0!</v>
      </c>
      <c r="N139" s="2"/>
      <c r="O139" s="2">
        <f>(Table1[[#This Row],[poisson_likelihood]]-(1-Table1[[#This Row],[poisson_likelihood]])/(1/Table1[[#This Row],[implied_likelihood]]-1))/4</f>
        <v>-2.9481014107406875E-2</v>
      </c>
      <c r="P139" s="2">
        <f>Table1[[#This Row],[poisson_kelly]]/O139</f>
        <v>1.0000000000000009</v>
      </c>
    </row>
    <row r="140" spans="1:16" x14ac:dyDescent="0.2">
      <c r="A140">
        <v>3241</v>
      </c>
      <c r="B140" t="s">
        <v>68</v>
      </c>
      <c r="C140" s="1">
        <v>45596</v>
      </c>
      <c r="D140" t="s">
        <v>12</v>
      </c>
      <c r="E140">
        <v>3.5</v>
      </c>
      <c r="F140" s="2">
        <v>0.45871559633027498</v>
      </c>
      <c r="G140" s="2">
        <v>0.42035299267770398</v>
      </c>
      <c r="H140" s="2">
        <v>0.393303851144234</v>
      </c>
      <c r="I140" s="2">
        <v>0.40410958904109501</v>
      </c>
      <c r="J140" s="2">
        <v>0.41249999999999998</v>
      </c>
      <c r="K140" s="2">
        <v>-3.0211356886773202E-2</v>
      </c>
      <c r="L140" s="2"/>
      <c r="M140" s="2" t="e">
        <f>(Table1[[#This Row],[poisson_likelihood]] - (1-Table1[[#This Row],[poisson_likelihood]])/(1/Table1[[#This Row],[365 implied]]-1))/4</f>
        <v>#DIV/0!</v>
      </c>
      <c r="N140" s="2"/>
      <c r="O140" s="2">
        <f>(Table1[[#This Row],[poisson_likelihood]]-(1-Table1[[#This Row],[poisson_likelihood]])/(1/Table1[[#This Row],[implied_likelihood]]-1))/4</f>
        <v>-3.0211356886773191E-2</v>
      </c>
      <c r="P140" s="2">
        <f>Table1[[#This Row],[poisson_kelly]]/O140</f>
        <v>1.0000000000000004</v>
      </c>
    </row>
    <row r="141" spans="1:16" x14ac:dyDescent="0.2">
      <c r="A141">
        <v>3221</v>
      </c>
      <c r="B141" t="s">
        <v>58</v>
      </c>
      <c r="C141" s="1">
        <v>45596</v>
      </c>
      <c r="D141" t="s">
        <v>12</v>
      </c>
      <c r="E141">
        <v>1.5</v>
      </c>
      <c r="F141" s="2">
        <v>0.58479532163742598</v>
      </c>
      <c r="G141" s="2">
        <v>0.58731684083492897</v>
      </c>
      <c r="H141" s="2">
        <v>0.53448458696751</v>
      </c>
      <c r="I141" s="2">
        <v>0.53125</v>
      </c>
      <c r="J141" s="2">
        <v>0.52734375</v>
      </c>
      <c r="K141" s="2">
        <v>-3.0292731086463801E-2</v>
      </c>
      <c r="L141" s="2"/>
      <c r="M141" s="2" t="e">
        <f>(Table1[[#This Row],[poisson_likelihood]] - (1-Table1[[#This Row],[poisson_likelihood]])/(1/Table1[[#This Row],[365 implied]]-1))/4</f>
        <v>#DIV/0!</v>
      </c>
      <c r="N141" s="2"/>
      <c r="O141" s="2">
        <f>(Table1[[#This Row],[poisson_likelihood]]-(1-Table1[[#This Row],[poisson_likelihood]])/(1/Table1[[#This Row],[implied_likelihood]]-1))/4</f>
        <v>-3.0292731086463437E-2</v>
      </c>
      <c r="P141" s="2">
        <f>Table1[[#This Row],[poisson_kelly]]/O141</f>
        <v>1.000000000000012</v>
      </c>
    </row>
    <row r="142" spans="1:16" x14ac:dyDescent="0.2">
      <c r="A142">
        <v>3248</v>
      </c>
      <c r="B142" t="s">
        <v>71</v>
      </c>
      <c r="C142" s="1">
        <v>45596</v>
      </c>
      <c r="D142" t="s">
        <v>13</v>
      </c>
      <c r="E142">
        <v>1.5</v>
      </c>
      <c r="F142" s="2">
        <v>0.45454545454545398</v>
      </c>
      <c r="G142" s="2">
        <v>0.366520281604447</v>
      </c>
      <c r="H142" s="2">
        <v>0.388101773702625</v>
      </c>
      <c r="I142" s="2">
        <v>0.4</v>
      </c>
      <c r="J142" s="2">
        <v>0.39143730886850098</v>
      </c>
      <c r="K142" s="2">
        <v>-3.04533537196299E-2</v>
      </c>
      <c r="L142" s="2"/>
      <c r="M142" s="2" t="e">
        <f>(Table1[[#This Row],[poisson_likelihood]] - (1-Table1[[#This Row],[poisson_likelihood]])/(1/Table1[[#This Row],[365 implied]]-1))/4</f>
        <v>#DIV/0!</v>
      </c>
      <c r="N142" s="2"/>
      <c r="O142" s="2">
        <f>(Table1[[#This Row],[poisson_likelihood]]-(1-Table1[[#This Row],[poisson_likelihood]])/(1/Table1[[#This Row],[implied_likelihood]]-1))/4</f>
        <v>-3.04533537196299E-2</v>
      </c>
      <c r="P142" s="2">
        <f>Table1[[#This Row],[poisson_kelly]]/O142</f>
        <v>1</v>
      </c>
    </row>
    <row r="143" spans="1:16" x14ac:dyDescent="0.2">
      <c r="A143">
        <v>3275</v>
      </c>
      <c r="B143" t="s">
        <v>85</v>
      </c>
      <c r="C143" s="1">
        <v>45596</v>
      </c>
      <c r="D143" t="s">
        <v>12</v>
      </c>
      <c r="E143">
        <v>1.5</v>
      </c>
      <c r="F143" s="2">
        <v>0.53191489361702105</v>
      </c>
      <c r="G143" s="2">
        <v>0.52791273423969498</v>
      </c>
      <c r="H143" s="2">
        <v>0.47371946783557201</v>
      </c>
      <c r="I143" s="2">
        <v>0.46242774566473899</v>
      </c>
      <c r="J143" s="2">
        <v>0.44971537001897499</v>
      </c>
      <c r="K143" s="2">
        <v>-3.1081647860546499E-2</v>
      </c>
      <c r="L143" s="2"/>
      <c r="M143" s="2" t="e">
        <f>(Table1[[#This Row],[poisson_likelihood]] - (1-Table1[[#This Row],[poisson_likelihood]])/(1/Table1[[#This Row],[365 implied]]-1))/4</f>
        <v>#DIV/0!</v>
      </c>
      <c r="N143" s="2"/>
      <c r="O143" s="2">
        <f>(Table1[[#This Row],[poisson_likelihood]]-(1-Table1[[#This Row],[poisson_likelihood]])/(1/Table1[[#This Row],[implied_likelihood]]-1))/4</f>
        <v>-3.108164786054661E-2</v>
      </c>
      <c r="P143" s="2">
        <f>Table1[[#This Row],[poisson_kelly]]/O143</f>
        <v>0.99999999999999645</v>
      </c>
    </row>
    <row r="144" spans="1:16" x14ac:dyDescent="0.2">
      <c r="A144">
        <v>3133</v>
      </c>
      <c r="B144" t="s">
        <v>14</v>
      </c>
      <c r="C144" s="1">
        <v>45596</v>
      </c>
      <c r="D144" t="s">
        <v>12</v>
      </c>
      <c r="E144">
        <v>2.5</v>
      </c>
      <c r="F144" s="2">
        <v>0.40816326530612201</v>
      </c>
      <c r="G144" s="2">
        <v>0.36773980871065298</v>
      </c>
      <c r="H144" s="2">
        <v>0.33326547636388498</v>
      </c>
      <c r="I144" s="2">
        <v>0.34640522875816898</v>
      </c>
      <c r="J144" s="2">
        <v>0.35918367346938701</v>
      </c>
      <c r="K144" s="2">
        <v>-3.1637859122151897E-2</v>
      </c>
      <c r="L144" s="2">
        <f>1/1.74</f>
        <v>0.57471264367816088</v>
      </c>
      <c r="M144" s="2">
        <f>(Table1[[#This Row],[poisson_likelihood]] - (1-Table1[[#This Row],[poisson_likelihood]])/(1/Table1[[#This Row],[365 implied]]-1))/4</f>
        <v>-0.14193178078609459</v>
      </c>
      <c r="N144" s="2"/>
      <c r="O144" s="2">
        <f>(Table1[[#This Row],[poisson_likelihood]]-(1-Table1[[#This Row],[poisson_likelihood]])/(1/Table1[[#This Row],[implied_likelihood]]-1))/4</f>
        <v>-3.1637859122151848E-2</v>
      </c>
      <c r="P144" s="2">
        <f>Table1[[#This Row],[poisson_kelly]]/O144</f>
        <v>1.0000000000000016</v>
      </c>
    </row>
    <row r="145" spans="1:16" x14ac:dyDescent="0.2">
      <c r="A145">
        <v>3252</v>
      </c>
      <c r="B145" t="s">
        <v>73</v>
      </c>
      <c r="C145" s="1">
        <v>45596</v>
      </c>
      <c r="D145" t="s">
        <v>13</v>
      </c>
      <c r="E145">
        <v>1.5</v>
      </c>
      <c r="F145" s="2">
        <v>0.49504950495049499</v>
      </c>
      <c r="G145" s="2">
        <v>0.38846855932628299</v>
      </c>
      <c r="H145" s="2">
        <v>0.430987829091806</v>
      </c>
      <c r="I145" s="2">
        <v>0.42657342657342601</v>
      </c>
      <c r="J145" s="2">
        <v>0.46318289786223199</v>
      </c>
      <c r="K145" s="2">
        <v>-3.1716810106507398E-2</v>
      </c>
      <c r="L145" s="2"/>
      <c r="M145" s="2" t="e">
        <f>(Table1[[#This Row],[poisson_likelihood]] - (1-Table1[[#This Row],[poisson_likelihood]])/(1/Table1[[#This Row],[365 implied]]-1))/4</f>
        <v>#DIV/0!</v>
      </c>
      <c r="N145" s="2"/>
      <c r="O145" s="2">
        <f>(Table1[[#This Row],[poisson_likelihood]]-(1-Table1[[#This Row],[poisson_likelihood]])/(1/Table1[[#This Row],[implied_likelihood]]-1))/4</f>
        <v>-3.1716810106507759E-2</v>
      </c>
      <c r="P145" s="2">
        <f>Table1[[#This Row],[poisson_kelly]]/O145</f>
        <v>0.99999999999998868</v>
      </c>
    </row>
    <row r="146" spans="1:16" x14ac:dyDescent="0.2">
      <c r="A146">
        <v>3263</v>
      </c>
      <c r="B146" t="s">
        <v>79</v>
      </c>
      <c r="C146" s="1">
        <v>45596</v>
      </c>
      <c r="D146" t="s">
        <v>12</v>
      </c>
      <c r="E146">
        <v>1.5</v>
      </c>
      <c r="F146" s="2">
        <v>0.57471264367816</v>
      </c>
      <c r="G146" s="2">
        <v>0.56921563684452903</v>
      </c>
      <c r="H146" s="2">
        <v>0.51860409401611995</v>
      </c>
      <c r="I146" s="2">
        <v>0.56470588235294095</v>
      </c>
      <c r="J146" s="2">
        <v>0.50192307692307603</v>
      </c>
      <c r="K146" s="2">
        <v>-3.2982728517551102E-2</v>
      </c>
      <c r="L146" s="2"/>
      <c r="M146" s="2" t="e">
        <f>(Table1[[#This Row],[poisson_likelihood]] - (1-Table1[[#This Row],[poisson_likelihood]])/(1/Table1[[#This Row],[365 implied]]-1))/4</f>
        <v>#DIV/0!</v>
      </c>
      <c r="N146" s="2"/>
      <c r="O146" s="2">
        <f>(Table1[[#This Row],[poisson_likelihood]]-(1-Table1[[#This Row],[poisson_likelihood]])/(1/Table1[[#This Row],[implied_likelihood]]-1))/4</f>
        <v>-3.2982728517550464E-2</v>
      </c>
      <c r="P146" s="2">
        <f>Table1[[#This Row],[poisson_kelly]]/O146</f>
        <v>1.0000000000000193</v>
      </c>
    </row>
    <row r="147" spans="1:16" x14ac:dyDescent="0.2">
      <c r="A147">
        <v>3291</v>
      </c>
      <c r="B147" t="s">
        <v>93</v>
      </c>
      <c r="C147" s="1">
        <v>45596</v>
      </c>
      <c r="D147" t="s">
        <v>12</v>
      </c>
      <c r="E147">
        <v>2.5</v>
      </c>
      <c r="F147" s="2">
        <v>0.45454545454545398</v>
      </c>
      <c r="G147" s="2">
        <v>0.42589206670339402</v>
      </c>
      <c r="H147" s="2">
        <v>0.38115161876250198</v>
      </c>
      <c r="I147" s="2">
        <v>0.33532934131736503</v>
      </c>
      <c r="J147" s="2">
        <v>0.372319688109161</v>
      </c>
      <c r="K147" s="2">
        <v>-3.3638841400519801E-2</v>
      </c>
      <c r="L147" s="2"/>
      <c r="M147" s="2" t="e">
        <f>(Table1[[#This Row],[poisson_likelihood]] - (1-Table1[[#This Row],[poisson_likelihood]])/(1/Table1[[#This Row],[365 implied]]-1))/4</f>
        <v>#DIV/0!</v>
      </c>
      <c r="N147" s="2"/>
      <c r="O147" s="2">
        <f>(Table1[[#This Row],[poisson_likelihood]]-(1-Table1[[#This Row],[poisson_likelihood]])/(1/Table1[[#This Row],[implied_likelihood]]-1))/4</f>
        <v>-3.3638841400519634E-2</v>
      </c>
      <c r="P147" s="2">
        <f>Table1[[#This Row],[poisson_kelly]]/O147</f>
        <v>1.0000000000000049</v>
      </c>
    </row>
    <row r="148" spans="1:16" x14ac:dyDescent="0.2">
      <c r="A148">
        <v>3256</v>
      </c>
      <c r="B148" t="s">
        <v>75</v>
      </c>
      <c r="C148" s="1">
        <v>45596</v>
      </c>
      <c r="D148" t="s">
        <v>13</v>
      </c>
      <c r="E148">
        <v>3.5</v>
      </c>
      <c r="F148" s="2">
        <v>0.59171597633136097</v>
      </c>
      <c r="G148" s="2">
        <v>0.49827510727848201</v>
      </c>
      <c r="H148" s="2">
        <v>0.53475563085191302</v>
      </c>
      <c r="I148" s="2">
        <v>0.53846153846153799</v>
      </c>
      <c r="J148" s="2">
        <v>0.51063829787234005</v>
      </c>
      <c r="K148" s="2">
        <v>-3.4877892702994698E-2</v>
      </c>
      <c r="L148" s="2"/>
      <c r="M148" s="2" t="e">
        <f>(Table1[[#This Row],[poisson_likelihood]] - (1-Table1[[#This Row],[poisson_likelihood]])/(1/Table1[[#This Row],[365 implied]]-1))/4</f>
        <v>#DIV/0!</v>
      </c>
      <c r="N148" s="2"/>
      <c r="O148" s="2">
        <f>(Table1[[#This Row],[poisson_likelihood]]-(1-Table1[[#This Row],[poisson_likelihood]])/(1/Table1[[#This Row],[implied_likelihood]]-1))/4</f>
        <v>-3.4877892702995295E-2</v>
      </c>
      <c r="P148" s="2">
        <f>Table1[[#This Row],[poisson_kelly]]/O148</f>
        <v>0.9999999999999829</v>
      </c>
    </row>
    <row r="149" spans="1:16" x14ac:dyDescent="0.2">
      <c r="A149">
        <v>3149</v>
      </c>
      <c r="B149" t="s">
        <v>22</v>
      </c>
      <c r="C149" s="1">
        <v>45596</v>
      </c>
      <c r="D149" t="s">
        <v>12</v>
      </c>
      <c r="E149">
        <v>1.5</v>
      </c>
      <c r="F149" s="2">
        <v>0.64102564102564097</v>
      </c>
      <c r="G149" s="2">
        <v>0.62990022263118295</v>
      </c>
      <c r="H149" s="2">
        <v>0.58876392285055701</v>
      </c>
      <c r="I149" s="2">
        <v>0.53125</v>
      </c>
      <c r="J149" s="2">
        <v>0.52884615384615297</v>
      </c>
      <c r="K149" s="2">
        <v>-3.6396553729075798E-2</v>
      </c>
      <c r="L149" s="2"/>
      <c r="M149" s="2" t="e">
        <f>(Table1[[#This Row],[poisson_likelihood]] - (1-Table1[[#This Row],[poisson_likelihood]])/(1/Table1[[#This Row],[365 implied]]-1))/4</f>
        <v>#DIV/0!</v>
      </c>
      <c r="N149" s="2"/>
      <c r="O149" s="2">
        <f>(Table1[[#This Row],[poisson_likelihood]]-(1-Table1[[#This Row],[poisson_likelihood]])/(1/Table1[[#This Row],[implied_likelihood]]-1))/4</f>
        <v>-3.6396553729076353E-2</v>
      </c>
      <c r="P149" s="2">
        <f>Table1[[#This Row],[poisson_kelly]]/O149</f>
        <v>0.99999999999998479</v>
      </c>
    </row>
    <row r="150" spans="1:16" x14ac:dyDescent="0.2">
      <c r="A150">
        <v>3161</v>
      </c>
      <c r="B150" t="s">
        <v>28</v>
      </c>
      <c r="C150" s="1">
        <v>45596</v>
      </c>
      <c r="D150" t="s">
        <v>12</v>
      </c>
      <c r="E150">
        <v>2.5</v>
      </c>
      <c r="F150" s="2">
        <v>0.48780487804877998</v>
      </c>
      <c r="G150" s="2">
        <v>0.45848586104568101</v>
      </c>
      <c r="H150" s="2">
        <v>0.410973143339116</v>
      </c>
      <c r="I150" s="2">
        <v>0.42580645161290298</v>
      </c>
      <c r="J150" s="2">
        <v>0.392197125256673</v>
      </c>
      <c r="K150" s="2">
        <v>-3.7501203846383398E-2</v>
      </c>
      <c r="L150" s="2"/>
      <c r="M150" s="2" t="e">
        <f>(Table1[[#This Row],[poisson_likelihood]] - (1-Table1[[#This Row],[poisson_likelihood]])/(1/Table1[[#This Row],[365 implied]]-1))/4</f>
        <v>#DIV/0!</v>
      </c>
      <c r="N150" s="2"/>
      <c r="O150" s="2">
        <f>(Table1[[#This Row],[poisson_likelihood]]-(1-Table1[[#This Row],[poisson_likelihood]])/(1/Table1[[#This Row],[implied_likelihood]]-1))/4</f>
        <v>-3.7501203846383599E-2</v>
      </c>
      <c r="P150" s="2">
        <f>Table1[[#This Row],[poisson_kelly]]/O150</f>
        <v>0.99999999999999467</v>
      </c>
    </row>
    <row r="151" spans="1:16" x14ac:dyDescent="0.2">
      <c r="A151">
        <v>3265</v>
      </c>
      <c r="B151" t="s">
        <v>80</v>
      </c>
      <c r="C151" s="1">
        <v>45596</v>
      </c>
      <c r="D151" t="s">
        <v>12</v>
      </c>
      <c r="E151">
        <v>2.5</v>
      </c>
      <c r="F151" s="2">
        <v>0.5</v>
      </c>
      <c r="G151" s="2">
        <v>0.46611698125036199</v>
      </c>
      <c r="H151" s="2">
        <v>0.42014585835604801</v>
      </c>
      <c r="I151" s="2">
        <v>0.43396226415094302</v>
      </c>
      <c r="J151" s="2">
        <v>0.41505376344085998</v>
      </c>
      <c r="K151" s="2">
        <v>-3.9927070821975601E-2</v>
      </c>
      <c r="L151" s="2"/>
      <c r="M151" s="2" t="e">
        <f>(Table1[[#This Row],[poisson_likelihood]] - (1-Table1[[#This Row],[poisson_likelihood]])/(1/Table1[[#This Row],[365 implied]]-1))/4</f>
        <v>#DIV/0!</v>
      </c>
      <c r="N151" s="2"/>
      <c r="O151" s="2">
        <f>(Table1[[#This Row],[poisson_likelihood]]-(1-Table1[[#This Row],[poisson_likelihood]])/(1/Table1[[#This Row],[implied_likelihood]]-1))/4</f>
        <v>-3.9927070821975996E-2</v>
      </c>
      <c r="P151" s="2">
        <f>Table1[[#This Row],[poisson_kelly]]/O151</f>
        <v>0.99999999999999012</v>
      </c>
    </row>
    <row r="152" spans="1:16" x14ac:dyDescent="0.2">
      <c r="A152">
        <v>3135</v>
      </c>
      <c r="B152" t="s">
        <v>15</v>
      </c>
      <c r="C152" s="1">
        <v>45596</v>
      </c>
      <c r="D152" t="s">
        <v>12</v>
      </c>
      <c r="E152">
        <v>1.5</v>
      </c>
      <c r="F152" s="2">
        <v>0.625</v>
      </c>
      <c r="G152" s="2">
        <v>0.60294023539715802</v>
      </c>
      <c r="H152" s="2">
        <v>0.565084464009871</v>
      </c>
      <c r="I152" s="2">
        <v>0.50406504065040603</v>
      </c>
      <c r="J152" s="2">
        <v>0.552050473186119</v>
      </c>
      <c r="K152" s="2">
        <v>-3.99436906600859E-2</v>
      </c>
      <c r="L152" s="2"/>
      <c r="M152" s="2" t="e">
        <f>(Table1[[#This Row],[poisson_likelihood]] - (1-Table1[[#This Row],[poisson_likelihood]])/(1/Table1[[#This Row],[365 implied]]-1))/4</f>
        <v>#DIV/0!</v>
      </c>
      <c r="N152" s="2"/>
      <c r="O152" s="2">
        <f>(Table1[[#This Row],[poisson_likelihood]]-(1-Table1[[#This Row],[poisson_likelihood]])/(1/Table1[[#This Row],[implied_likelihood]]-1))/4</f>
        <v>-3.9943690660085962E-2</v>
      </c>
      <c r="P152" s="2">
        <f>Table1[[#This Row],[poisson_kelly]]/O152</f>
        <v>0.99999999999999845</v>
      </c>
    </row>
    <row r="153" spans="1:16" x14ac:dyDescent="0.2">
      <c r="A153">
        <v>3289</v>
      </c>
      <c r="B153" t="s">
        <v>92</v>
      </c>
      <c r="C153" s="1">
        <v>45596</v>
      </c>
      <c r="D153" t="s">
        <v>12</v>
      </c>
      <c r="E153">
        <v>2.5</v>
      </c>
      <c r="F153" s="2">
        <v>0.58479532163742598</v>
      </c>
      <c r="G153" s="2">
        <v>0.55479627665487996</v>
      </c>
      <c r="H153" s="2">
        <v>0.51496778278033095</v>
      </c>
      <c r="I153" s="2">
        <v>0.55555555555555503</v>
      </c>
      <c r="J153" s="2">
        <v>0.50666666666666604</v>
      </c>
      <c r="K153" s="2">
        <v>-4.2044046283673697E-2</v>
      </c>
      <c r="L153" s="2"/>
      <c r="M153" s="2" t="e">
        <f>(Table1[[#This Row],[poisson_likelihood]] - (1-Table1[[#This Row],[poisson_likelihood]])/(1/Table1[[#This Row],[365 implied]]-1))/4</f>
        <v>#DIV/0!</v>
      </c>
      <c r="N153" s="2"/>
      <c r="O153" s="2">
        <f>(Table1[[#This Row],[poisson_likelihood]]-(1-Table1[[#This Row],[poisson_likelihood]])/(1/Table1[[#This Row],[implied_likelihood]]-1))/4</f>
        <v>-4.2044046283673336E-2</v>
      </c>
      <c r="P153" s="2">
        <f>Table1[[#This Row],[poisson_kelly]]/O153</f>
        <v>1.0000000000000087</v>
      </c>
    </row>
    <row r="154" spans="1:16" x14ac:dyDescent="0.2">
      <c r="A154">
        <v>3238</v>
      </c>
      <c r="B154" t="s">
        <v>66</v>
      </c>
      <c r="C154" s="1">
        <v>45596</v>
      </c>
      <c r="D154" t="s">
        <v>13</v>
      </c>
      <c r="E154">
        <v>1.5</v>
      </c>
      <c r="F154" s="2">
        <v>0.4</v>
      </c>
      <c r="G154" s="2">
        <v>0.28536081792759699</v>
      </c>
      <c r="H154" s="2">
        <v>0.298701983842589</v>
      </c>
      <c r="I154" s="2">
        <v>0.32679738562091498</v>
      </c>
      <c r="J154" s="2">
        <v>0.31411530815109301</v>
      </c>
      <c r="K154" s="2">
        <v>-4.2207506732254402E-2</v>
      </c>
      <c r="L154" s="2"/>
      <c r="M154" s="2" t="e">
        <f>(Table1[[#This Row],[poisson_likelihood]] - (1-Table1[[#This Row],[poisson_likelihood]])/(1/Table1[[#This Row],[365 implied]]-1))/4</f>
        <v>#DIV/0!</v>
      </c>
      <c r="N154" s="2"/>
      <c r="O154" s="2">
        <f>(Table1[[#This Row],[poisson_likelihood]]-(1-Table1[[#This Row],[poisson_likelihood]])/(1/Table1[[#This Row],[implied_likelihood]]-1))/4</f>
        <v>-4.2207506732254568E-2</v>
      </c>
      <c r="P154" s="2">
        <f>Table1[[#This Row],[poisson_kelly]]/O154</f>
        <v>0.999999999999996</v>
      </c>
    </row>
    <row r="155" spans="1:16" x14ac:dyDescent="0.2">
      <c r="A155">
        <v>3153</v>
      </c>
      <c r="B155" t="s">
        <v>24</v>
      </c>
      <c r="C155" s="1">
        <v>45596</v>
      </c>
      <c r="D155" t="s">
        <v>12</v>
      </c>
      <c r="E155">
        <v>2.5</v>
      </c>
      <c r="F155" s="2">
        <v>0.44247787610619399</v>
      </c>
      <c r="G155" s="2">
        <v>0.39735416306181698</v>
      </c>
      <c r="H155" s="2">
        <v>0.34590941115694201</v>
      </c>
      <c r="I155" s="2">
        <v>0.369942196531791</v>
      </c>
      <c r="J155" s="2">
        <v>0.35104364326375698</v>
      </c>
      <c r="K155" s="2">
        <v>-4.3302525949466097E-2</v>
      </c>
      <c r="L155" s="2"/>
      <c r="M155" s="2" t="e">
        <f>(Table1[[#This Row],[poisson_likelihood]] - (1-Table1[[#This Row],[poisson_likelihood]])/(1/Table1[[#This Row],[365 implied]]-1))/4</f>
        <v>#DIV/0!</v>
      </c>
      <c r="N155" s="2"/>
      <c r="O155" s="2">
        <f>(Table1[[#This Row],[poisson_likelihood]]-(1-Table1[[#This Row],[poisson_likelihood]])/(1/Table1[[#This Row],[implied_likelihood]]-1))/4</f>
        <v>-4.3302525949466084E-2</v>
      </c>
      <c r="P155" s="2">
        <f>Table1[[#This Row],[poisson_kelly]]/O155</f>
        <v>1.0000000000000002</v>
      </c>
    </row>
    <row r="156" spans="1:16" x14ac:dyDescent="0.2">
      <c r="A156">
        <v>3288</v>
      </c>
      <c r="B156" t="s">
        <v>91</v>
      </c>
      <c r="C156" s="1">
        <v>45596</v>
      </c>
      <c r="D156" t="s">
        <v>13</v>
      </c>
      <c r="E156">
        <v>2.5</v>
      </c>
      <c r="F156" s="2">
        <v>0.467289719626168</v>
      </c>
      <c r="G156" s="2">
        <v>0.35132064619506198</v>
      </c>
      <c r="H156" s="2">
        <v>0.37300367378993898</v>
      </c>
      <c r="I156" s="2">
        <v>0.35329341317365198</v>
      </c>
      <c r="J156" s="2">
        <v>0.35372848948374702</v>
      </c>
      <c r="K156" s="2">
        <v>-4.42482758968267E-2</v>
      </c>
      <c r="L156" s="2"/>
      <c r="M156" s="2" t="e">
        <f>(Table1[[#This Row],[poisson_likelihood]] - (1-Table1[[#This Row],[poisson_likelihood]])/(1/Table1[[#This Row],[365 implied]]-1))/4</f>
        <v>#DIV/0!</v>
      </c>
      <c r="N156" s="2"/>
      <c r="O156" s="2">
        <f>(Table1[[#This Row],[poisson_likelihood]]-(1-Table1[[#This Row],[poisson_likelihood]])/(1/Table1[[#This Row],[implied_likelihood]]-1))/4</f>
        <v>-4.4248275896826769E-2</v>
      </c>
      <c r="P156" s="2">
        <f>Table1[[#This Row],[poisson_kelly]]/O156</f>
        <v>0.99999999999999845</v>
      </c>
    </row>
    <row r="157" spans="1:16" x14ac:dyDescent="0.2">
      <c r="A157">
        <v>3245</v>
      </c>
      <c r="B157" t="s">
        <v>70</v>
      </c>
      <c r="C157" s="1">
        <v>45596</v>
      </c>
      <c r="D157" t="s">
        <v>12</v>
      </c>
      <c r="E157">
        <v>4.5</v>
      </c>
      <c r="F157" s="2">
        <v>0.55555555555555503</v>
      </c>
      <c r="G157" s="2">
        <v>0.507780110443528</v>
      </c>
      <c r="H157" s="2">
        <v>0.47683240491614598</v>
      </c>
      <c r="I157" s="2">
        <v>0.43636363636363601</v>
      </c>
      <c r="J157" s="2">
        <v>0.429672447013487</v>
      </c>
      <c r="K157" s="2">
        <v>-4.4281772234667303E-2</v>
      </c>
      <c r="L157" s="2"/>
      <c r="M157" s="2" t="e">
        <f>(Table1[[#This Row],[poisson_likelihood]] - (1-Table1[[#This Row],[poisson_likelihood]])/(1/Table1[[#This Row],[365 implied]]-1))/4</f>
        <v>#DIV/0!</v>
      </c>
      <c r="N157" s="2"/>
      <c r="O157" s="2">
        <f>(Table1[[#This Row],[poisson_likelihood]]-(1-Table1[[#This Row],[poisson_likelihood]])/(1/Table1[[#This Row],[implied_likelihood]]-1))/4</f>
        <v>-4.4281772234667505E-2</v>
      </c>
      <c r="P157" s="2">
        <f>Table1[[#This Row],[poisson_kelly]]/O157</f>
        <v>0.99999999999999545</v>
      </c>
    </row>
    <row r="158" spans="1:16" x14ac:dyDescent="0.2">
      <c r="A158">
        <v>3145</v>
      </c>
      <c r="B158" t="s">
        <v>20</v>
      </c>
      <c r="C158" s="1">
        <v>45596</v>
      </c>
      <c r="D158" t="s">
        <v>12</v>
      </c>
      <c r="E158">
        <v>2.5</v>
      </c>
      <c r="F158" s="2">
        <v>0.47169811320754701</v>
      </c>
      <c r="G158" s="2">
        <v>0.41795030999624799</v>
      </c>
      <c r="H158" s="2">
        <v>0.377088351384887</v>
      </c>
      <c r="I158" s="2">
        <v>0.40764331210191002</v>
      </c>
      <c r="J158" s="2">
        <v>0.39114391143911398</v>
      </c>
      <c r="K158" s="2">
        <v>-4.4770690862508303E-2</v>
      </c>
      <c r="L158" s="2"/>
      <c r="M158" s="2" t="e">
        <f>(Table1[[#This Row],[poisson_likelihood]] - (1-Table1[[#This Row],[poisson_likelihood]])/(1/Table1[[#This Row],[365 implied]]-1))/4</f>
        <v>#DIV/0!</v>
      </c>
      <c r="N158" s="2"/>
      <c r="O158" s="2">
        <f>(Table1[[#This Row],[poisson_likelihood]]-(1-Table1[[#This Row],[poisson_likelihood]])/(1/Table1[[#This Row],[implied_likelihood]]-1))/4</f>
        <v>-4.4770690862508747E-2</v>
      </c>
      <c r="P158" s="2">
        <f>Table1[[#This Row],[poisson_kelly]]/O158</f>
        <v>0.99999999999999012</v>
      </c>
    </row>
    <row r="159" spans="1:16" x14ac:dyDescent="0.2">
      <c r="A159">
        <v>3274</v>
      </c>
      <c r="B159" t="s">
        <v>84</v>
      </c>
      <c r="C159" s="1">
        <v>45596</v>
      </c>
      <c r="D159" t="s">
        <v>13</v>
      </c>
      <c r="E159">
        <v>3.5</v>
      </c>
      <c r="F159" s="2">
        <v>0.56497175141242895</v>
      </c>
      <c r="G159" s="2">
        <v>0.44741227141423301</v>
      </c>
      <c r="H159" s="2">
        <v>0.48610119314989603</v>
      </c>
      <c r="I159" s="2">
        <v>0.51149425287356298</v>
      </c>
      <c r="J159" s="2">
        <v>0.48684210526315702</v>
      </c>
      <c r="K159" s="2">
        <v>-4.5324963676844902E-2</v>
      </c>
      <c r="L159" s="2"/>
      <c r="M159" s="2" t="e">
        <f>(Table1[[#This Row],[poisson_likelihood]] - (1-Table1[[#This Row],[poisson_likelihood]])/(1/Table1[[#This Row],[365 implied]]-1))/4</f>
        <v>#DIV/0!</v>
      </c>
      <c r="N159" s="2"/>
      <c r="O159" s="2">
        <f>(Table1[[#This Row],[poisson_likelihood]]-(1-Table1[[#This Row],[poisson_likelihood]])/(1/Table1[[#This Row],[implied_likelihood]]-1))/4</f>
        <v>-4.5324963676845201E-2</v>
      </c>
      <c r="P159" s="2">
        <f>Table1[[#This Row],[poisson_kelly]]/O159</f>
        <v>0.99999999999999345</v>
      </c>
    </row>
    <row r="160" spans="1:16" x14ac:dyDescent="0.2">
      <c r="A160">
        <v>3157</v>
      </c>
      <c r="B160" t="s">
        <v>26</v>
      </c>
      <c r="C160" s="1">
        <v>45596</v>
      </c>
      <c r="D160" t="s">
        <v>12</v>
      </c>
      <c r="E160">
        <v>3.5</v>
      </c>
      <c r="F160" s="2">
        <v>0.485436893203883</v>
      </c>
      <c r="G160" s="2">
        <v>0.43135495709532901</v>
      </c>
      <c r="H160" s="2">
        <v>0.39146709939171298</v>
      </c>
      <c r="I160" s="2">
        <v>0.4</v>
      </c>
      <c r="J160" s="2">
        <v>0.397923875432525</v>
      </c>
      <c r="K160" s="2">
        <v>-4.5655135672893803E-2</v>
      </c>
      <c r="L160" s="2"/>
      <c r="M160" s="2" t="e">
        <f>(Table1[[#This Row],[poisson_likelihood]] - (1-Table1[[#This Row],[poisson_likelihood]])/(1/Table1[[#This Row],[365 implied]]-1))/4</f>
        <v>#DIV/0!</v>
      </c>
      <c r="N160" s="2"/>
      <c r="O160" s="2">
        <f>(Table1[[#This Row],[poisson_likelihood]]-(1-Table1[[#This Row],[poisson_likelihood]])/(1/Table1[[#This Row],[implied_likelihood]]-1))/4</f>
        <v>-4.5655135672893865E-2</v>
      </c>
      <c r="P160" s="2">
        <f>Table1[[#This Row],[poisson_kelly]]/O160</f>
        <v>0.99999999999999867</v>
      </c>
    </row>
    <row r="161" spans="1:16" x14ac:dyDescent="0.2">
      <c r="A161">
        <v>3225</v>
      </c>
      <c r="B161" t="s">
        <v>60</v>
      </c>
      <c r="C161" s="1">
        <v>45596</v>
      </c>
      <c r="D161" t="s">
        <v>12</v>
      </c>
      <c r="E161">
        <v>1.5</v>
      </c>
      <c r="F161" s="2">
        <v>0.62111801242235998</v>
      </c>
      <c r="G161" s="2">
        <v>0.58853675383104898</v>
      </c>
      <c r="H161" s="2">
        <v>0.54950775513237304</v>
      </c>
      <c r="I161" s="2">
        <v>0.46923076923076901</v>
      </c>
      <c r="J161" s="2">
        <v>0.50854700854700796</v>
      </c>
      <c r="K161" s="2">
        <v>-4.7251030424950401E-2</v>
      </c>
      <c r="L161" s="2"/>
      <c r="M161" s="2" t="e">
        <f>(Table1[[#This Row],[poisson_likelihood]] - (1-Table1[[#This Row],[poisson_likelihood]])/(1/Table1[[#This Row],[365 implied]]-1))/4</f>
        <v>#DIV/0!</v>
      </c>
      <c r="N161" s="2"/>
      <c r="O161" s="2">
        <f>(Table1[[#This Row],[poisson_likelihood]]-(1-Table1[[#This Row],[poisson_likelihood]])/(1/Table1[[#This Row],[implied_likelihood]]-1))/4</f>
        <v>-4.7251030424950352E-2</v>
      </c>
      <c r="P161" s="2">
        <f>Table1[[#This Row],[poisson_kelly]]/O161</f>
        <v>1.0000000000000011</v>
      </c>
    </row>
    <row r="162" spans="1:16" x14ac:dyDescent="0.2">
      <c r="A162">
        <v>3319</v>
      </c>
      <c r="B162" t="s">
        <v>107</v>
      </c>
      <c r="C162" s="1">
        <v>45596</v>
      </c>
      <c r="D162" t="s">
        <v>12</v>
      </c>
      <c r="E162">
        <v>2.5</v>
      </c>
      <c r="F162" s="2">
        <v>0.40650406504065001</v>
      </c>
      <c r="G162" s="2">
        <v>0.34196754102428001</v>
      </c>
      <c r="H162" s="2">
        <v>0.29340373934341901</v>
      </c>
      <c r="I162" s="2">
        <v>0.337662337662337</v>
      </c>
      <c r="J162" s="2">
        <v>0.33196721311475402</v>
      </c>
      <c r="K162" s="2">
        <v>-4.7641575550546003E-2</v>
      </c>
      <c r="L162" s="2"/>
      <c r="M162" s="2" t="e">
        <f>(Table1[[#This Row],[poisson_likelihood]] - (1-Table1[[#This Row],[poisson_likelihood]])/(1/Table1[[#This Row],[365 implied]]-1))/4</f>
        <v>#DIV/0!</v>
      </c>
      <c r="N162" s="2"/>
      <c r="O162" s="2">
        <f>(Table1[[#This Row],[poisson_likelihood]]-(1-Table1[[#This Row],[poisson_likelihood]])/(1/Table1[[#This Row],[implied_likelihood]]-1))/4</f>
        <v>-4.764157555054592E-2</v>
      </c>
      <c r="P162" s="2">
        <f>Table1[[#This Row],[poisson_kelly]]/O162</f>
        <v>1.0000000000000018</v>
      </c>
    </row>
    <row r="163" spans="1:16" x14ac:dyDescent="0.2">
      <c r="A163">
        <v>3168</v>
      </c>
      <c r="B163" t="s">
        <v>31</v>
      </c>
      <c r="C163" s="1">
        <v>45596</v>
      </c>
      <c r="D163" t="s">
        <v>13</v>
      </c>
      <c r="E163">
        <v>1.5</v>
      </c>
      <c r="F163" s="2">
        <v>0.39840637450199201</v>
      </c>
      <c r="G163" s="2">
        <v>0.26244077777202202</v>
      </c>
      <c r="H163" s="2">
        <v>0.28165522202505899</v>
      </c>
      <c r="I163" s="2">
        <v>0.29090909090909001</v>
      </c>
      <c r="J163" s="2">
        <v>0.27151051625238998</v>
      </c>
      <c r="K163" s="2">
        <v>-4.8517449125348E-2</v>
      </c>
      <c r="L163" s="2"/>
      <c r="M163" s="2" t="e">
        <f>(Table1[[#This Row],[poisson_likelihood]] - (1-Table1[[#This Row],[poisson_likelihood]])/(1/Table1[[#This Row],[365 implied]]-1))/4</f>
        <v>#DIV/0!</v>
      </c>
      <c r="N163" s="2"/>
      <c r="O163" s="2">
        <f>(Table1[[#This Row],[poisson_likelihood]]-(1-Table1[[#This Row],[poisson_likelihood]])/(1/Table1[[#This Row],[implied_likelihood]]-1))/4</f>
        <v>-4.8517449125347986E-2</v>
      </c>
      <c r="P163" s="2">
        <f>Table1[[#This Row],[poisson_kelly]]/O163</f>
        <v>1.0000000000000002</v>
      </c>
    </row>
    <row r="164" spans="1:16" x14ac:dyDescent="0.2">
      <c r="A164">
        <v>3313</v>
      </c>
      <c r="B164" t="s">
        <v>104</v>
      </c>
      <c r="C164" s="1">
        <v>45596</v>
      </c>
      <c r="D164" t="s">
        <v>12</v>
      </c>
      <c r="E164">
        <v>1.5</v>
      </c>
      <c r="F164" s="2">
        <v>0.64102564102564097</v>
      </c>
      <c r="G164" s="2">
        <v>0.60804156231497897</v>
      </c>
      <c r="H164" s="2">
        <v>0.56866468411980398</v>
      </c>
      <c r="I164" s="2">
        <v>0.45833333333333298</v>
      </c>
      <c r="J164" s="2">
        <v>0.52553191489361695</v>
      </c>
      <c r="K164" s="2">
        <v>-5.0394237845136199E-2</v>
      </c>
      <c r="L164" s="2"/>
      <c r="M164" s="2" t="e">
        <f>(Table1[[#This Row],[poisson_likelihood]] - (1-Table1[[#This Row],[poisson_likelihood]])/(1/Table1[[#This Row],[365 implied]]-1))/4</f>
        <v>#DIV/0!</v>
      </c>
      <c r="N164" s="2"/>
      <c r="O164" s="2">
        <f>(Table1[[#This Row],[poisson_likelihood]]-(1-Table1[[#This Row],[poisson_likelihood]])/(1/Table1[[#This Row],[implied_likelihood]]-1))/4</f>
        <v>-5.0394237845136497E-2</v>
      </c>
      <c r="P164" s="2">
        <f>Table1[[#This Row],[poisson_kelly]]/O164</f>
        <v>0.99999999999999412</v>
      </c>
    </row>
    <row r="165" spans="1:16" x14ac:dyDescent="0.2">
      <c r="A165">
        <v>3181</v>
      </c>
      <c r="B165" t="s">
        <v>38</v>
      </c>
      <c r="C165" s="1">
        <v>45596</v>
      </c>
      <c r="D165" t="s">
        <v>12</v>
      </c>
      <c r="E165">
        <v>2.5</v>
      </c>
      <c r="F165" s="2">
        <v>0.63694267515923497</v>
      </c>
      <c r="G165" s="2">
        <v>0.59386117837564401</v>
      </c>
      <c r="H165" s="2">
        <v>0.56280511791468202</v>
      </c>
      <c r="I165" s="2">
        <v>0.52694610778443096</v>
      </c>
      <c r="J165" s="2">
        <v>0.52495009980039897</v>
      </c>
      <c r="K165" s="2">
        <v>-5.1050861786819397E-2</v>
      </c>
      <c r="L165" s="2"/>
      <c r="M165" s="2" t="e">
        <f>(Table1[[#This Row],[poisson_likelihood]] - (1-Table1[[#This Row],[poisson_likelihood]])/(1/Table1[[#This Row],[365 implied]]-1))/4</f>
        <v>#DIV/0!</v>
      </c>
      <c r="N165" s="2"/>
      <c r="O165" s="2">
        <f>(Table1[[#This Row],[poisson_likelihood]]-(1-Table1[[#This Row],[poisson_likelihood]])/(1/Table1[[#This Row],[implied_likelihood]]-1))/4</f>
        <v>-5.1050861786819307E-2</v>
      </c>
      <c r="P165" s="2">
        <f>Table1[[#This Row],[poisson_kelly]]/O165</f>
        <v>1.0000000000000018</v>
      </c>
    </row>
    <row r="166" spans="1:16" x14ac:dyDescent="0.2">
      <c r="A166">
        <v>3232</v>
      </c>
      <c r="B166" t="s">
        <v>63</v>
      </c>
      <c r="C166" s="1">
        <v>45596</v>
      </c>
      <c r="D166" t="s">
        <v>13</v>
      </c>
      <c r="E166">
        <v>1.5</v>
      </c>
      <c r="F166" s="2">
        <v>0.48076923076923</v>
      </c>
      <c r="G166" s="2">
        <v>0.34186068694822902</v>
      </c>
      <c r="H166" s="2">
        <v>0.373679295613699</v>
      </c>
      <c r="I166" s="2">
        <v>0.355263157894736</v>
      </c>
      <c r="J166" s="2">
        <v>0.39810426540284299</v>
      </c>
      <c r="K166" s="2">
        <v>-5.1561820630441103E-2</v>
      </c>
      <c r="L166" s="2"/>
      <c r="M166" s="2" t="e">
        <f>(Table1[[#This Row],[poisson_likelihood]] - (1-Table1[[#This Row],[poisson_likelihood]])/(1/Table1[[#This Row],[365 implied]]-1))/4</f>
        <v>#DIV/0!</v>
      </c>
      <c r="N166" s="2"/>
      <c r="O166" s="2">
        <f>(Table1[[#This Row],[poisson_likelihood]]-(1-Table1[[#This Row],[poisson_likelihood]])/(1/Table1[[#This Row],[implied_likelihood]]-1))/4</f>
        <v>-5.1561820630440805E-2</v>
      </c>
      <c r="P166" s="2">
        <f>Table1[[#This Row],[poisson_kelly]]/O166</f>
        <v>1.0000000000000058</v>
      </c>
    </row>
    <row r="167" spans="1:16" x14ac:dyDescent="0.2">
      <c r="A167">
        <v>3176</v>
      </c>
      <c r="B167" t="s">
        <v>35</v>
      </c>
      <c r="C167" s="1">
        <v>45596</v>
      </c>
      <c r="D167" t="s">
        <v>13</v>
      </c>
      <c r="E167">
        <v>1.5</v>
      </c>
      <c r="F167" s="2">
        <v>0.45454545454545398</v>
      </c>
      <c r="G167" s="2">
        <v>0.314257777320542</v>
      </c>
      <c r="H167" s="2">
        <v>0.34003967590399098</v>
      </c>
      <c r="I167" s="2">
        <v>0.35757575757575699</v>
      </c>
      <c r="J167" s="2">
        <v>0.35959595959595902</v>
      </c>
      <c r="K167" s="2">
        <v>-5.2481815210670503E-2</v>
      </c>
      <c r="L167" s="2"/>
      <c r="M167" s="2" t="e">
        <f>(Table1[[#This Row],[poisson_likelihood]] - (1-Table1[[#This Row],[poisson_likelihood]])/(1/Table1[[#This Row],[365 implied]]-1))/4</f>
        <v>#DIV/0!</v>
      </c>
      <c r="N167" s="2"/>
      <c r="O167" s="2">
        <f>(Table1[[#This Row],[poisson_likelihood]]-(1-Table1[[#This Row],[poisson_likelihood]])/(1/Table1[[#This Row],[implied_likelihood]]-1))/4</f>
        <v>-5.2481815210670468E-2</v>
      </c>
      <c r="P167" s="2">
        <f>Table1[[#This Row],[poisson_kelly]]/O167</f>
        <v>1.0000000000000007</v>
      </c>
    </row>
    <row r="168" spans="1:16" x14ac:dyDescent="0.2">
      <c r="A168">
        <v>3212</v>
      </c>
      <c r="B168" t="s">
        <v>53</v>
      </c>
      <c r="C168" s="1">
        <v>45596</v>
      </c>
      <c r="D168" t="s">
        <v>13</v>
      </c>
      <c r="E168">
        <v>1.5</v>
      </c>
      <c r="F168" s="2">
        <v>0.45871559633027498</v>
      </c>
      <c r="G168" s="2">
        <v>0.31226820366060498</v>
      </c>
      <c r="H168" s="2">
        <v>0.34421743977764802</v>
      </c>
      <c r="I168" s="2">
        <v>0.3</v>
      </c>
      <c r="J168" s="2">
        <v>0.32931726907630499</v>
      </c>
      <c r="K168" s="2">
        <v>-5.2882623153543501E-2</v>
      </c>
      <c r="L168" s="2"/>
      <c r="M168" s="2" t="e">
        <f>(Table1[[#This Row],[poisson_likelihood]] - (1-Table1[[#This Row],[poisson_likelihood]])/(1/Table1[[#This Row],[365 implied]]-1))/4</f>
        <v>#DIV/0!</v>
      </c>
      <c r="N168" s="2"/>
      <c r="O168" s="2">
        <f>(Table1[[#This Row],[poisson_likelihood]]-(1-Table1[[#This Row],[poisson_likelihood]])/(1/Table1[[#This Row],[implied_likelihood]]-1))/4</f>
        <v>-5.2882623153543792E-2</v>
      </c>
      <c r="P168" s="2">
        <f>Table1[[#This Row],[poisson_kelly]]/O168</f>
        <v>0.99999999999999445</v>
      </c>
    </row>
    <row r="169" spans="1:16" x14ac:dyDescent="0.2">
      <c r="A169">
        <v>3189</v>
      </c>
      <c r="B169" t="s">
        <v>42</v>
      </c>
      <c r="C169" s="1">
        <v>45596</v>
      </c>
      <c r="D169" t="s">
        <v>12</v>
      </c>
      <c r="E169">
        <v>2.5</v>
      </c>
      <c r="F169" s="2">
        <v>0.40650406504065001</v>
      </c>
      <c r="G169" s="2">
        <v>0.31570166576530401</v>
      </c>
      <c r="H169" s="2">
        <v>0.27762369064476999</v>
      </c>
      <c r="I169" s="2">
        <v>0.30487804878048702</v>
      </c>
      <c r="J169" s="2">
        <v>0.285992217898832</v>
      </c>
      <c r="K169" s="2">
        <v>-5.4288650858538498E-2</v>
      </c>
      <c r="L169" s="2"/>
      <c r="M169" s="2" t="e">
        <f>(Table1[[#This Row],[poisson_likelihood]] - (1-Table1[[#This Row],[poisson_likelihood]])/(1/Table1[[#This Row],[365 implied]]-1))/4</f>
        <v>#DIV/0!</v>
      </c>
      <c r="N169" s="2"/>
      <c r="O169" s="2">
        <f>(Table1[[#This Row],[poisson_likelihood]]-(1-Table1[[#This Row],[poisson_likelihood]])/(1/Table1[[#This Row],[implied_likelihood]]-1))/4</f>
        <v>-5.4288650858538484E-2</v>
      </c>
      <c r="P169" s="2">
        <f>Table1[[#This Row],[poisson_kelly]]/O169</f>
        <v>1.0000000000000002</v>
      </c>
    </row>
    <row r="170" spans="1:16" x14ac:dyDescent="0.2">
      <c r="A170">
        <v>3201</v>
      </c>
      <c r="B170" t="s">
        <v>48</v>
      </c>
      <c r="C170" s="1">
        <v>45596</v>
      </c>
      <c r="D170" t="s">
        <v>12</v>
      </c>
      <c r="E170">
        <v>2.5</v>
      </c>
      <c r="F170" s="2">
        <v>0.45045045045045001</v>
      </c>
      <c r="G170" s="2">
        <v>0.376897318261736</v>
      </c>
      <c r="H170" s="2">
        <v>0.32899457025279899</v>
      </c>
      <c r="I170" s="2">
        <v>0.30994152046783602</v>
      </c>
      <c r="J170" s="2">
        <v>0.31619047619047602</v>
      </c>
      <c r="K170" s="2">
        <v>-5.5252470089915101E-2</v>
      </c>
      <c r="L170" s="2"/>
      <c r="M170" s="2" t="e">
        <f>(Table1[[#This Row],[poisson_likelihood]] - (1-Table1[[#This Row],[poisson_likelihood]])/(1/Table1[[#This Row],[365 implied]]-1))/4</f>
        <v>#DIV/0!</v>
      </c>
      <c r="N170" s="2"/>
      <c r="O170" s="2">
        <f>(Table1[[#This Row],[poisson_likelihood]]-(1-Table1[[#This Row],[poisson_likelihood]])/(1/Table1[[#This Row],[implied_likelihood]]-1))/4</f>
        <v>-5.525247008991499E-2</v>
      </c>
      <c r="P170" s="2">
        <f>Table1[[#This Row],[poisson_kelly]]/O170</f>
        <v>1.000000000000002</v>
      </c>
    </row>
    <row r="171" spans="1:16" x14ac:dyDescent="0.2">
      <c r="A171">
        <v>3219</v>
      </c>
      <c r="B171" t="s">
        <v>57</v>
      </c>
      <c r="C171" s="1">
        <v>45596</v>
      </c>
      <c r="D171" t="s">
        <v>12</v>
      </c>
      <c r="E171">
        <v>1.5</v>
      </c>
      <c r="F171" s="2">
        <v>0.54054054054054002</v>
      </c>
      <c r="G171" s="2">
        <v>0.496072053998527</v>
      </c>
      <c r="H171" s="2">
        <v>0.43799966120075801</v>
      </c>
      <c r="I171" s="2">
        <v>0.43055555555555503</v>
      </c>
      <c r="J171" s="2">
        <v>0.43153526970954298</v>
      </c>
      <c r="K171" s="2">
        <v>-5.5794301993704602E-2</v>
      </c>
      <c r="L171" s="2"/>
      <c r="M171" s="2" t="e">
        <f>(Table1[[#This Row],[poisson_likelihood]] - (1-Table1[[#This Row],[poisson_likelihood]])/(1/Table1[[#This Row],[365 implied]]-1))/4</f>
        <v>#DIV/0!</v>
      </c>
      <c r="N171" s="2"/>
      <c r="O171" s="2">
        <f>(Table1[[#This Row],[poisson_likelihood]]-(1-Table1[[#This Row],[poisson_likelihood]])/(1/Table1[[#This Row],[implied_likelihood]]-1))/4</f>
        <v>-5.5794301993704845E-2</v>
      </c>
      <c r="P171" s="2">
        <f>Table1[[#This Row],[poisson_kelly]]/O171</f>
        <v>0.99999999999999567</v>
      </c>
    </row>
    <row r="172" spans="1:16" x14ac:dyDescent="0.2">
      <c r="A172">
        <v>3271</v>
      </c>
      <c r="B172" t="s">
        <v>83</v>
      </c>
      <c r="C172" s="1">
        <v>45596</v>
      </c>
      <c r="D172" t="s">
        <v>12</v>
      </c>
      <c r="E172">
        <v>1.5</v>
      </c>
      <c r="F172" s="2">
        <v>0.57471264367816</v>
      </c>
      <c r="G172" s="2">
        <v>0.534092387408028</v>
      </c>
      <c r="H172" s="2">
        <v>0.479374054631028</v>
      </c>
      <c r="I172" s="2">
        <v>0.45138888888888801</v>
      </c>
      <c r="J172" s="2">
        <v>0.43522267206477699</v>
      </c>
      <c r="K172" s="2">
        <v>-5.6043630047976502E-2</v>
      </c>
      <c r="L172" s="2"/>
      <c r="M172" s="2" t="e">
        <f>(Table1[[#This Row],[poisson_likelihood]] - (1-Table1[[#This Row],[poisson_likelihood]])/(1/Table1[[#This Row],[365 implied]]-1))/4</f>
        <v>#DIV/0!</v>
      </c>
      <c r="N172" s="2"/>
      <c r="O172" s="2">
        <f>(Table1[[#This Row],[poisson_likelihood]]-(1-Table1[[#This Row],[poisson_likelihood]])/(1/Table1[[#This Row],[implied_likelihood]]-1))/4</f>
        <v>-5.6043630047976106E-2</v>
      </c>
      <c r="P172" s="2">
        <f>Table1[[#This Row],[poisson_kelly]]/O172</f>
        <v>1.0000000000000071</v>
      </c>
    </row>
    <row r="173" spans="1:16" x14ac:dyDescent="0.2">
      <c r="A173">
        <v>3215</v>
      </c>
      <c r="B173" t="s">
        <v>55</v>
      </c>
      <c r="C173" s="1">
        <v>45596</v>
      </c>
      <c r="D173" t="s">
        <v>12</v>
      </c>
      <c r="E173">
        <v>2.5</v>
      </c>
      <c r="F173" s="2">
        <v>0.434782608695652</v>
      </c>
      <c r="G173" s="2">
        <v>0.34280073663662097</v>
      </c>
      <c r="H173" s="2">
        <v>0.30709875617094001</v>
      </c>
      <c r="I173" s="2">
        <v>0.42331288343558199</v>
      </c>
      <c r="J173" s="2">
        <v>0.35783365570599601</v>
      </c>
      <c r="K173" s="2">
        <v>-5.6475550155160703E-2</v>
      </c>
      <c r="L173" s="2"/>
      <c r="M173" s="2" t="e">
        <f>(Table1[[#This Row],[poisson_likelihood]] - (1-Table1[[#This Row],[poisson_likelihood]])/(1/Table1[[#This Row],[365 implied]]-1))/4</f>
        <v>#DIV/0!</v>
      </c>
      <c r="N173" s="2"/>
      <c r="O173" s="2">
        <f>(Table1[[#This Row],[poisson_likelihood]]-(1-Table1[[#This Row],[poisson_likelihood]])/(1/Table1[[#This Row],[implied_likelihood]]-1))/4</f>
        <v>-5.647555015516105E-2</v>
      </c>
      <c r="P173" s="2">
        <f>Table1[[#This Row],[poisson_kelly]]/O173</f>
        <v>0.99999999999999389</v>
      </c>
    </row>
    <row r="174" spans="1:16" x14ac:dyDescent="0.2">
      <c r="A174">
        <v>3147</v>
      </c>
      <c r="B174" t="s">
        <v>21</v>
      </c>
      <c r="C174" s="1">
        <v>45596</v>
      </c>
      <c r="D174" t="s">
        <v>12</v>
      </c>
      <c r="E174">
        <v>2.5</v>
      </c>
      <c r="F174" s="2">
        <v>0.41666666666666602</v>
      </c>
      <c r="G174" s="2">
        <v>0.32571763193069297</v>
      </c>
      <c r="H174" s="2">
        <v>0.284327987688902</v>
      </c>
      <c r="I174" s="2">
        <v>0.29378531073446301</v>
      </c>
      <c r="J174" s="2">
        <v>0.32989690721649401</v>
      </c>
      <c r="K174" s="2">
        <v>-5.6716576704756202E-2</v>
      </c>
      <c r="L174" s="2"/>
      <c r="M174" s="2" t="e">
        <f>(Table1[[#This Row],[poisson_likelihood]] - (1-Table1[[#This Row],[poisson_likelihood]])/(1/Table1[[#This Row],[365 implied]]-1))/4</f>
        <v>#DIV/0!</v>
      </c>
      <c r="N174" s="2"/>
      <c r="O174" s="2">
        <f>(Table1[[#This Row],[poisson_likelihood]]-(1-Table1[[#This Row],[poisson_likelihood]])/(1/Table1[[#This Row],[implied_likelihood]]-1))/4</f>
        <v>-5.6716576704755939E-2</v>
      </c>
      <c r="P174" s="2">
        <f>Table1[[#This Row],[poisson_kelly]]/O174</f>
        <v>1.0000000000000047</v>
      </c>
    </row>
    <row r="175" spans="1:16" x14ac:dyDescent="0.2">
      <c r="A175">
        <v>3184</v>
      </c>
      <c r="B175" t="s">
        <v>39</v>
      </c>
      <c r="C175" s="1">
        <v>45596</v>
      </c>
      <c r="D175" t="s">
        <v>13</v>
      </c>
      <c r="E175">
        <v>1.5</v>
      </c>
      <c r="F175" s="2">
        <v>0.54644808743169304</v>
      </c>
      <c r="G175" s="2">
        <v>0.39066776040133999</v>
      </c>
      <c r="H175" s="2">
        <v>0.44145738825575898</v>
      </c>
      <c r="I175" s="2">
        <v>0.47058823529411697</v>
      </c>
      <c r="J175" s="2">
        <v>0.421875</v>
      </c>
      <c r="K175" s="2">
        <v>-5.7871379365048103E-2</v>
      </c>
      <c r="L175" s="2"/>
      <c r="M175" s="2" t="e">
        <f>(Table1[[#This Row],[poisson_likelihood]] - (1-Table1[[#This Row],[poisson_likelihood]])/(1/Table1[[#This Row],[365 implied]]-1))/4</f>
        <v>#DIV/0!</v>
      </c>
      <c r="N175" s="2"/>
      <c r="O175" s="2">
        <f>(Table1[[#This Row],[poisson_likelihood]]-(1-Table1[[#This Row],[poisson_likelihood]])/(1/Table1[[#This Row],[implied_likelihood]]-1))/4</f>
        <v>-5.7871379365047881E-2</v>
      </c>
      <c r="P175" s="2">
        <f>Table1[[#This Row],[poisson_kelly]]/O175</f>
        <v>1.0000000000000038</v>
      </c>
    </row>
    <row r="176" spans="1:16" x14ac:dyDescent="0.2">
      <c r="A176">
        <v>3243</v>
      </c>
      <c r="B176" t="s">
        <v>69</v>
      </c>
      <c r="C176" s="1">
        <v>45596</v>
      </c>
      <c r="D176" t="s">
        <v>12</v>
      </c>
      <c r="E176">
        <v>2.5</v>
      </c>
      <c r="F176" s="2">
        <v>0.40650406504065001</v>
      </c>
      <c r="G176" s="2">
        <v>0.29276872204794202</v>
      </c>
      <c r="H176" s="2">
        <v>0.26846271757506301</v>
      </c>
      <c r="I176" s="2">
        <v>0.232558139534883</v>
      </c>
      <c r="J176" s="2">
        <v>0.262357414448669</v>
      </c>
      <c r="K176" s="2">
        <v>-5.8147553898175199E-2</v>
      </c>
      <c r="L176" s="2"/>
      <c r="M176" s="2" t="e">
        <f>(Table1[[#This Row],[poisson_likelihood]] - (1-Table1[[#This Row],[poisson_likelihood]])/(1/Table1[[#This Row],[365 implied]]-1))/4</f>
        <v>#DIV/0!</v>
      </c>
      <c r="N176" s="2"/>
      <c r="O176" s="2">
        <f>(Table1[[#This Row],[poisson_likelihood]]-(1-Table1[[#This Row],[poisson_likelihood]])/(1/Table1[[#This Row],[implied_likelihood]]-1))/4</f>
        <v>-5.814755389817533E-2</v>
      </c>
      <c r="P176" s="2">
        <f>Table1[[#This Row],[poisson_kelly]]/O176</f>
        <v>0.99999999999999778</v>
      </c>
    </row>
    <row r="177" spans="1:16" x14ac:dyDescent="0.2">
      <c r="A177">
        <v>3270</v>
      </c>
      <c r="B177" t="s">
        <v>82</v>
      </c>
      <c r="C177" s="1">
        <v>45596</v>
      </c>
      <c r="D177" t="s">
        <v>13</v>
      </c>
      <c r="E177">
        <v>1.5</v>
      </c>
      <c r="F177" s="2">
        <v>0.460829493087557</v>
      </c>
      <c r="G177" s="2">
        <v>0.31554320806840203</v>
      </c>
      <c r="H177" s="2">
        <v>0.32968334984502101</v>
      </c>
      <c r="I177" s="2">
        <v>0.34104046242774499</v>
      </c>
      <c r="J177" s="2">
        <v>0.35028248587570598</v>
      </c>
      <c r="K177" s="2">
        <v>-6.08092159906631E-2</v>
      </c>
      <c r="L177" s="2"/>
      <c r="M177" s="2" t="e">
        <f>(Table1[[#This Row],[poisson_likelihood]] - (1-Table1[[#This Row],[poisson_likelihood]])/(1/Table1[[#This Row],[365 implied]]-1))/4</f>
        <v>#DIV/0!</v>
      </c>
      <c r="N177" s="2"/>
      <c r="O177" s="2">
        <f>(Table1[[#This Row],[poisson_likelihood]]-(1-Table1[[#This Row],[poisson_likelihood]])/(1/Table1[[#This Row],[implied_likelihood]]-1))/4</f>
        <v>-6.0809215990662968E-2</v>
      </c>
      <c r="P177" s="2">
        <f>Table1[[#This Row],[poisson_kelly]]/O177</f>
        <v>1.0000000000000022</v>
      </c>
    </row>
    <row r="178" spans="1:16" x14ac:dyDescent="0.2">
      <c r="A178">
        <v>3207</v>
      </c>
      <c r="B178" t="s">
        <v>51</v>
      </c>
      <c r="C178" s="1">
        <v>45596</v>
      </c>
      <c r="D178" t="s">
        <v>12</v>
      </c>
      <c r="E178">
        <v>1.5</v>
      </c>
      <c r="F178" s="2">
        <v>0.61728395061728303</v>
      </c>
      <c r="G178" s="2">
        <v>0.56084473004483903</v>
      </c>
      <c r="H178" s="2">
        <v>0.52401976074707401</v>
      </c>
      <c r="I178" s="2">
        <v>0.421875</v>
      </c>
      <c r="J178" s="2">
        <v>0.454166666666666</v>
      </c>
      <c r="K178" s="2">
        <v>-6.0922575641023699E-2</v>
      </c>
      <c r="L178" s="2"/>
      <c r="M178" s="2" t="e">
        <f>(Table1[[#This Row],[poisson_likelihood]] - (1-Table1[[#This Row],[poisson_likelihood]])/(1/Table1[[#This Row],[365 implied]]-1))/4</f>
        <v>#DIV/0!</v>
      </c>
      <c r="N178" s="2"/>
      <c r="O178" s="2">
        <f>(Table1[[#This Row],[poisson_likelihood]]-(1-Table1[[#This Row],[poisson_likelihood]])/(1/Table1[[#This Row],[implied_likelihood]]-1))/4</f>
        <v>-6.0922575641023519E-2</v>
      </c>
      <c r="P178" s="2">
        <f>Table1[[#This Row],[poisson_kelly]]/O178</f>
        <v>1.0000000000000029</v>
      </c>
    </row>
    <row r="179" spans="1:16" x14ac:dyDescent="0.2">
      <c r="A179">
        <v>3187</v>
      </c>
      <c r="B179" t="s">
        <v>41</v>
      </c>
      <c r="C179" s="1">
        <v>45596</v>
      </c>
      <c r="D179" t="s">
        <v>12</v>
      </c>
      <c r="E179">
        <v>2.5</v>
      </c>
      <c r="F179" s="2">
        <v>0.50761421319796896</v>
      </c>
      <c r="G179" s="2">
        <v>0.43170576342439698</v>
      </c>
      <c r="H179" s="2">
        <v>0.38335290794899901</v>
      </c>
      <c r="I179" s="2">
        <v>0.39766081871344999</v>
      </c>
      <c r="J179" s="2">
        <v>0.39539347408829101</v>
      </c>
      <c r="K179" s="2">
        <v>-6.3091435912492597E-2</v>
      </c>
      <c r="L179" s="2"/>
      <c r="M179" s="2" t="e">
        <f>(Table1[[#This Row],[poisson_likelihood]] - (1-Table1[[#This Row],[poisson_likelihood]])/(1/Table1[[#This Row],[365 implied]]-1))/4</f>
        <v>#DIV/0!</v>
      </c>
      <c r="N179" s="2"/>
      <c r="O179" s="2">
        <f>(Table1[[#This Row],[poisson_likelihood]]-(1-Table1[[#This Row],[poisson_likelihood]])/(1/Table1[[#This Row],[implied_likelihood]]-1))/4</f>
        <v>-6.3091435912492416E-2</v>
      </c>
      <c r="P179" s="2">
        <f>Table1[[#This Row],[poisson_kelly]]/O179</f>
        <v>1.0000000000000029</v>
      </c>
    </row>
    <row r="180" spans="1:16" x14ac:dyDescent="0.2">
      <c r="A180">
        <v>3321</v>
      </c>
      <c r="B180" t="s">
        <v>108</v>
      </c>
      <c r="C180" s="1">
        <v>45596</v>
      </c>
      <c r="D180" t="s">
        <v>12</v>
      </c>
      <c r="E180">
        <v>2.5</v>
      </c>
      <c r="F180" s="2">
        <v>0.46511627906976699</v>
      </c>
      <c r="G180" s="2">
        <v>0.37878084702262599</v>
      </c>
      <c r="H180" s="2">
        <v>0.329399608090155</v>
      </c>
      <c r="I180" s="2">
        <v>0.32857142857142801</v>
      </c>
      <c r="J180" s="2">
        <v>0.31020408163265301</v>
      </c>
      <c r="K180" s="2">
        <v>-6.3432791870905406E-2</v>
      </c>
      <c r="L180" s="2"/>
      <c r="M180" s="2" t="e">
        <f>(Table1[[#This Row],[poisson_likelihood]] - (1-Table1[[#This Row],[poisson_likelihood]])/(1/Table1[[#This Row],[365 implied]]-1))/4</f>
        <v>#DIV/0!</v>
      </c>
      <c r="N180" s="2"/>
      <c r="O180" s="2">
        <f>(Table1[[#This Row],[poisson_likelihood]]-(1-Table1[[#This Row],[poisson_likelihood]])/(1/Table1[[#This Row],[implied_likelihood]]-1))/4</f>
        <v>-6.3432791870905531E-2</v>
      </c>
      <c r="P180" s="2">
        <f>Table1[[#This Row],[poisson_kelly]]/O180</f>
        <v>0.999999999999998</v>
      </c>
    </row>
    <row r="181" spans="1:16" x14ac:dyDescent="0.2">
      <c r="A181">
        <v>3137</v>
      </c>
      <c r="B181" t="s">
        <v>16</v>
      </c>
      <c r="C181" s="1">
        <v>45596</v>
      </c>
      <c r="D181" t="s">
        <v>12</v>
      </c>
      <c r="E181">
        <v>2.5</v>
      </c>
      <c r="F181" s="2">
        <v>0.434782608695652</v>
      </c>
      <c r="G181" s="2">
        <v>0.321731771352402</v>
      </c>
      <c r="H181" s="2">
        <v>0.28394599905758999</v>
      </c>
      <c r="I181" s="2">
        <v>0.27941176470588203</v>
      </c>
      <c r="J181" s="2">
        <v>0.30769230769230699</v>
      </c>
      <c r="K181" s="2">
        <v>-6.6716192724527307E-2</v>
      </c>
      <c r="L181" s="2"/>
      <c r="M181" s="2" t="e">
        <f>(Table1[[#This Row],[poisson_likelihood]] - (1-Table1[[#This Row],[poisson_likelihood]])/(1/Table1[[#This Row],[365 implied]]-1))/4</f>
        <v>#DIV/0!</v>
      </c>
      <c r="N181" s="2"/>
      <c r="O181" s="2">
        <f>(Table1[[#This Row],[poisson_likelihood]]-(1-Table1[[#This Row],[poisson_likelihood]])/(1/Table1[[#This Row],[implied_likelihood]]-1))/4</f>
        <v>-6.671619272452739E-2</v>
      </c>
      <c r="P181" s="2">
        <f>Table1[[#This Row],[poisson_kelly]]/O181</f>
        <v>0.99999999999999878</v>
      </c>
    </row>
    <row r="182" spans="1:16" x14ac:dyDescent="0.2">
      <c r="A182">
        <v>3185</v>
      </c>
      <c r="B182" t="s">
        <v>40</v>
      </c>
      <c r="C182" s="1">
        <v>45596</v>
      </c>
      <c r="D182" t="s">
        <v>12</v>
      </c>
      <c r="E182">
        <v>2.5</v>
      </c>
      <c r="F182" s="2">
        <v>0.63694267515923497</v>
      </c>
      <c r="G182" s="2">
        <v>0.57784207257736397</v>
      </c>
      <c r="H182" s="2">
        <v>0.53711247516371197</v>
      </c>
      <c r="I182" s="2">
        <v>0.57142857142857095</v>
      </c>
      <c r="J182" s="2">
        <v>0.57715430861723405</v>
      </c>
      <c r="K182" s="2">
        <v>-6.8742725435514102E-2</v>
      </c>
      <c r="L182" s="2"/>
      <c r="M182" s="2" t="e">
        <f>(Table1[[#This Row],[poisson_likelihood]] - (1-Table1[[#This Row],[poisson_likelihood]])/(1/Table1[[#This Row],[365 implied]]-1))/4</f>
        <v>#DIV/0!</v>
      </c>
      <c r="N182" s="2"/>
      <c r="O182" s="2">
        <f>(Table1[[#This Row],[poisson_likelihood]]-(1-Table1[[#This Row],[poisson_likelihood]])/(1/Table1[[#This Row],[implied_likelihood]]-1))/4</f>
        <v>-6.8742725435513546E-2</v>
      </c>
      <c r="P182" s="2">
        <f>Table1[[#This Row],[poisson_kelly]]/O182</f>
        <v>1.000000000000008</v>
      </c>
    </row>
    <row r="183" spans="1:16" x14ac:dyDescent="0.2">
      <c r="A183">
        <v>3217</v>
      </c>
      <c r="B183" t="s">
        <v>56</v>
      </c>
      <c r="C183" s="1">
        <v>45596</v>
      </c>
      <c r="D183" t="s">
        <v>12</v>
      </c>
      <c r="E183">
        <v>2.5</v>
      </c>
      <c r="F183" s="2">
        <v>0.53475935828876997</v>
      </c>
      <c r="G183" s="2">
        <v>0.45382077003305299</v>
      </c>
      <c r="H183" s="2">
        <v>0.404507247432142</v>
      </c>
      <c r="I183" s="2">
        <v>0.39130434782608697</v>
      </c>
      <c r="J183" s="2">
        <v>0.36155606407322599</v>
      </c>
      <c r="K183" s="2">
        <v>-6.9991795201693505E-2</v>
      </c>
      <c r="L183" s="2"/>
      <c r="M183" s="2" t="e">
        <f>(Table1[[#This Row],[poisson_likelihood]] - (1-Table1[[#This Row],[poisson_likelihood]])/(1/Table1[[#This Row],[365 implied]]-1))/4</f>
        <v>#DIV/0!</v>
      </c>
      <c r="N183" s="2"/>
      <c r="O183" s="2">
        <f>(Table1[[#This Row],[poisson_likelihood]]-(1-Table1[[#This Row],[poisson_likelihood]])/(1/Table1[[#This Row],[implied_likelihood]]-1))/4</f>
        <v>-6.9991795201693727E-2</v>
      </c>
      <c r="P183" s="2">
        <f>Table1[[#This Row],[poisson_kelly]]/O183</f>
        <v>0.99999999999999678</v>
      </c>
    </row>
    <row r="184" spans="1:16" x14ac:dyDescent="0.2">
      <c r="A184">
        <v>3139</v>
      </c>
      <c r="B184" t="s">
        <v>17</v>
      </c>
      <c r="C184" s="1">
        <v>45596</v>
      </c>
      <c r="D184" t="s">
        <v>12</v>
      </c>
      <c r="E184">
        <v>2.5</v>
      </c>
      <c r="F184" s="2">
        <v>0.57471264367816</v>
      </c>
      <c r="G184" s="2">
        <v>0.49707446711784697</v>
      </c>
      <c r="H184" s="2">
        <v>0.45307655261230301</v>
      </c>
      <c r="I184" s="2">
        <v>0.44571428571428501</v>
      </c>
      <c r="J184" s="2">
        <v>0.432525951557093</v>
      </c>
      <c r="K184" s="2">
        <v>-7.1502296775200203E-2</v>
      </c>
      <c r="L184" s="2"/>
      <c r="M184" s="2" t="e">
        <f>(Table1[[#This Row],[poisson_likelihood]] - (1-Table1[[#This Row],[poisson_likelihood]])/(1/Table1[[#This Row],[365 implied]]-1))/4</f>
        <v>#DIV/0!</v>
      </c>
      <c r="N184" s="2"/>
      <c r="O184" s="2">
        <f>(Table1[[#This Row],[poisson_likelihood]]-(1-Table1[[#This Row],[poisson_likelihood]])/(1/Table1[[#This Row],[implied_likelihood]]-1))/4</f>
        <v>-7.1502296775199523E-2</v>
      </c>
      <c r="P184" s="2">
        <f>Table1[[#This Row],[poisson_kelly]]/O184</f>
        <v>1.0000000000000095</v>
      </c>
    </row>
    <row r="185" spans="1:16" x14ac:dyDescent="0.2">
      <c r="A185">
        <v>3309</v>
      </c>
      <c r="B185" t="s">
        <v>102</v>
      </c>
      <c r="C185" s="1">
        <v>45596</v>
      </c>
      <c r="D185" t="s">
        <v>12</v>
      </c>
      <c r="E185">
        <v>2.5</v>
      </c>
      <c r="F185" s="2">
        <v>0.485436893203883</v>
      </c>
      <c r="G185" s="2">
        <v>0.37374601282136799</v>
      </c>
      <c r="H185" s="2">
        <v>0.33615472633073401</v>
      </c>
      <c r="I185" s="2">
        <v>0.37226277372262701</v>
      </c>
      <c r="J185" s="2">
        <v>0.40086206896551702</v>
      </c>
      <c r="K185" s="2">
        <v>-7.2528599943086594E-2</v>
      </c>
      <c r="L185" s="2"/>
      <c r="M185" s="2" t="e">
        <f>(Table1[[#This Row],[poisson_likelihood]] - (1-Table1[[#This Row],[poisson_likelihood]])/(1/Table1[[#This Row],[365 implied]]-1))/4</f>
        <v>#DIV/0!</v>
      </c>
      <c r="N185" s="2"/>
      <c r="O185" s="2">
        <f>(Table1[[#This Row],[poisson_likelihood]]-(1-Table1[[#This Row],[poisson_likelihood]])/(1/Table1[[#This Row],[implied_likelihood]]-1))/4</f>
        <v>-7.2528599943086428E-2</v>
      </c>
      <c r="P185" s="2">
        <f>Table1[[#This Row],[poisson_kelly]]/O185</f>
        <v>1.0000000000000022</v>
      </c>
    </row>
    <row r="186" spans="1:16" x14ac:dyDescent="0.2">
      <c r="A186">
        <v>3165</v>
      </c>
      <c r="B186" t="s">
        <v>30</v>
      </c>
      <c r="C186" s="1">
        <v>45596</v>
      </c>
      <c r="D186" t="s">
        <v>12</v>
      </c>
      <c r="E186">
        <v>3.5</v>
      </c>
      <c r="F186" s="2">
        <v>0.44642857142857101</v>
      </c>
      <c r="G186" s="2">
        <v>0.31915035641681</v>
      </c>
      <c r="H186" s="2">
        <v>0.28360912958698198</v>
      </c>
      <c r="I186" s="2">
        <v>0.34351145038167902</v>
      </c>
      <c r="J186" s="2">
        <v>0.315521628498727</v>
      </c>
      <c r="K186" s="2">
        <v>-7.3531360831685502E-2</v>
      </c>
      <c r="L186" s="2"/>
      <c r="M186" s="2" t="e">
        <f>(Table1[[#This Row],[poisson_likelihood]] - (1-Table1[[#This Row],[poisson_likelihood]])/(1/Table1[[#This Row],[365 implied]]-1))/4</f>
        <v>#DIV/0!</v>
      </c>
      <c r="N186" s="2"/>
      <c r="O186" s="2">
        <f>(Table1[[#This Row],[poisson_likelihood]]-(1-Table1[[#This Row],[poisson_likelihood]])/(1/Table1[[#This Row],[implied_likelihood]]-1))/4</f>
        <v>-7.3531360831685308E-2</v>
      </c>
      <c r="P186" s="2">
        <f>Table1[[#This Row],[poisson_kelly]]/O186</f>
        <v>1.0000000000000027</v>
      </c>
    </row>
    <row r="187" spans="1:16" x14ac:dyDescent="0.2">
      <c r="A187">
        <v>3199</v>
      </c>
      <c r="B187" t="s">
        <v>47</v>
      </c>
      <c r="C187" s="1">
        <v>45596</v>
      </c>
      <c r="D187" t="s">
        <v>12</v>
      </c>
      <c r="E187">
        <v>2.5</v>
      </c>
      <c r="F187" s="2">
        <v>0.43103448275862</v>
      </c>
      <c r="G187" s="2">
        <v>0.30554585877912799</v>
      </c>
      <c r="H187" s="2">
        <v>0.25361288422431599</v>
      </c>
      <c r="I187" s="2">
        <v>0.23404255319148901</v>
      </c>
      <c r="J187" s="2">
        <v>0.243181818181818</v>
      </c>
      <c r="K187" s="2">
        <v>-7.7957975113558106E-2</v>
      </c>
      <c r="L187" s="2"/>
      <c r="M187" s="2" t="e">
        <f>(Table1[[#This Row],[poisson_likelihood]] - (1-Table1[[#This Row],[poisson_likelihood]])/(1/Table1[[#This Row],[365 implied]]-1))/4</f>
        <v>#DIV/0!</v>
      </c>
      <c r="N187" s="2"/>
      <c r="O187" s="2">
        <f>(Table1[[#This Row],[poisson_likelihood]]-(1-Table1[[#This Row],[poisson_likelihood]])/(1/Table1[[#This Row],[implied_likelihood]]-1))/4</f>
        <v>-7.7957975113557718E-2</v>
      </c>
      <c r="P187" s="2">
        <f>Table1[[#This Row],[poisson_kelly]]/O187</f>
        <v>1.0000000000000049</v>
      </c>
    </row>
    <row r="188" spans="1:16" x14ac:dyDescent="0.2">
      <c r="A188">
        <v>3155</v>
      </c>
      <c r="B188" t="s">
        <v>25</v>
      </c>
      <c r="C188" s="1">
        <v>45596</v>
      </c>
      <c r="D188" t="s">
        <v>12</v>
      </c>
      <c r="E188">
        <v>2.5</v>
      </c>
      <c r="F188" s="2">
        <v>0.60975609756097504</v>
      </c>
      <c r="G188" s="2">
        <v>0.51566553617517796</v>
      </c>
      <c r="H188" s="2">
        <v>0.473011370140686</v>
      </c>
      <c r="I188" s="2">
        <v>0.47852760736196298</v>
      </c>
      <c r="J188" s="2">
        <v>0.456603773584905</v>
      </c>
      <c r="K188" s="2">
        <v>-8.7602091003622595E-2</v>
      </c>
      <c r="L188" s="2"/>
      <c r="M188" s="2" t="e">
        <f>(Table1[[#This Row],[poisson_likelihood]] - (1-Table1[[#This Row],[poisson_likelihood]])/(1/Table1[[#This Row],[365 implied]]-1))/4</f>
        <v>#DIV/0!</v>
      </c>
      <c r="N188" s="2"/>
      <c r="O188" s="2">
        <f>(Table1[[#This Row],[poisson_likelihood]]-(1-Table1[[#This Row],[poisson_likelihood]])/(1/Table1[[#This Row],[implied_likelihood]]-1))/4</f>
        <v>-8.7602091003622581E-2</v>
      </c>
      <c r="P188" s="2">
        <f>Table1[[#This Row],[poisson_kelly]]/O188</f>
        <v>1.0000000000000002</v>
      </c>
    </row>
    <row r="189" spans="1:16" x14ac:dyDescent="0.2">
      <c r="A189">
        <v>3281</v>
      </c>
      <c r="B189" t="s">
        <v>88</v>
      </c>
      <c r="C189" s="1">
        <v>45596</v>
      </c>
      <c r="D189" t="s">
        <v>12</v>
      </c>
      <c r="E189">
        <v>2.5</v>
      </c>
      <c r="F189" s="2">
        <v>0.61728395061728303</v>
      </c>
      <c r="G189" s="2">
        <v>0.52210272354554699</v>
      </c>
      <c r="H189" s="2">
        <v>0.48052191558270702</v>
      </c>
      <c r="I189" s="2">
        <v>0.410404624277456</v>
      </c>
      <c r="J189" s="2">
        <v>0.46489563567362402</v>
      </c>
      <c r="K189" s="2">
        <v>-8.9336490627424603E-2</v>
      </c>
      <c r="L189" s="2"/>
      <c r="M189" s="2" t="e">
        <f>(Table1[[#This Row],[poisson_likelihood]] - (1-Table1[[#This Row],[poisson_likelihood]])/(1/Table1[[#This Row],[365 implied]]-1))/4</f>
        <v>#DIV/0!</v>
      </c>
      <c r="N189" s="2"/>
      <c r="O189" s="2">
        <f>(Table1[[#This Row],[poisson_likelihood]]-(1-Table1[[#This Row],[poisson_likelihood]])/(1/Table1[[#This Row],[implied_likelihood]]-1))/4</f>
        <v>-8.9336490627424506E-2</v>
      </c>
      <c r="P189" s="2">
        <f>Table1[[#This Row],[poisson_kelly]]/O189</f>
        <v>1.0000000000000011</v>
      </c>
    </row>
    <row r="190" spans="1:16" x14ac:dyDescent="0.2">
      <c r="A190">
        <v>3198</v>
      </c>
      <c r="B190" t="s">
        <v>46</v>
      </c>
      <c r="C190" s="1">
        <v>45596</v>
      </c>
      <c r="D190" t="s">
        <v>13</v>
      </c>
      <c r="E190">
        <v>3.5</v>
      </c>
      <c r="F190" s="2">
        <v>0.625</v>
      </c>
      <c r="G190" s="2">
        <v>0.456231796151089</v>
      </c>
      <c r="H190" s="2">
        <v>0.48878017572771698</v>
      </c>
      <c r="I190" s="2">
        <v>0.44927536231884002</v>
      </c>
      <c r="J190" s="2">
        <v>0.43548387096774099</v>
      </c>
      <c r="K190" s="2">
        <v>-9.0813216181521494E-2</v>
      </c>
      <c r="L190" s="2"/>
      <c r="M190" s="2" t="e">
        <f>(Table1[[#This Row],[poisson_likelihood]] - (1-Table1[[#This Row],[poisson_likelihood]])/(1/Table1[[#This Row],[365 implied]]-1))/4</f>
        <v>#DIV/0!</v>
      </c>
      <c r="N190" s="2"/>
      <c r="O190" s="2">
        <f>(Table1[[#This Row],[poisson_likelihood]]-(1-Table1[[#This Row],[poisson_likelihood]])/(1/Table1[[#This Row],[implied_likelihood]]-1))/4</f>
        <v>-9.0813216181521952E-2</v>
      </c>
      <c r="P190" s="2">
        <f>Table1[[#This Row],[poisson_kelly]]/O190</f>
        <v>0.999999999999995</v>
      </c>
    </row>
    <row r="191" spans="1:16" x14ac:dyDescent="0.2">
      <c r="A191">
        <v>3203</v>
      </c>
      <c r="B191" t="s">
        <v>49</v>
      </c>
      <c r="C191" s="1">
        <v>45596</v>
      </c>
      <c r="D191" t="s">
        <v>12</v>
      </c>
      <c r="E191">
        <v>2.5</v>
      </c>
      <c r="F191" s="2">
        <v>0.56497175141242895</v>
      </c>
      <c r="G191" s="2">
        <v>0.44149849645087003</v>
      </c>
      <c r="H191" s="2">
        <v>0.39231382761446199</v>
      </c>
      <c r="I191" s="2">
        <v>0.46923076923076901</v>
      </c>
      <c r="J191" s="2">
        <v>0.417355371900826</v>
      </c>
      <c r="K191" s="2">
        <v>-9.9222248416363804E-2</v>
      </c>
      <c r="L191" s="2"/>
      <c r="M191" s="2" t="e">
        <f>(Table1[[#This Row],[poisson_likelihood]] - (1-Table1[[#This Row],[poisson_likelihood]])/(1/Table1[[#This Row],[365 implied]]-1))/4</f>
        <v>#DIV/0!</v>
      </c>
      <c r="N191" s="2"/>
      <c r="O191" s="2">
        <f>(Table1[[#This Row],[poisson_likelihood]]-(1-Table1[[#This Row],[poisson_likelihood]])/(1/Table1[[#This Row],[implied_likelihood]]-1))/4</f>
        <v>-9.9222248416364039E-2</v>
      </c>
      <c r="P191" s="2">
        <f>Table1[[#This Row],[poisson_kelly]]/O191</f>
        <v>0.99999999999999767</v>
      </c>
    </row>
    <row r="192" spans="1:16" x14ac:dyDescent="0.2">
      <c r="A192">
        <v>3325</v>
      </c>
      <c r="B192" t="s">
        <v>110</v>
      </c>
      <c r="C192" s="1">
        <v>45596</v>
      </c>
      <c r="D192" t="s">
        <v>12</v>
      </c>
      <c r="E192">
        <v>2.5</v>
      </c>
      <c r="F192" s="2">
        <v>0.45454545454545398</v>
      </c>
      <c r="G192" s="2">
        <v>0.27560535307762402</v>
      </c>
      <c r="H192" s="2">
        <v>0.235957779113633</v>
      </c>
      <c r="I192" s="2">
        <v>0.24489795918367299</v>
      </c>
      <c r="J192" s="2">
        <v>0.22098214285714199</v>
      </c>
      <c r="K192" s="2">
        <v>-0.10018601790625099</v>
      </c>
      <c r="L192" s="2"/>
      <c r="M192" s="2" t="e">
        <f>(Table1[[#This Row],[poisson_likelihood]] - (1-Table1[[#This Row],[poisson_likelihood]])/(1/Table1[[#This Row],[365 implied]]-1))/4</f>
        <v>#DIV/0!</v>
      </c>
      <c r="N192" s="2"/>
      <c r="O192" s="2">
        <f>(Table1[[#This Row],[poisson_likelihood]]-(1-Table1[[#This Row],[poisson_likelihood]])/(1/Table1[[#This Row],[implied_likelihood]]-1))/4</f>
        <v>-0.10018601790625115</v>
      </c>
      <c r="P192" s="2">
        <f>Table1[[#This Row],[poisson_kelly]]/O192</f>
        <v>0.99999999999999845</v>
      </c>
    </row>
    <row r="193" spans="1:16" x14ac:dyDescent="0.2">
      <c r="A193">
        <v>3174</v>
      </c>
      <c r="B193" t="s">
        <v>34</v>
      </c>
      <c r="C193" s="1">
        <v>45596</v>
      </c>
      <c r="D193" t="s">
        <v>13</v>
      </c>
      <c r="E193">
        <v>3.5</v>
      </c>
      <c r="F193" s="2">
        <v>0.51813471502590602</v>
      </c>
      <c r="G193" s="2">
        <v>0.29546723949717801</v>
      </c>
      <c r="H193" s="2">
        <v>0.31426324904713998</v>
      </c>
      <c r="I193" s="2">
        <v>0.29885057471264298</v>
      </c>
      <c r="J193" s="2">
        <v>0.31578947368421001</v>
      </c>
      <c r="K193" s="2">
        <v>-0.105772024015865</v>
      </c>
      <c r="L193" s="2"/>
      <c r="M193" s="2" t="e">
        <f>(Table1[[#This Row],[poisson_likelihood]] - (1-Table1[[#This Row],[poisson_likelihood]])/(1/Table1[[#This Row],[365 implied]]-1))/4</f>
        <v>#DIV/0!</v>
      </c>
      <c r="N193" s="2"/>
      <c r="O193" s="2">
        <f>(Table1[[#This Row],[poisson_likelihood]]-(1-Table1[[#This Row],[poisson_likelihood]])/(1/Table1[[#This Row],[implied_likelihood]]-1))/4</f>
        <v>-0.10577202401586502</v>
      </c>
      <c r="P193" s="2">
        <f>Table1[[#This Row],[poisson_kelly]]/O193</f>
        <v>0.99999999999999978</v>
      </c>
    </row>
    <row r="194" spans="1:16" x14ac:dyDescent="0.2">
      <c r="A194">
        <v>3307</v>
      </c>
      <c r="B194" t="s">
        <v>101</v>
      </c>
      <c r="C194" s="1">
        <v>45596</v>
      </c>
      <c r="D194" t="s">
        <v>12</v>
      </c>
      <c r="E194">
        <v>2.5</v>
      </c>
      <c r="F194" s="2">
        <v>0.58479532163742598</v>
      </c>
      <c r="G194" s="2">
        <v>0.44630210088184702</v>
      </c>
      <c r="H194" s="2">
        <v>0.40473528796694302</v>
      </c>
      <c r="I194" s="2">
        <v>0.38124999999999998</v>
      </c>
      <c r="J194" s="2">
        <v>0.40875912408759102</v>
      </c>
      <c r="K194" s="2">
        <v>-0.108416428724129</v>
      </c>
      <c r="L194" s="2"/>
      <c r="M194" s="2" t="e">
        <f>(Table1[[#This Row],[poisson_likelihood]] - (1-Table1[[#This Row],[poisson_likelihood]])/(1/Table1[[#This Row],[365 implied]]-1))/4</f>
        <v>#DIV/0!</v>
      </c>
      <c r="N194" s="2"/>
      <c r="O194" s="2">
        <f>(Table1[[#This Row],[poisson_likelihood]]-(1-Table1[[#This Row],[poisson_likelihood]])/(1/Table1[[#This Row],[implied_likelihood]]-1))/4</f>
        <v>-0.1084164287241286</v>
      </c>
      <c r="P194" s="2">
        <f>Table1[[#This Row],[poisson_kelly]]/O194</f>
        <v>1.0000000000000038</v>
      </c>
    </row>
    <row r="195" spans="1:16" x14ac:dyDescent="0.2">
      <c r="A195">
        <v>3311</v>
      </c>
      <c r="B195" t="s">
        <v>103</v>
      </c>
      <c r="C195" s="1">
        <v>45596</v>
      </c>
      <c r="D195" t="s">
        <v>12</v>
      </c>
      <c r="E195">
        <v>2.5</v>
      </c>
      <c r="F195" s="2">
        <v>0.54054054054054002</v>
      </c>
      <c r="G195" s="2">
        <v>0.39359591035064001</v>
      </c>
      <c r="H195" s="2">
        <v>0.341015072715317</v>
      </c>
      <c r="I195" s="2">
        <v>0.30188679245283001</v>
      </c>
      <c r="J195" s="2">
        <v>0.36923076923076897</v>
      </c>
      <c r="K195" s="2">
        <v>-0.108565328081371</v>
      </c>
      <c r="L195" s="2"/>
      <c r="M195" s="2" t="e">
        <f>(Table1[[#This Row],[poisson_likelihood]] - (1-Table1[[#This Row],[poisson_likelihood]])/(1/Table1[[#This Row],[365 implied]]-1))/4</f>
        <v>#DIV/0!</v>
      </c>
      <c r="N195" s="2"/>
      <c r="O195" s="2">
        <f>(Table1[[#This Row],[poisson_likelihood]]-(1-Table1[[#This Row],[poisson_likelihood]])/(1/Table1[[#This Row],[implied_likelihood]]-1))/4</f>
        <v>-0.10856532808137122</v>
      </c>
      <c r="P195" s="2">
        <f>Table1[[#This Row],[poisson_kelly]]/O195</f>
        <v>0.999999999999998</v>
      </c>
    </row>
    <row r="196" spans="1:16" x14ac:dyDescent="0.2">
      <c r="A196">
        <v>3259</v>
      </c>
      <c r="B196" t="s">
        <v>77</v>
      </c>
      <c r="C196" s="1">
        <v>45596</v>
      </c>
      <c r="D196" t="s">
        <v>12</v>
      </c>
      <c r="E196">
        <v>1.5</v>
      </c>
      <c r="F196" s="2">
        <v>0.625</v>
      </c>
      <c r="G196" s="2">
        <v>0.51016917758680602</v>
      </c>
      <c r="H196" s="2">
        <v>0.45306923727222498</v>
      </c>
      <c r="I196" s="2">
        <v>0.473118279569892</v>
      </c>
      <c r="J196" s="2">
        <v>0.469525959367945</v>
      </c>
      <c r="K196" s="2">
        <v>-0.114620508485182</v>
      </c>
      <c r="L196" s="2"/>
      <c r="M196" s="2" t="e">
        <f>(Table1[[#This Row],[poisson_likelihood]] - (1-Table1[[#This Row],[poisson_likelihood]])/(1/Table1[[#This Row],[365 implied]]-1))/4</f>
        <v>#DIV/0!</v>
      </c>
      <c r="N196" s="2"/>
      <c r="O196" s="2">
        <f>(Table1[[#This Row],[poisson_likelihood]]-(1-Table1[[#This Row],[poisson_likelihood]])/(1/Table1[[#This Row],[implied_likelihood]]-1))/4</f>
        <v>-0.11462050848518333</v>
      </c>
      <c r="P196" s="2">
        <f>Table1[[#This Row],[poisson_kelly]]/O196</f>
        <v>0.99999999999998834</v>
      </c>
    </row>
    <row r="197" spans="1:16" x14ac:dyDescent="0.2">
      <c r="A197">
        <v>3163</v>
      </c>
      <c r="B197" t="s">
        <v>29</v>
      </c>
      <c r="C197" s="1">
        <v>45596</v>
      </c>
      <c r="D197" t="s">
        <v>12</v>
      </c>
      <c r="E197">
        <v>1.5</v>
      </c>
      <c r="F197" s="2">
        <v>0.64935064935064901</v>
      </c>
      <c r="G197" s="2">
        <v>0.45590677701673898</v>
      </c>
      <c r="H197" s="2">
        <v>0.39617531989017402</v>
      </c>
      <c r="I197" s="2">
        <v>0.40952380952380901</v>
      </c>
      <c r="J197" s="2">
        <v>0.41481481481481403</v>
      </c>
      <c r="K197" s="2">
        <v>-0.18050463304126399</v>
      </c>
      <c r="L197" s="2"/>
      <c r="M197" s="2" t="e">
        <f>(Table1[[#This Row],[poisson_likelihood]] - (1-Table1[[#This Row],[poisson_likelihood]])/(1/Table1[[#This Row],[365 implied]]-1))/4</f>
        <v>#DIV/0!</v>
      </c>
      <c r="N197" s="2"/>
      <c r="O197" s="2">
        <f>(Table1[[#This Row],[poisson_likelihood]]-(1-Table1[[#This Row],[poisson_likelihood]])/(1/Table1[[#This Row],[implied_likelihood]]-1))/4</f>
        <v>-0.18050463304126441</v>
      </c>
      <c r="P197" s="2">
        <f>Table1[[#This Row],[poisson_kelly]]/O197</f>
        <v>0.99999999999999767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2024-10-31T19:34:05Z</dcterms:created>
  <dcterms:modified xsi:type="dcterms:W3CDTF">2024-11-01T16:45:15Z</dcterms:modified>
</cp:coreProperties>
</file>