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BA3217BB-D4E2-774B-9F66-4C82A6C5B832}" xr6:coauthVersionLast="47" xr6:coauthVersionMax="47" xr10:uidLastSave="{00000000-0000-0000-0000-000000000000}"/>
  <bookViews>
    <workbookView xWindow="1820" yWindow="500" windowWidth="28040" windowHeight="17440"/>
  </bookViews>
  <sheets>
    <sheet name="modelled_likelihoods_weight4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L36" i="1"/>
  <c r="L28" i="1"/>
  <c r="L25" i="1"/>
  <c r="L20" i="1"/>
  <c r="L42" i="1"/>
  <c r="L40" i="1"/>
  <c r="L35" i="1"/>
  <c r="L22" i="1"/>
  <c r="L12" i="1"/>
  <c r="L39" i="1"/>
  <c r="L32" i="1"/>
  <c r="L21" i="1"/>
  <c r="L11" i="1"/>
  <c r="L8" i="1"/>
  <c r="L34" i="1"/>
  <c r="L26" i="1"/>
  <c r="L23" i="1"/>
  <c r="L19" i="1"/>
  <c r="L16" i="1"/>
  <c r="L15" i="1"/>
  <c r="L6" i="1"/>
  <c r="L5" i="1"/>
  <c r="L4" i="1"/>
  <c r="L31" i="1"/>
  <c r="L29" i="1"/>
  <c r="M29" i="1" s="1"/>
  <c r="L27" i="1"/>
  <c r="L24" i="1"/>
  <c r="L18" i="1"/>
  <c r="L13" i="1"/>
  <c r="M13" i="1" s="1"/>
  <c r="L10" i="1"/>
  <c r="L3" i="1"/>
  <c r="L33" i="1"/>
  <c r="L37" i="1"/>
  <c r="L30" i="1"/>
  <c r="L9" i="1"/>
  <c r="L7" i="1"/>
  <c r="M17" i="1"/>
  <c r="M31" i="1"/>
  <c r="M33" i="1"/>
  <c r="M80" i="1"/>
  <c r="M127" i="1"/>
  <c r="M135" i="1"/>
  <c r="M167" i="1"/>
  <c r="M95" i="1"/>
  <c r="M150" i="1"/>
  <c r="M3" i="1"/>
  <c r="M24" i="1"/>
  <c r="M145" i="1"/>
  <c r="M27" i="1"/>
  <c r="M152" i="1"/>
  <c r="M18" i="1"/>
  <c r="M157" i="1"/>
  <c r="M59" i="1"/>
  <c r="M162" i="1"/>
  <c r="M10" i="1"/>
  <c r="M149" i="1"/>
  <c r="M57" i="1"/>
  <c r="M106" i="1"/>
  <c r="M125" i="1"/>
  <c r="M41" i="1"/>
  <c r="M124" i="1"/>
  <c r="M102" i="1"/>
  <c r="M74" i="1"/>
  <c r="M61" i="1"/>
  <c r="M98" i="1"/>
  <c r="M109" i="1"/>
  <c r="M46" i="1"/>
  <c r="M67" i="1"/>
  <c r="M94" i="1"/>
  <c r="M129" i="1"/>
  <c r="M52" i="1"/>
  <c r="M153" i="1"/>
  <c r="M35" i="1"/>
  <c r="M131" i="1"/>
  <c r="M44" i="1"/>
  <c r="M169" i="1"/>
  <c r="M12" i="1"/>
  <c r="M86" i="1"/>
  <c r="M85" i="1"/>
  <c r="M42" i="1"/>
  <c r="M133" i="1"/>
  <c r="M111" i="1"/>
  <c r="M64" i="1"/>
  <c r="M91" i="1"/>
  <c r="M83" i="1"/>
  <c r="M87" i="1"/>
  <c r="M75" i="1"/>
  <c r="M144" i="1"/>
  <c r="M40" i="1"/>
  <c r="M103" i="1"/>
  <c r="M66" i="1"/>
  <c r="M121" i="1"/>
  <c r="M70" i="1"/>
  <c r="M163" i="1"/>
  <c r="M6" i="1"/>
  <c r="M120" i="1"/>
  <c r="M43" i="1"/>
  <c r="M147" i="1"/>
  <c r="M53" i="1"/>
  <c r="M123" i="1"/>
  <c r="M45" i="1"/>
  <c r="M140" i="1"/>
  <c r="M16" i="1"/>
  <c r="M119" i="1"/>
  <c r="M34" i="1"/>
  <c r="M166" i="1"/>
  <c r="M23" i="1"/>
  <c r="M168" i="1"/>
  <c r="M4" i="1"/>
  <c r="M137" i="1"/>
  <c r="M26" i="1"/>
  <c r="M154" i="1"/>
  <c r="M19" i="1"/>
  <c r="M158" i="1"/>
  <c r="M15" i="1"/>
  <c r="M141" i="1"/>
  <c r="M14" i="1"/>
  <c r="M148" i="1"/>
  <c r="M5" i="1"/>
  <c r="M51" i="1"/>
  <c r="M115" i="1"/>
  <c r="M160" i="1"/>
  <c r="M38" i="1"/>
  <c r="M63" i="1"/>
  <c r="M122" i="1"/>
  <c r="M112" i="1"/>
  <c r="M56" i="1"/>
  <c r="M78" i="1"/>
  <c r="M104" i="1"/>
  <c r="M36" i="1"/>
  <c r="M164" i="1"/>
  <c r="M84" i="1"/>
  <c r="M81" i="1"/>
  <c r="M77" i="1"/>
  <c r="M100" i="1"/>
  <c r="M165" i="1"/>
  <c r="M20" i="1"/>
  <c r="M117" i="1"/>
  <c r="M62" i="1"/>
  <c r="M55" i="1"/>
  <c r="M118" i="1"/>
  <c r="M128" i="1"/>
  <c r="M50" i="1"/>
  <c r="M65" i="1"/>
  <c r="M110" i="1"/>
  <c r="M161" i="1"/>
  <c r="M25" i="1"/>
  <c r="M159" i="1"/>
  <c r="M28" i="1"/>
  <c r="M108" i="1"/>
  <c r="M68" i="1"/>
  <c r="M7" i="1"/>
  <c r="M156" i="1"/>
  <c r="M132" i="1"/>
  <c r="M30" i="1"/>
  <c r="M37" i="1"/>
  <c r="M151" i="1"/>
  <c r="M9" i="1"/>
  <c r="M155" i="1"/>
  <c r="M76" i="1"/>
  <c r="M99" i="1"/>
  <c r="M2" i="1"/>
  <c r="M171" i="1"/>
  <c r="M142" i="1"/>
  <c r="M47" i="1"/>
  <c r="M49" i="1"/>
  <c r="M130" i="1"/>
  <c r="M105" i="1"/>
  <c r="M73" i="1"/>
  <c r="M113" i="1"/>
  <c r="M79" i="1"/>
  <c r="M97" i="1"/>
  <c r="M96" i="1"/>
  <c r="M138" i="1"/>
  <c r="M11" i="1"/>
  <c r="M139" i="1"/>
  <c r="M22" i="1"/>
  <c r="M134" i="1"/>
  <c r="M72" i="1"/>
  <c r="M101" i="1"/>
  <c r="M39" i="1"/>
  <c r="M116" i="1"/>
  <c r="M93" i="1"/>
  <c r="M69" i="1"/>
  <c r="M60" i="1"/>
  <c r="M114" i="1"/>
  <c r="M89" i="1"/>
  <c r="M82" i="1"/>
  <c r="M71" i="1"/>
  <c r="M92" i="1"/>
  <c r="M90" i="1"/>
  <c r="M88" i="1"/>
  <c r="M21" i="1"/>
  <c r="M146" i="1"/>
  <c r="M143" i="1"/>
  <c r="M48" i="1"/>
  <c r="M170" i="1"/>
  <c r="M8" i="1"/>
  <c r="M32" i="1"/>
  <c r="M136" i="1"/>
  <c r="M126" i="1"/>
  <c r="M58" i="1"/>
  <c r="M107" i="1"/>
  <c r="M54" i="1"/>
</calcChain>
</file>

<file path=xl/sharedStrings.xml><?xml version="1.0" encoding="utf-8"?>
<sst xmlns="http://schemas.openxmlformats.org/spreadsheetml/2006/main" count="353" uniqueCount="100">
  <si>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</si>
  <si>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</si>
  <si>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</si>
  <si>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</si>
  <si>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</si>
  <si>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</si>
  <si>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</si>
  <si>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</si>
  <si>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</si>
  <si>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</si>
  <si>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</si>
  <si>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Aleksander Barkov</t>
  </si>
  <si>
    <t>Over</t>
  </si>
  <si>
    <t>Under</t>
  </si>
  <si>
    <t>Anton Lundell</t>
  </si>
  <si>
    <t>Carter Verhaeghe</t>
  </si>
  <si>
    <t>Evan Rodrigues</t>
  </si>
  <si>
    <t>Gustav Forsling</t>
  </si>
  <si>
    <t>Jamie Benn</t>
  </si>
  <si>
    <t>Jason Robertson</t>
  </si>
  <si>
    <t>Mason Marchment</t>
  </si>
  <si>
    <t>Matt Duchene</t>
  </si>
  <si>
    <t>Matthew Tkachuk</t>
  </si>
  <si>
    <t>Miro Heiskanen</t>
  </si>
  <si>
    <t>Roope Hintz</t>
  </si>
  <si>
    <t>Sam Bennett</t>
  </si>
  <si>
    <t>Sam Reinhart</t>
  </si>
  <si>
    <t>Tyler Seguin</t>
  </si>
  <si>
    <t>Wyatt Johnston</t>
  </si>
  <si>
    <t>Rasmus Dahlin</t>
  </si>
  <si>
    <t>Alex Tuch</t>
  </si>
  <si>
    <t>Kyle Palmieri</t>
  </si>
  <si>
    <t>Noah Dobson</t>
  </si>
  <si>
    <t>JJ Peterka</t>
  </si>
  <si>
    <t>Bo Horvat</t>
  </si>
  <si>
    <t>Brock Nelson</t>
  </si>
  <si>
    <t>Dylan Cozens</t>
  </si>
  <si>
    <t>Mathew Barzal</t>
  </si>
  <si>
    <t>Tage Thompson</t>
  </si>
  <si>
    <t>Anders Lee</t>
  </si>
  <si>
    <t>Jason Zucker</t>
  </si>
  <si>
    <t>Mike Reilly</t>
  </si>
  <si>
    <t>Cole Sillinger</t>
  </si>
  <si>
    <t>Nino Niederreiter</t>
  </si>
  <si>
    <t>Zach Werenski</t>
  </si>
  <si>
    <t>Josh Morrissey</t>
  </si>
  <si>
    <t>Gabriel Vilardi</t>
  </si>
  <si>
    <t>Cole Perfetti</t>
  </si>
  <si>
    <t>Kyle Connor</t>
  </si>
  <si>
    <t>Yegor Chinakhov</t>
  </si>
  <si>
    <t>Kirill Marchenko</t>
  </si>
  <si>
    <t>Mark Scheifele</t>
  </si>
  <si>
    <t>Sean Monahan</t>
  </si>
  <si>
    <t>Nikolaj Ehlers</t>
  </si>
  <si>
    <t>Neal Pionk</t>
  </si>
  <si>
    <t>Brady Tkachuk</t>
  </si>
  <si>
    <t>Adam Fox</t>
  </si>
  <si>
    <t>Thomas Chabot</t>
  </si>
  <si>
    <t>Filip Chytil</t>
  </si>
  <si>
    <t>Jacob Trouba</t>
  </si>
  <si>
    <t>Tim St√ºtzle</t>
  </si>
  <si>
    <t>Josh Norris</t>
  </si>
  <si>
    <t>Chris Kreider</t>
  </si>
  <si>
    <t>Artemi Panarin</t>
  </si>
  <si>
    <t>Jake Sanderson</t>
  </si>
  <si>
    <t>Mika Zibanejad</t>
  </si>
  <si>
    <t>Drake Batherson</t>
  </si>
  <si>
    <t>Claude Giroux</t>
  </si>
  <si>
    <t>Vincent Trocheck</t>
  </si>
  <si>
    <t>Alexis Lafreni√®re</t>
  </si>
  <si>
    <t>Noah Gregor</t>
  </si>
  <si>
    <t>Jake Guentzel</t>
  </si>
  <si>
    <t>Matt Boldy</t>
  </si>
  <si>
    <t>Nikita Kucherov</t>
  </si>
  <si>
    <t>Joel Eriksson Ek</t>
  </si>
  <si>
    <t>Brandon Hagel</t>
  </si>
  <si>
    <t>Cam Atkinson</t>
  </si>
  <si>
    <t>Kirill Kaprizov</t>
  </si>
  <si>
    <t>Brayden Point</t>
  </si>
  <si>
    <t>Mats Zuccarello</t>
  </si>
  <si>
    <t>Marco Rossi</t>
  </si>
  <si>
    <t>Nicholas Paul</t>
  </si>
  <si>
    <t>Victor Hedman</t>
  </si>
  <si>
    <t>Jack Hughes</t>
  </si>
  <si>
    <t>Timo Meier</t>
  </si>
  <si>
    <t>Nico Hischier</t>
  </si>
  <si>
    <t>Dougie Hamilton</t>
  </si>
  <si>
    <t>Nazem Kadri</t>
  </si>
  <si>
    <t>Jesper Bratt</t>
  </si>
  <si>
    <t>Rasmus Andersson</t>
  </si>
  <si>
    <t>Blake Coleman</t>
  </si>
  <si>
    <t>MacKenzie Weegar</t>
  </si>
  <si>
    <t>Mikael Backlund</t>
  </si>
  <si>
    <t>Andrei Kuzmenko</t>
  </si>
  <si>
    <t>Connor Zary</t>
  </si>
  <si>
    <t>Erik Haula</t>
  </si>
  <si>
    <t>Jonathan Huberdeau</t>
  </si>
  <si>
    <t>Yegor Sharangovich</t>
  </si>
  <si>
    <t>365 implied</t>
  </si>
  <si>
    <t>kelly (scaled)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</si>
</sst>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71" totalsRowShown="0">
  <autoFilter ref="A1:M171"/>
  <sortState xmlns:xlrd2="http://schemas.microsoft.com/office/spreadsheetml/2017/richdata2" ref="A2:M171">
    <sortCondition descending="1" ref="K1:K171"/>
  </sortState>
  <tableColumns count="13">
    <tableColumn id="1" name="id"/>
    <tableColumn id="2" name="player_name"/>
    <tableColumn id="3" name="date" dataDxfId="8"/>
    <tableColumn id="4" name="over_under"/>
    <tableColumn id="5" name="points"/>
    <tableColumn id="6" name="implied_likelihood" dataDxfId="7" dataCellStyle="Percent"/>
    <tableColumn id="7" name="normal_likelihood" dataDxfId="6" dataCellStyle="Percent"/>
    <tableColumn id="8" name="poisson_likelihood" dataDxfId="5" dataCellStyle="Percent"/>
    <tableColumn id="9" name="raw_data_likelihood" dataDxfId="4" dataCellStyle="Percent"/>
    <tableColumn id="10" name="weighted_likelihood" dataDxfId="3" dataCellStyle="Percent"/>
    <tableColumn id="11" name="poisson_kelly" dataDxfId="2" dataCellStyle="Percent"/>
    <tableColumn id="12" name="365 implied" dataDxfId="0" dataCellStyle="Percent">
      <calculatedColumnFormula>1/1.66</calculatedColumnFormula>
    </tableColumn>
    <tableColumn id="13" name="kelly (scaled)" dataDxfId="1" dataCellStyle="Percent">
      <calculatedColumnFormula>(Table1[[#This Row],[poisson_likelihood]] - (1-Table1[[#This Row],[poisson_likelihood]])/(1/Table1[[#This Row],[365 implied]]-1))/4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workbookViewId="0">
      <selection activeCell="O14" sqref="O14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98</v>
      </c>
      <c r="M1" t="s">
        <v>99</v>
      </c>
    </row>
    <row r="2" spans="1:13" x14ac:dyDescent="0.2">
      <c r="A2">
        <v>3453</v>
      </c>
      <c r="B2" t="s">
        <v>76</v>
      </c>
      <c r="C2" s="1">
        <v>45597</v>
      </c>
      <c r="D2" t="s">
        <v>12</v>
      </c>
      <c r="E2">
        <v>1.5</v>
      </c>
      <c r="F2" s="2">
        <v>0.50505050505050497</v>
      </c>
      <c r="G2" s="2">
        <v>0.69265026737139002</v>
      </c>
      <c r="H2" s="2">
        <v>0.690184953502753</v>
      </c>
      <c r="I2" s="2">
        <v>0.63636363636363602</v>
      </c>
      <c r="J2" s="2">
        <v>0.63779527559055105</v>
      </c>
      <c r="K2" s="2">
        <v>9.3511787738635693E-2</v>
      </c>
      <c r="L2" s="2"/>
      <c r="M2" s="2" t="e">
        <f>(Table1[[#This Row],[poisson_likelihood]] - (1-Table1[[#This Row],[poisson_likelihood]])/(1/Table1[[#This Row],[365 implied]]-1))/4</f>
        <v>#DIV/0!</v>
      </c>
    </row>
    <row r="3" spans="1:13" x14ac:dyDescent="0.2">
      <c r="A3">
        <v>3333</v>
      </c>
      <c r="B3" t="s">
        <v>16</v>
      </c>
      <c r="C3" s="1">
        <v>45597</v>
      </c>
      <c r="D3" t="s">
        <v>12</v>
      </c>
      <c r="E3">
        <v>1.5</v>
      </c>
      <c r="F3" s="2">
        <v>0.59171597633136097</v>
      </c>
      <c r="G3" s="2">
        <v>0.70115768495846098</v>
      </c>
      <c r="H3" s="2">
        <v>0.68607609891401</v>
      </c>
      <c r="I3" s="2">
        <v>0.65625</v>
      </c>
      <c r="J3" s="2">
        <v>0.63970588235294101</v>
      </c>
      <c r="K3" s="2">
        <v>5.77784808567674E-2</v>
      </c>
      <c r="L3" s="2">
        <f>1/1.74</f>
        <v>0.57471264367816088</v>
      </c>
      <c r="M3" s="3">
        <f>(Table1[[#This Row],[poisson_likelihood]] - (1-Table1[[#This Row],[poisson_likelihood]])/(1/Table1[[#This Row],[365 implied]]-1))/4</f>
        <v>6.5463652739992398E-2</v>
      </c>
    </row>
    <row r="4" spans="1:13" x14ac:dyDescent="0.2">
      <c r="A4">
        <v>3400</v>
      </c>
      <c r="B4" t="s">
        <v>49</v>
      </c>
      <c r="C4" s="1">
        <v>45597</v>
      </c>
      <c r="D4" t="s">
        <v>13</v>
      </c>
      <c r="E4">
        <v>2.5</v>
      </c>
      <c r="F4" s="2">
        <v>0.56179775280898803</v>
      </c>
      <c r="G4" s="2">
        <v>0.60064787607619397</v>
      </c>
      <c r="H4" s="2">
        <v>0.65467593640448096</v>
      </c>
      <c r="I4" s="2">
        <v>0.71739130434782605</v>
      </c>
      <c r="J4" s="2">
        <v>0.65963855421686701</v>
      </c>
      <c r="K4" s="2">
        <v>5.2988194487172201E-2</v>
      </c>
      <c r="L4" s="2">
        <f>1/1.71</f>
        <v>0.58479532163742687</v>
      </c>
      <c r="M4" s="3">
        <f>(Table1[[#This Row],[poisson_likelihood]] - (1-Table1[[#This Row],[poisson_likelihood]])/(1/Table1[[#This Row],[365 implied]]-1))/4</f>
        <v>4.2076003961853001E-2</v>
      </c>
    </row>
    <row r="5" spans="1:13" x14ac:dyDescent="0.2">
      <c r="A5">
        <v>3410</v>
      </c>
      <c r="B5" t="s">
        <v>54</v>
      </c>
      <c r="C5" s="1">
        <v>45597</v>
      </c>
      <c r="D5" t="s">
        <v>13</v>
      </c>
      <c r="E5">
        <v>2.5</v>
      </c>
      <c r="F5" s="2">
        <v>0.65359477124182996</v>
      </c>
      <c r="G5" s="2">
        <v>0.70816922861909903</v>
      </c>
      <c r="H5" s="2">
        <v>0.72336242467442102</v>
      </c>
      <c r="I5" s="2">
        <v>0.74137931034482696</v>
      </c>
      <c r="J5" s="2">
        <v>0.73684210526315697</v>
      </c>
      <c r="K5" s="2">
        <v>5.0351183845219298E-2</v>
      </c>
      <c r="L5" s="2">
        <f>1/1.5</f>
        <v>0.66666666666666663</v>
      </c>
      <c r="M5" s="3">
        <f>(Table1[[#This Row],[poisson_likelihood]] - (1-Table1[[#This Row],[poisson_likelihood]])/(1/Table1[[#This Row],[365 implied]]-1))/4</f>
        <v>4.2521818505815767E-2</v>
      </c>
    </row>
    <row r="6" spans="1:13" x14ac:dyDescent="0.2">
      <c r="A6">
        <v>3386</v>
      </c>
      <c r="B6" t="s">
        <v>42</v>
      </c>
      <c r="C6" s="1">
        <v>45597</v>
      </c>
      <c r="D6" t="s">
        <v>13</v>
      </c>
      <c r="E6">
        <v>2.5</v>
      </c>
      <c r="F6" s="2">
        <v>0.60606060606060597</v>
      </c>
      <c r="G6" s="2">
        <v>0.63228804180418496</v>
      </c>
      <c r="H6" s="2">
        <v>0.68335929840779197</v>
      </c>
      <c r="I6" s="2">
        <v>0.72666666666666602</v>
      </c>
      <c r="J6" s="2">
        <v>0.68312757201646002</v>
      </c>
      <c r="K6" s="2">
        <v>4.9054939374176099E-2</v>
      </c>
      <c r="L6" s="2">
        <f>1/1.62</f>
        <v>0.61728395061728392</v>
      </c>
      <c r="M6" s="3">
        <f>(Table1[[#This Row],[poisson_likelihood]] - (1-Table1[[#This Row],[poisson_likelihood]])/(1/Table1[[#This Row],[365 implied]]-1))/4</f>
        <v>4.3162122347025433E-2</v>
      </c>
    </row>
    <row r="7" spans="1:13" x14ac:dyDescent="0.2">
      <c r="A7">
        <v>3443</v>
      </c>
      <c r="B7" t="s">
        <v>71</v>
      </c>
      <c r="C7" s="1">
        <v>45597</v>
      </c>
      <c r="D7" t="s">
        <v>12</v>
      </c>
      <c r="E7">
        <v>2.5</v>
      </c>
      <c r="F7" s="2">
        <v>0.59171597633136097</v>
      </c>
      <c r="G7" s="2">
        <v>0.675319603907512</v>
      </c>
      <c r="H7" s="2">
        <v>0.66945106251894804</v>
      </c>
      <c r="I7" s="2">
        <v>0.587096774193548</v>
      </c>
      <c r="J7" s="2">
        <v>0.62030905077262599</v>
      </c>
      <c r="K7" s="2">
        <v>4.7598657846747702E-2</v>
      </c>
      <c r="L7" s="2">
        <f t="shared" ref="L2:L33" si="0">1/1.66</f>
        <v>0.60240963855421692</v>
      </c>
      <c r="M7" s="3">
        <f>(Table1[[#This Row],[poisson_likelihood]] - (1-Table1[[#This Row],[poisson_likelihood]])/(1/Table1[[#This Row],[365 implied]]-1))/4</f>
        <v>4.215483476570217E-2</v>
      </c>
    </row>
    <row r="8" spans="1:13" x14ac:dyDescent="0.2">
      <c r="A8">
        <v>3490</v>
      </c>
      <c r="B8" t="s">
        <v>94</v>
      </c>
      <c r="C8" s="1">
        <v>45597</v>
      </c>
      <c r="D8" t="s">
        <v>13</v>
      </c>
      <c r="E8">
        <v>1.5</v>
      </c>
      <c r="F8" s="2">
        <v>0.44843049327354201</v>
      </c>
      <c r="G8" s="2">
        <v>0.48854243952398702</v>
      </c>
      <c r="H8" s="2">
        <v>0.54517921643364597</v>
      </c>
      <c r="I8" s="2">
        <v>0.43835616438356101</v>
      </c>
      <c r="J8" s="2">
        <v>0.44507042253521101</v>
      </c>
      <c r="K8" s="2">
        <v>4.3851555416063302E-2</v>
      </c>
      <c r="L8" s="2">
        <f>1/2.28</f>
        <v>0.43859649122807021</v>
      </c>
      <c r="M8" s="3">
        <f>(Table1[[#This Row],[poisson_likelihood]] - (1-Table1[[#This Row],[poisson_likelihood]])/(1/Table1[[#This Row],[365 implied]]-1))/4</f>
        <v>4.7462619818107954E-2</v>
      </c>
    </row>
    <row r="9" spans="1:13" x14ac:dyDescent="0.2">
      <c r="A9">
        <v>3449</v>
      </c>
      <c r="B9" t="s">
        <v>74</v>
      </c>
      <c r="C9" s="1">
        <v>45597</v>
      </c>
      <c r="D9" t="s">
        <v>12</v>
      </c>
      <c r="E9">
        <v>2.5</v>
      </c>
      <c r="F9" s="2">
        <v>0.58479532163742598</v>
      </c>
      <c r="G9" s="2">
        <v>0.68786095508959999</v>
      </c>
      <c r="H9" s="2">
        <v>0.65412901309538796</v>
      </c>
      <c r="I9" s="2">
        <v>0.63580246913580196</v>
      </c>
      <c r="J9" s="2">
        <v>0.67004048582995901</v>
      </c>
      <c r="K9" s="2">
        <v>4.17466945046178E-2</v>
      </c>
      <c r="L9" s="2">
        <f>1/1.66</f>
        <v>0.60240963855421692</v>
      </c>
      <c r="M9" s="3">
        <f>(Table1[[#This Row],[poisson_likelihood]] - (1-Table1[[#This Row],[poisson_likelihood]])/(1/Table1[[#This Row],[365 implied]]-1))/4</f>
        <v>3.2520515809978778E-2</v>
      </c>
    </row>
    <row r="10" spans="1:13" x14ac:dyDescent="0.2">
      <c r="A10">
        <v>3345</v>
      </c>
      <c r="B10" t="s">
        <v>22</v>
      </c>
      <c r="C10" s="1">
        <v>45597</v>
      </c>
      <c r="D10" t="s">
        <v>12</v>
      </c>
      <c r="E10">
        <v>2.5</v>
      </c>
      <c r="F10" s="2">
        <v>0.63694267515923497</v>
      </c>
      <c r="G10" s="2">
        <v>0.689758413477215</v>
      </c>
      <c r="H10" s="2">
        <v>0.69578370407878098</v>
      </c>
      <c r="I10" s="2">
        <v>0.68484848484848404</v>
      </c>
      <c r="J10" s="2">
        <v>0.61538461538461497</v>
      </c>
      <c r="K10" s="2">
        <v>4.0517726054248603E-2</v>
      </c>
      <c r="L10" s="2">
        <f>1/1.55</f>
        <v>0.64516129032258063</v>
      </c>
      <c r="M10" s="3">
        <f>(Table1[[#This Row],[poisson_likelihood]] - (1-Table1[[#This Row],[poisson_likelihood]])/(1/Table1[[#This Row],[365 implied]]-1))/4</f>
        <v>3.5665791510050254E-2</v>
      </c>
    </row>
    <row r="11" spans="1:13" x14ac:dyDescent="0.2">
      <c r="A11">
        <v>3467</v>
      </c>
      <c r="B11" t="s">
        <v>83</v>
      </c>
      <c r="C11" s="1">
        <v>45597</v>
      </c>
      <c r="D11" t="s">
        <v>12</v>
      </c>
      <c r="E11">
        <v>3.5</v>
      </c>
      <c r="F11" s="2">
        <v>0.52356020942408299</v>
      </c>
      <c r="G11" s="2">
        <v>0.60539341874019403</v>
      </c>
      <c r="H11" s="2">
        <v>0.59553438884945797</v>
      </c>
      <c r="I11" s="2">
        <v>0.57516339869280997</v>
      </c>
      <c r="J11" s="2">
        <v>0.52589641434262901</v>
      </c>
      <c r="K11" s="2">
        <v>3.7766671072105802E-2</v>
      </c>
      <c r="L11" s="2">
        <f>1/1.9</f>
        <v>0.52631578947368418</v>
      </c>
      <c r="M11" s="3">
        <f>(Table1[[#This Row],[poisson_likelihood]] - (1-Table1[[#This Row],[poisson_likelihood]])/(1/Table1[[#This Row],[365 implied]]-1))/4</f>
        <v>3.6532038559436167E-2</v>
      </c>
    </row>
    <row r="12" spans="1:13" x14ac:dyDescent="0.2">
      <c r="A12">
        <v>3368</v>
      </c>
      <c r="B12" t="s">
        <v>33</v>
      </c>
      <c r="C12" s="1">
        <v>45597</v>
      </c>
      <c r="D12" t="s">
        <v>13</v>
      </c>
      <c r="E12">
        <v>2.5</v>
      </c>
      <c r="F12" s="2">
        <v>0.45454545454545398</v>
      </c>
      <c r="G12" s="2">
        <v>0.49275433526012602</v>
      </c>
      <c r="H12" s="2">
        <v>0.53620466858917903</v>
      </c>
      <c r="I12" s="2">
        <v>0.63473053892215503</v>
      </c>
      <c r="J12" s="2">
        <v>0.53358925143953895</v>
      </c>
      <c r="K12" s="2">
        <v>3.7427139770040502E-2</v>
      </c>
      <c r="L12" s="2">
        <f>1/2.3</f>
        <v>0.43478260869565222</v>
      </c>
      <c r="M12" s="3">
        <f>(Table1[[#This Row],[poisson_likelihood]] - (1-Table1[[#This Row],[poisson_likelihood]])/(1/Table1[[#This Row],[365 implied]]-1))/4</f>
        <v>4.4859757260598404E-2</v>
      </c>
    </row>
    <row r="13" spans="1:13" x14ac:dyDescent="0.2">
      <c r="A13">
        <v>3343</v>
      </c>
      <c r="B13" t="s">
        <v>21</v>
      </c>
      <c r="C13" s="1">
        <v>45597</v>
      </c>
      <c r="D13" t="s">
        <v>12</v>
      </c>
      <c r="E13">
        <v>1.5</v>
      </c>
      <c r="F13" s="2">
        <v>0.57471264367816</v>
      </c>
      <c r="G13" s="2">
        <v>0.69212308426191405</v>
      </c>
      <c r="H13" s="2">
        <v>0.63248293646526599</v>
      </c>
      <c r="I13" s="2">
        <v>0.66249999999999998</v>
      </c>
      <c r="J13" s="2">
        <v>0.65157480314960603</v>
      </c>
      <c r="K13" s="2">
        <v>3.3959564003230802E-2</v>
      </c>
      <c r="L13" s="2">
        <f>1/1.74</f>
        <v>0.57471264367816088</v>
      </c>
      <c r="M13" s="3">
        <f>(Table1[[#This Row],[poisson_likelihood]] - (1-Table1[[#This Row],[poisson_likelihood]])/(1/Table1[[#This Row],[365 implied]]-1))/4</f>
        <v>3.3959564003230719E-2</v>
      </c>
    </row>
    <row r="14" spans="1:13" x14ac:dyDescent="0.2">
      <c r="A14">
        <v>3408</v>
      </c>
      <c r="B14" t="s">
        <v>53</v>
      </c>
      <c r="C14" s="1">
        <v>45597</v>
      </c>
      <c r="D14" t="s">
        <v>13</v>
      </c>
      <c r="E14">
        <v>3.5</v>
      </c>
      <c r="F14" s="2">
        <v>0.64102564102564097</v>
      </c>
      <c r="G14" s="2">
        <v>0.66667750220879396</v>
      </c>
      <c r="H14" s="2">
        <v>0.68878964826802302</v>
      </c>
      <c r="I14" s="2">
        <v>0.66423357664233496</v>
      </c>
      <c r="J14" s="2">
        <v>0.668686868686868</v>
      </c>
      <c r="K14" s="2">
        <v>3.3264219329516599E-2</v>
      </c>
      <c r="L14" s="2"/>
      <c r="M14" s="2" t="e">
        <f>(Table1[[#This Row],[poisson_likelihood]] - (1-Table1[[#This Row],[poisson_likelihood]])/(1/Table1[[#This Row],[365 implied]]-1))/4</f>
        <v>#DIV/0!</v>
      </c>
    </row>
    <row r="15" spans="1:13" x14ac:dyDescent="0.2">
      <c r="A15">
        <v>3406</v>
      </c>
      <c r="B15" t="s">
        <v>52</v>
      </c>
      <c r="C15" s="1">
        <v>45597</v>
      </c>
      <c r="D15" t="s">
        <v>13</v>
      </c>
      <c r="E15">
        <v>2.5</v>
      </c>
      <c r="F15" s="2">
        <v>0.57471264367816</v>
      </c>
      <c r="G15" s="2">
        <v>0.589812650787228</v>
      </c>
      <c r="H15" s="2">
        <v>0.63025572053721701</v>
      </c>
      <c r="I15" s="2">
        <v>0.60683760683760601</v>
      </c>
      <c r="J15" s="2">
        <v>0.60796645702305996</v>
      </c>
      <c r="K15" s="2">
        <v>3.2650322207688598E-2</v>
      </c>
      <c r="L15" s="2">
        <f>1/1.71</f>
        <v>0.58479532163742687</v>
      </c>
      <c r="M15" s="3">
        <f>(Table1[[#This Row],[poisson_likelihood]] - (1-Table1[[#This Row],[poisson_likelihood]])/(1/Table1[[#This Row],[365 implied]]-1))/4</f>
        <v>2.737228243614126E-2</v>
      </c>
    </row>
    <row r="16" spans="1:13" x14ac:dyDescent="0.2">
      <c r="A16">
        <v>3394</v>
      </c>
      <c r="B16" t="s">
        <v>46</v>
      </c>
      <c r="C16" s="1">
        <v>45597</v>
      </c>
      <c r="D16" t="s">
        <v>13</v>
      </c>
      <c r="E16">
        <v>2.5</v>
      </c>
      <c r="F16" s="2">
        <v>0.54644808743169304</v>
      </c>
      <c r="G16" s="2">
        <v>0.552421098417895</v>
      </c>
      <c r="H16" s="2">
        <v>0.60421425742644497</v>
      </c>
      <c r="I16" s="2">
        <v>0.6</v>
      </c>
      <c r="J16" s="2">
        <v>0.55917159763313595</v>
      </c>
      <c r="K16" s="2">
        <v>3.1840991292287603E-2</v>
      </c>
      <c r="L16" s="2">
        <f>1/1.74</f>
        <v>0.57471264367816088</v>
      </c>
      <c r="M16" s="3">
        <f>(Table1[[#This Row],[poisson_likelihood]] - (1-Table1[[#This Row],[poisson_likelihood]])/(1/Table1[[#This Row],[365 implied]]-1))/4</f>
        <v>1.7342164838518359E-2</v>
      </c>
    </row>
    <row r="17" spans="1:13" x14ac:dyDescent="0.2">
      <c r="A17">
        <v>3331</v>
      </c>
      <c r="B17" t="s">
        <v>15</v>
      </c>
      <c r="C17" s="1">
        <v>45597</v>
      </c>
      <c r="D17" t="s">
        <v>12</v>
      </c>
      <c r="E17">
        <v>2.5</v>
      </c>
      <c r="F17" s="2">
        <v>0.61728395061728303</v>
      </c>
      <c r="G17" s="2">
        <v>0.69001624274954598</v>
      </c>
      <c r="H17" s="2">
        <v>0.66346403806028997</v>
      </c>
      <c r="I17" s="2">
        <v>0.65476190476190399</v>
      </c>
      <c r="J17" s="2">
        <v>0.66666666666666596</v>
      </c>
      <c r="K17" s="2">
        <v>3.0166024861963701E-2</v>
      </c>
      <c r="L17" s="2"/>
      <c r="M17" s="2" t="e">
        <f>(Table1[[#This Row],[poisson_likelihood]] - (1-Table1[[#This Row],[poisson_likelihood]])/(1/Table1[[#This Row],[365 implied]]-1))/4</f>
        <v>#DIV/0!</v>
      </c>
    </row>
    <row r="18" spans="1:13" x14ac:dyDescent="0.2">
      <c r="A18">
        <v>3339</v>
      </c>
      <c r="B18" t="s">
        <v>19</v>
      </c>
      <c r="C18" s="1">
        <v>45597</v>
      </c>
      <c r="D18" t="s">
        <v>12</v>
      </c>
      <c r="E18">
        <v>2.5</v>
      </c>
      <c r="F18" s="2">
        <v>0.51020408163265296</v>
      </c>
      <c r="G18" s="2">
        <v>0.59752418121169704</v>
      </c>
      <c r="H18" s="2">
        <v>0.56871507643350905</v>
      </c>
      <c r="I18" s="2">
        <v>0.58381502890173398</v>
      </c>
      <c r="J18" s="2">
        <v>0.50283553875236298</v>
      </c>
      <c r="K18" s="2">
        <v>2.98649869296039E-2</v>
      </c>
      <c r="L18" s="2">
        <f>1/1.9</f>
        <v>0.52631578947368418</v>
      </c>
      <c r="M18" s="3">
        <f>(Table1[[#This Row],[poisson_likelihood]] - (1-Table1[[#This Row],[poisson_likelihood]])/(1/Table1[[#This Row],[365 implied]]-1))/4</f>
        <v>2.2377401451018686E-2</v>
      </c>
    </row>
    <row r="19" spans="1:13" x14ac:dyDescent="0.2">
      <c r="A19">
        <v>3404</v>
      </c>
      <c r="B19" t="s">
        <v>51</v>
      </c>
      <c r="C19" s="1">
        <v>45597</v>
      </c>
      <c r="D19" t="s">
        <v>13</v>
      </c>
      <c r="E19">
        <v>2.5</v>
      </c>
      <c r="F19" s="2">
        <v>0.57471264367816</v>
      </c>
      <c r="G19" s="2">
        <v>0.58500324194819098</v>
      </c>
      <c r="H19" s="2">
        <v>0.62500832354493396</v>
      </c>
      <c r="I19" s="2">
        <v>0.54545454545454497</v>
      </c>
      <c r="J19" s="2">
        <v>0.56822810590631301</v>
      </c>
      <c r="K19" s="2">
        <v>2.9565703705467902E-2</v>
      </c>
      <c r="L19" s="2">
        <f>1/1.71</f>
        <v>0.58479532163742687</v>
      </c>
      <c r="M19" s="3">
        <f>(Table1[[#This Row],[poisson_likelihood]] - (1-Table1[[#This Row],[poisson_likelihood]])/(1/Table1[[#This Row],[365 implied]]-1))/4</f>
        <v>2.4212758190787748E-2</v>
      </c>
    </row>
    <row r="20" spans="1:13" x14ac:dyDescent="0.2">
      <c r="A20">
        <v>3428</v>
      </c>
      <c r="B20" t="s">
        <v>63</v>
      </c>
      <c r="C20" s="1">
        <v>45597</v>
      </c>
      <c r="D20" t="s">
        <v>13</v>
      </c>
      <c r="E20">
        <v>3.5</v>
      </c>
      <c r="F20" s="2">
        <v>0.476190476190476</v>
      </c>
      <c r="G20" s="2">
        <v>0.50054248312962302</v>
      </c>
      <c r="H20" s="2">
        <v>0.53724465970306201</v>
      </c>
      <c r="I20" s="2">
        <v>0.61849710982658901</v>
      </c>
      <c r="J20" s="2">
        <v>0.55765595463137996</v>
      </c>
      <c r="K20" s="2">
        <v>2.9139496676461402E-2</v>
      </c>
      <c r="L20" s="2">
        <f>1/2.05</f>
        <v>0.48780487804878053</v>
      </c>
      <c r="M20" s="3">
        <f>(Table1[[#This Row],[poisson_likelihood]] - (1-Table1[[#This Row],[poisson_likelihood]])/(1/Table1[[#This Row],[365 implied]]-1))/4</f>
        <v>2.4131321997923103E-2</v>
      </c>
    </row>
    <row r="21" spans="1:13" x14ac:dyDescent="0.2">
      <c r="A21">
        <v>3485</v>
      </c>
      <c r="B21" t="s">
        <v>92</v>
      </c>
      <c r="C21" s="1">
        <v>45597</v>
      </c>
      <c r="D21" t="s">
        <v>12</v>
      </c>
      <c r="E21">
        <v>2.5</v>
      </c>
      <c r="F21" s="2">
        <v>0.41666666666666602</v>
      </c>
      <c r="G21" s="2">
        <v>0.52455252805573305</v>
      </c>
      <c r="H21" s="2">
        <v>0.48241949140847301</v>
      </c>
      <c r="I21" s="2">
        <v>0.53448275862068895</v>
      </c>
      <c r="J21" s="2">
        <v>0.48496240601503698</v>
      </c>
      <c r="K21" s="2">
        <v>2.8179782032202901E-2</v>
      </c>
      <c r="L21" s="2">
        <f>1/2.5</f>
        <v>0.4</v>
      </c>
      <c r="M21" s="3">
        <f>(Table1[[#This Row],[poisson_likelihood]] - (1-Table1[[#This Row],[poisson_likelihood]])/(1/Table1[[#This Row],[365 implied]]-1))/4</f>
        <v>3.4341454753530412E-2</v>
      </c>
    </row>
    <row r="22" spans="1:13" x14ac:dyDescent="0.2">
      <c r="A22">
        <v>3469</v>
      </c>
      <c r="B22" t="s">
        <v>84</v>
      </c>
      <c r="C22" s="1">
        <v>45597</v>
      </c>
      <c r="D22" t="s">
        <v>12</v>
      </c>
      <c r="E22">
        <v>2.5</v>
      </c>
      <c r="F22" s="2">
        <v>0.60606060606060597</v>
      </c>
      <c r="G22" s="2">
        <v>0.65787738206683</v>
      </c>
      <c r="H22" s="2">
        <v>0.64921418234914996</v>
      </c>
      <c r="I22" s="2">
        <v>0.68125000000000002</v>
      </c>
      <c r="J22" s="2">
        <v>0.63396226415094303</v>
      </c>
      <c r="K22" s="2">
        <v>2.7385923413883798E-2</v>
      </c>
      <c r="L22" s="2">
        <f>1/1.66</f>
        <v>0.60240963855421692</v>
      </c>
      <c r="M22" s="3">
        <f>(Table1[[#This Row],[poisson_likelihood]] - (1-Table1[[#This Row],[poisson_likelihood]])/(1/Table1[[#This Row],[365 implied]]-1))/4</f>
        <v>2.9430129810450345E-2</v>
      </c>
    </row>
    <row r="23" spans="1:13" x14ac:dyDescent="0.2">
      <c r="A23">
        <v>3398</v>
      </c>
      <c r="B23" t="s">
        <v>48</v>
      </c>
      <c r="C23" s="1">
        <v>45597</v>
      </c>
      <c r="D23" t="s">
        <v>13</v>
      </c>
      <c r="E23">
        <v>3.5</v>
      </c>
      <c r="F23" s="2">
        <v>0.5</v>
      </c>
      <c r="G23" s="2">
        <v>0.51247482369876796</v>
      </c>
      <c r="H23" s="2">
        <v>0.549477781093201</v>
      </c>
      <c r="I23" s="2">
        <v>0.58598726114649602</v>
      </c>
      <c r="J23" s="2">
        <v>0.56375838926174404</v>
      </c>
      <c r="K23" s="2">
        <v>2.47388905466005E-2</v>
      </c>
      <c r="L23" s="2">
        <f>1/2.05</f>
        <v>0.48780487804878053</v>
      </c>
      <c r="M23" s="3">
        <f>(Table1[[#This Row],[poisson_likelihood]] - (1-Table1[[#This Row],[poisson_likelihood]])/(1/Table1[[#This Row],[365 implied]]-1))/4</f>
        <v>3.0102250295490948E-2</v>
      </c>
    </row>
    <row r="24" spans="1:13" x14ac:dyDescent="0.2">
      <c r="A24">
        <v>3335</v>
      </c>
      <c r="B24" t="s">
        <v>17</v>
      </c>
      <c r="C24" s="1">
        <v>45597</v>
      </c>
      <c r="D24" t="s">
        <v>12</v>
      </c>
      <c r="E24">
        <v>1.5</v>
      </c>
      <c r="F24" s="2">
        <v>0.58479532163742598</v>
      </c>
      <c r="G24" s="2">
        <v>0.65216823109185795</v>
      </c>
      <c r="H24" s="2">
        <v>0.62463733567438195</v>
      </c>
      <c r="I24" s="2">
        <v>0.65116279069767402</v>
      </c>
      <c r="J24" s="2">
        <v>0.61484098939929299</v>
      </c>
      <c r="K24" s="2">
        <v>2.39893816912655E-2</v>
      </c>
      <c r="L24" s="2">
        <f>1/1.71</f>
        <v>0.58479532163742687</v>
      </c>
      <c r="M24" s="3">
        <f>(Table1[[#This Row],[poisson_likelihood]] - (1-Table1[[#This Row],[poisson_likelihood]])/(1/Table1[[#This Row],[365 implied]]-1))/4</f>
        <v>2.3989381691265216E-2</v>
      </c>
    </row>
    <row r="25" spans="1:13" x14ac:dyDescent="0.2">
      <c r="A25">
        <v>3438</v>
      </c>
      <c r="B25" t="s">
        <v>68</v>
      </c>
      <c r="C25" s="1">
        <v>45597</v>
      </c>
      <c r="D25" t="s">
        <v>13</v>
      </c>
      <c r="E25">
        <v>2.5</v>
      </c>
      <c r="F25" s="2">
        <v>0.46296296296296202</v>
      </c>
      <c r="G25" s="2">
        <v>0.468062119340104</v>
      </c>
      <c r="H25" s="2">
        <v>0.51010967039356503</v>
      </c>
      <c r="I25" s="2">
        <v>0.52601156069364097</v>
      </c>
      <c r="J25" s="2">
        <v>0.49716446124763702</v>
      </c>
      <c r="K25" s="2">
        <v>2.1947605183211701E-2</v>
      </c>
      <c r="L25" s="2">
        <f>1/2.2</f>
        <v>0.45454545454545453</v>
      </c>
      <c r="M25" s="3">
        <f>(Table1[[#This Row],[poisson_likelihood]] - (1-Table1[[#This Row],[poisson_likelihood]])/(1/Table1[[#This Row],[365 implied]]-1))/4</f>
        <v>2.5466932263717323E-2</v>
      </c>
    </row>
    <row r="26" spans="1:13" x14ac:dyDescent="0.2">
      <c r="A26">
        <v>3402</v>
      </c>
      <c r="B26" t="s">
        <v>50</v>
      </c>
      <c r="C26" s="1">
        <v>45597</v>
      </c>
      <c r="D26" t="s">
        <v>13</v>
      </c>
      <c r="E26">
        <v>2.5</v>
      </c>
      <c r="F26" s="2">
        <v>0.52356020942408299</v>
      </c>
      <c r="G26" s="2">
        <v>0.51931566499646598</v>
      </c>
      <c r="H26" s="2">
        <v>0.56348531848477401</v>
      </c>
      <c r="I26" s="2">
        <v>0.57534246575342396</v>
      </c>
      <c r="J26" s="2">
        <v>0.54938271604938205</v>
      </c>
      <c r="K26" s="2">
        <v>2.0949713820307199E-2</v>
      </c>
      <c r="L26" s="2">
        <f>1/1.8</f>
        <v>0.55555555555555558</v>
      </c>
      <c r="M26" s="3">
        <f>(Table1[[#This Row],[poisson_likelihood]] - (1-Table1[[#This Row],[poisson_likelihood]])/(1/Table1[[#This Row],[365 implied]]-1))/4</f>
        <v>4.4604916476853607E-3</v>
      </c>
    </row>
    <row r="27" spans="1:13" x14ac:dyDescent="0.2">
      <c r="A27">
        <v>3337</v>
      </c>
      <c r="B27" t="s">
        <v>18</v>
      </c>
      <c r="C27" s="1">
        <v>45597</v>
      </c>
      <c r="D27" t="s">
        <v>12</v>
      </c>
      <c r="E27">
        <v>1.5</v>
      </c>
      <c r="F27" s="2">
        <v>0.55248618784530301</v>
      </c>
      <c r="G27" s="2">
        <v>0.61676992002386999</v>
      </c>
      <c r="H27" s="2">
        <v>0.58988535821416099</v>
      </c>
      <c r="I27" s="2">
        <v>0.57803468208092401</v>
      </c>
      <c r="J27" s="2">
        <v>0.54064272211720199</v>
      </c>
      <c r="K27" s="2">
        <v>2.08927464097627E-2</v>
      </c>
      <c r="L27" s="2">
        <f>1/1.76</f>
        <v>0.56818181818181823</v>
      </c>
      <c r="M27" s="3">
        <f>(Table1[[#This Row],[poisson_likelihood]] - (1-Table1[[#This Row],[poisson_likelihood]])/(1/Table1[[#This Row],[365 implied]]-1))/4</f>
        <v>1.256520738714581E-2</v>
      </c>
    </row>
    <row r="28" spans="1:13" x14ac:dyDescent="0.2">
      <c r="A28">
        <v>3440</v>
      </c>
      <c r="B28" t="s">
        <v>69</v>
      </c>
      <c r="C28" s="1">
        <v>45597</v>
      </c>
      <c r="D28" t="s">
        <v>13</v>
      </c>
      <c r="E28">
        <v>2.5</v>
      </c>
      <c r="F28" s="2">
        <v>0.512820512820512</v>
      </c>
      <c r="G28" s="2">
        <v>0.50924356913230595</v>
      </c>
      <c r="H28" s="2">
        <v>0.55307644235202802</v>
      </c>
      <c r="I28" s="2">
        <v>0.60465116279069697</v>
      </c>
      <c r="J28" s="2">
        <v>0.49621212121212099</v>
      </c>
      <c r="K28" s="2">
        <v>2.06576480490674E-2</v>
      </c>
      <c r="L28" s="2">
        <f>1/1.95</f>
        <v>0.51282051282051289</v>
      </c>
      <c r="M28" s="3">
        <f>(Table1[[#This Row],[poisson_likelihood]] - (1-Table1[[#This Row],[poisson_likelihood]])/(1/Table1[[#This Row],[365 implied]]-1))/4</f>
        <v>2.0657648049066973E-2</v>
      </c>
    </row>
    <row r="29" spans="1:13" x14ac:dyDescent="0.2">
      <c r="A29">
        <v>3349</v>
      </c>
      <c r="B29" t="s">
        <v>24</v>
      </c>
      <c r="C29" s="1">
        <v>45597</v>
      </c>
      <c r="D29" t="s">
        <v>12</v>
      </c>
      <c r="E29">
        <v>1.5</v>
      </c>
      <c r="F29" s="2">
        <v>0.64102564102564097</v>
      </c>
      <c r="G29" s="2">
        <v>0.70753071852956595</v>
      </c>
      <c r="H29" s="2">
        <v>0.67050000496166695</v>
      </c>
      <c r="I29" s="2">
        <v>0.71604938271604901</v>
      </c>
      <c r="J29" s="2">
        <v>0.71176470588235297</v>
      </c>
      <c r="K29" s="2">
        <v>2.0526789169732801E-2</v>
      </c>
      <c r="L29" s="2">
        <f>1/1.52</f>
        <v>0.65789473684210531</v>
      </c>
      <c r="M29" s="3">
        <f>(Table1[[#This Row],[poisson_likelihood]] - (1-Table1[[#This Row],[poisson_likelihood]])/(1/Table1[[#This Row],[365 implied]]-1))/4</f>
        <v>9.2115420873719323E-3</v>
      </c>
    </row>
    <row r="30" spans="1:13" x14ac:dyDescent="0.2">
      <c r="A30">
        <v>3446</v>
      </c>
      <c r="B30" t="s">
        <v>72</v>
      </c>
      <c r="C30" s="1">
        <v>45597</v>
      </c>
      <c r="D30" t="s">
        <v>13</v>
      </c>
      <c r="E30">
        <v>3.5</v>
      </c>
      <c r="F30" s="2">
        <v>0.59171597633136097</v>
      </c>
      <c r="G30" s="2">
        <v>0.58947077987122798</v>
      </c>
      <c r="H30" s="2">
        <v>0.62452235887458696</v>
      </c>
      <c r="I30" s="2">
        <v>0.61212121212121196</v>
      </c>
      <c r="J30" s="2">
        <v>0.62677484787018201</v>
      </c>
      <c r="K30" s="2">
        <v>2.0087966122482901E-2</v>
      </c>
      <c r="L30" s="2">
        <f>1/1.6</f>
        <v>0.625</v>
      </c>
      <c r="M30" s="2">
        <f>(Table1[[#This Row],[poisson_likelihood]] - (1-Table1[[#This Row],[poisson_likelihood]])/(1/Table1[[#This Row],[365 implied]]-1))/4</f>
        <v>-3.1842741694199095E-4</v>
      </c>
    </row>
    <row r="31" spans="1:13" x14ac:dyDescent="0.2">
      <c r="A31">
        <v>3327</v>
      </c>
      <c r="B31" t="s">
        <v>11</v>
      </c>
      <c r="C31" s="1">
        <v>45597</v>
      </c>
      <c r="D31" t="s">
        <v>12</v>
      </c>
      <c r="E31">
        <v>2.5</v>
      </c>
      <c r="F31" s="2">
        <v>0.45454545454545398</v>
      </c>
      <c r="G31" s="2">
        <v>0.541927251759732</v>
      </c>
      <c r="H31" s="2">
        <v>0.49799286577034602</v>
      </c>
      <c r="I31" s="2">
        <v>0.52777777777777701</v>
      </c>
      <c r="J31" s="2">
        <v>0.51106194690265405</v>
      </c>
      <c r="K31" s="2">
        <v>1.9913396811408898E-2</v>
      </c>
      <c r="L31" s="2">
        <f>1/2.1</f>
        <v>0.47619047619047616</v>
      </c>
      <c r="M31" s="3">
        <f>(Table1[[#This Row],[poisson_likelihood]] - (1-Table1[[#This Row],[poisson_likelihood]])/(1/Table1[[#This Row],[365 implied]]-1))/4</f>
        <v>1.0405685935846981E-2</v>
      </c>
    </row>
    <row r="32" spans="1:13" x14ac:dyDescent="0.2">
      <c r="A32">
        <v>3491</v>
      </c>
      <c r="B32" t="s">
        <v>95</v>
      </c>
      <c r="C32" s="1">
        <v>45597</v>
      </c>
      <c r="D32" t="s">
        <v>12</v>
      </c>
      <c r="E32">
        <v>1.5</v>
      </c>
      <c r="F32" s="2">
        <v>0.57471264367816</v>
      </c>
      <c r="G32" s="2">
        <v>0.64399933099025797</v>
      </c>
      <c r="H32" s="2">
        <v>0.60731158345606895</v>
      </c>
      <c r="I32" s="2">
        <v>0.59171597633136097</v>
      </c>
      <c r="J32" s="2">
        <v>0.58362989323843395</v>
      </c>
      <c r="K32" s="2">
        <v>1.9162890274851799E-2</v>
      </c>
      <c r="L32" s="2">
        <f>1/1.71</f>
        <v>0.58479532163742687</v>
      </c>
      <c r="M32" s="3">
        <f>(Table1[[#This Row],[poisson_likelihood]] - (1-Table1[[#This Row],[poisson_likelihood]])/(1/Table1[[#This Row],[365 implied]]-1))/4</f>
        <v>1.3557326658407753E-2</v>
      </c>
    </row>
    <row r="33" spans="1:13" x14ac:dyDescent="0.2">
      <c r="A33">
        <v>3466</v>
      </c>
      <c r="B33" t="s">
        <v>82</v>
      </c>
      <c r="C33" s="1">
        <v>45597</v>
      </c>
      <c r="D33" t="s">
        <v>13</v>
      </c>
      <c r="E33">
        <v>2.5</v>
      </c>
      <c r="F33" s="2">
        <v>0.57471264367816</v>
      </c>
      <c r="G33" s="2">
        <v>0.56366227864645502</v>
      </c>
      <c r="H33" s="2">
        <v>0.60591458152591404</v>
      </c>
      <c r="I33" s="2">
        <v>0.60975609756097504</v>
      </c>
      <c r="J33" s="2">
        <v>0.63043478260869501</v>
      </c>
      <c r="K33" s="2">
        <v>1.8341679680774201E-2</v>
      </c>
      <c r="L33" s="2">
        <f>1/1.74</f>
        <v>0.57471264367816088</v>
      </c>
      <c r="M33" s="3">
        <f>(Table1[[#This Row],[poisson_likelihood]] - (1-Table1[[#This Row],[poisson_likelihood]])/(1/Table1[[#This Row],[365 implied]]-1))/4</f>
        <v>1.8341679680773826E-2</v>
      </c>
    </row>
    <row r="34" spans="1:13" x14ac:dyDescent="0.2">
      <c r="A34">
        <v>3396</v>
      </c>
      <c r="B34" t="s">
        <v>47</v>
      </c>
      <c r="C34" s="1">
        <v>45597</v>
      </c>
      <c r="D34" t="s">
        <v>13</v>
      </c>
      <c r="E34">
        <v>2.5</v>
      </c>
      <c r="F34" s="2">
        <v>0.65789473684210498</v>
      </c>
      <c r="G34" s="2">
        <v>0.64400151453333498</v>
      </c>
      <c r="H34" s="2">
        <v>0.68153136285058702</v>
      </c>
      <c r="I34" s="2">
        <v>0.68181818181818099</v>
      </c>
      <c r="J34" s="2">
        <v>0.67040358744394601</v>
      </c>
      <c r="K34" s="2">
        <v>1.7272919006198598E-2</v>
      </c>
      <c r="L34" s="2">
        <f>1/1.5</f>
        <v>0.66666666666666663</v>
      </c>
      <c r="M34" s="3">
        <f>(Table1[[#This Row],[poisson_likelihood]] - (1-Table1[[#This Row],[poisson_likelihood]])/(1/Table1[[#This Row],[365 implied]]-1))/4</f>
        <v>1.1148522137940264E-2</v>
      </c>
    </row>
    <row r="35" spans="1:13" x14ac:dyDescent="0.2">
      <c r="A35">
        <v>3364</v>
      </c>
      <c r="B35" t="s">
        <v>31</v>
      </c>
      <c r="C35" s="1">
        <v>45597</v>
      </c>
      <c r="D35" t="s">
        <v>13</v>
      </c>
      <c r="E35">
        <v>2.5</v>
      </c>
      <c r="F35" s="2">
        <v>0.48076923076923</v>
      </c>
      <c r="G35" s="2">
        <v>0.47678777450981802</v>
      </c>
      <c r="H35" s="2">
        <v>0.51495534096560203</v>
      </c>
      <c r="I35" s="2">
        <v>0.55102040816326503</v>
      </c>
      <c r="J35" s="2">
        <v>0.53069306930693005</v>
      </c>
      <c r="K35" s="2">
        <v>1.6459978983438001E-2</v>
      </c>
      <c r="L35" s="2">
        <f>1/2.1</f>
        <v>0.47619047619047616</v>
      </c>
      <c r="M35" s="3">
        <f>(Table1[[#This Row],[poisson_likelihood]] - (1-Table1[[#This Row],[poisson_likelihood]])/(1/Table1[[#This Row],[365 implied]]-1))/4</f>
        <v>1.85014127335828E-2</v>
      </c>
    </row>
    <row r="36" spans="1:13" x14ac:dyDescent="0.2">
      <c r="A36">
        <v>3421</v>
      </c>
      <c r="B36" t="s">
        <v>60</v>
      </c>
      <c r="C36" s="1">
        <v>45597</v>
      </c>
      <c r="D36" t="s">
        <v>12</v>
      </c>
      <c r="E36">
        <v>2.5</v>
      </c>
      <c r="F36" s="2">
        <v>0.434782608695652</v>
      </c>
      <c r="G36" s="2">
        <v>0.51443277175251501</v>
      </c>
      <c r="H36" s="2">
        <v>0.471276146632431</v>
      </c>
      <c r="I36" s="2">
        <v>0.49382716049382702</v>
      </c>
      <c r="J36" s="2">
        <v>0.44285714285714201</v>
      </c>
      <c r="K36" s="2">
        <v>1.6141372548960101E-2</v>
      </c>
      <c r="L36" s="2">
        <f>1/2.3</f>
        <v>0.43478260869565222</v>
      </c>
      <c r="M36" s="3">
        <f>(Table1[[#This Row],[poisson_likelihood]] - (1-Table1[[#This Row],[poisson_likelihood]])/(1/Table1[[#This Row],[365 implied]]-1))/4</f>
        <v>1.6141372548959851E-2</v>
      </c>
    </row>
    <row r="37" spans="1:13" x14ac:dyDescent="0.2">
      <c r="A37">
        <v>3447</v>
      </c>
      <c r="B37" t="s">
        <v>73</v>
      </c>
      <c r="C37" s="1">
        <v>45597</v>
      </c>
      <c r="D37" t="s">
        <v>12</v>
      </c>
      <c r="E37">
        <v>3.5</v>
      </c>
      <c r="F37" s="2">
        <v>0.47169811320754701</v>
      </c>
      <c r="G37" s="2">
        <v>0.53714776197450498</v>
      </c>
      <c r="H37" s="2">
        <v>0.50231628060758504</v>
      </c>
      <c r="I37" s="2">
        <v>0.479768786127167</v>
      </c>
      <c r="J37" s="2">
        <v>0.51233396584440205</v>
      </c>
      <c r="K37" s="2">
        <v>1.44889542160897E-2</v>
      </c>
      <c r="L37" s="2">
        <f>1/2.15</f>
        <v>0.46511627906976744</v>
      </c>
      <c r="M37" s="3">
        <f>(Table1[[#This Row],[poisson_likelihood]] - (1-Table1[[#This Row],[poisson_likelihood]])/(1/Table1[[#This Row],[365 implied]]-1))/4</f>
        <v>1.7386957240501696E-2</v>
      </c>
    </row>
    <row r="38" spans="1:13" x14ac:dyDescent="0.2">
      <c r="A38">
        <v>3414</v>
      </c>
      <c r="B38" t="s">
        <v>56</v>
      </c>
      <c r="C38" s="1">
        <v>45597</v>
      </c>
      <c r="D38" t="s">
        <v>13</v>
      </c>
      <c r="E38">
        <v>1.5</v>
      </c>
      <c r="F38" s="2">
        <v>0.413223140495867</v>
      </c>
      <c r="G38" s="2">
        <v>0.39883823356102699</v>
      </c>
      <c r="H38" s="2">
        <v>0.44579220196511099</v>
      </c>
      <c r="I38" s="2">
        <v>0.41104294478527598</v>
      </c>
      <c r="J38" s="2">
        <v>0.39874739039665902</v>
      </c>
      <c r="K38" s="2">
        <v>1.3876255062600099E-2</v>
      </c>
      <c r="L38" s="2">
        <f>1/2.4</f>
        <v>0.41666666666666669</v>
      </c>
      <c r="M38" s="3">
        <f>(Table1[[#This Row],[poisson_likelihood]] - (1-Table1[[#This Row],[poisson_likelihood]])/(1/Table1[[#This Row],[365 implied]]-1))/4</f>
        <v>1.2482372270761863E-2</v>
      </c>
    </row>
    <row r="39" spans="1:13" x14ac:dyDescent="0.2">
      <c r="A39">
        <v>3473</v>
      </c>
      <c r="B39" t="s">
        <v>86</v>
      </c>
      <c r="C39" s="1">
        <v>45597</v>
      </c>
      <c r="D39" t="s">
        <v>12</v>
      </c>
      <c r="E39">
        <v>2.5</v>
      </c>
      <c r="F39" s="2">
        <v>0.61728395061728303</v>
      </c>
      <c r="G39" s="2">
        <v>0.66467890795835904</v>
      </c>
      <c r="H39" s="2">
        <v>0.63786517305253398</v>
      </c>
      <c r="I39" s="2">
        <v>0.62608695652173896</v>
      </c>
      <c r="J39" s="2">
        <v>0.64912280701754299</v>
      </c>
      <c r="K39" s="2">
        <v>1.34441856230266E-2</v>
      </c>
      <c r="L39" s="2">
        <f>1/1.62</f>
        <v>0.61728395061728392</v>
      </c>
      <c r="M39" s="3">
        <f>(Table1[[#This Row],[poisson_likelihood]] - (1-Table1[[#This Row],[poisson_likelihood]])/(1/Table1[[#This Row],[365 implied]]-1))/4</f>
        <v>1.3444185623026267E-2</v>
      </c>
    </row>
    <row r="40" spans="1:13" x14ac:dyDescent="0.2">
      <c r="A40">
        <v>3380</v>
      </c>
      <c r="B40" t="s">
        <v>39</v>
      </c>
      <c r="C40" s="1">
        <v>45597</v>
      </c>
      <c r="D40" t="s">
        <v>13</v>
      </c>
      <c r="E40">
        <v>2.5</v>
      </c>
      <c r="F40" s="2">
        <v>0.52356020942408299</v>
      </c>
      <c r="G40" s="2">
        <v>0.50492695563444201</v>
      </c>
      <c r="H40" s="2">
        <v>0.54893404589147599</v>
      </c>
      <c r="I40" s="2">
        <v>0.53757225433526001</v>
      </c>
      <c r="J40" s="2">
        <v>0.56166982922201103</v>
      </c>
      <c r="K40" s="2">
        <v>1.33142933111868E-2</v>
      </c>
      <c r="L40" s="2">
        <f>1/1.95</f>
        <v>0.51282051282051289</v>
      </c>
      <c r="M40" s="3">
        <f>(Table1[[#This Row],[poisson_likelihood]] - (1-Table1[[#This Row],[poisson_likelihood]])/(1/Table1[[#This Row],[365 implied]]-1))/4</f>
        <v>1.8531944602204753E-2</v>
      </c>
    </row>
    <row r="41" spans="1:13" x14ac:dyDescent="0.2">
      <c r="A41">
        <v>3351</v>
      </c>
      <c r="B41" t="s">
        <v>25</v>
      </c>
      <c r="C41" s="1">
        <v>45597</v>
      </c>
      <c r="D41" t="s">
        <v>12</v>
      </c>
      <c r="E41">
        <v>2.5</v>
      </c>
      <c r="F41" s="2">
        <v>0.50505050505050497</v>
      </c>
      <c r="G41" s="2">
        <v>0.57136714462137705</v>
      </c>
      <c r="H41" s="2">
        <v>0.53035090394833795</v>
      </c>
      <c r="I41" s="2">
        <v>0.56643356643356602</v>
      </c>
      <c r="J41" s="2">
        <v>0.57377049180327799</v>
      </c>
      <c r="K41" s="2">
        <v>1.27792831167628E-2</v>
      </c>
      <c r="L41" s="2"/>
      <c r="M41" s="2" t="e">
        <f>(Table1[[#This Row],[poisson_likelihood]] - (1-Table1[[#This Row],[poisson_likelihood]])/(1/Table1[[#This Row],[365 implied]]-1))/4</f>
        <v>#DIV/0!</v>
      </c>
    </row>
    <row r="42" spans="1:13" x14ac:dyDescent="0.2">
      <c r="A42">
        <v>3371</v>
      </c>
      <c r="B42" t="s">
        <v>35</v>
      </c>
      <c r="C42" s="1">
        <v>45597</v>
      </c>
      <c r="D42" t="s">
        <v>12</v>
      </c>
      <c r="E42">
        <v>2.5</v>
      </c>
      <c r="F42" s="2">
        <v>0.56497175141242895</v>
      </c>
      <c r="G42" s="2">
        <v>0.61510501210228297</v>
      </c>
      <c r="H42" s="2">
        <v>0.58517955561437196</v>
      </c>
      <c r="I42" s="2">
        <v>0.55172413793103403</v>
      </c>
      <c r="J42" s="2">
        <v>0.60902255639097702</v>
      </c>
      <c r="K42" s="2">
        <v>1.16129264407268E-2</v>
      </c>
      <c r="L42" s="2">
        <f>1/1.74</f>
        <v>0.57471264367816088</v>
      </c>
      <c r="M42" s="3">
        <f>(Table1[[#This Row],[poisson_likelihood]] - (1-Table1[[#This Row],[poisson_likelihood]])/(1/Table1[[#This Row],[365 implied]]-1))/4</f>
        <v>6.1528468814213977E-3</v>
      </c>
    </row>
    <row r="43" spans="1:13" x14ac:dyDescent="0.2">
      <c r="A43">
        <v>3388</v>
      </c>
      <c r="B43" t="s">
        <v>43</v>
      </c>
      <c r="C43" s="1">
        <v>45597</v>
      </c>
      <c r="D43" t="s">
        <v>13</v>
      </c>
      <c r="E43">
        <v>2.5</v>
      </c>
      <c r="F43" s="2">
        <v>0.59171597633136097</v>
      </c>
      <c r="G43" s="2">
        <v>0.56051649138746995</v>
      </c>
      <c r="H43" s="2">
        <v>0.609737100769703</v>
      </c>
      <c r="I43" s="2">
        <v>0.57575757575757502</v>
      </c>
      <c r="J43" s="2">
        <v>0.56858846918489003</v>
      </c>
      <c r="K43" s="2">
        <v>1.10346740220282E-2</v>
      </c>
      <c r="L43" s="2"/>
      <c r="M43" s="2" t="e">
        <f>(Table1[[#This Row],[poisson_likelihood]] - (1-Table1[[#This Row],[poisson_likelihood]])/(1/Table1[[#This Row],[365 implied]]-1))/4</f>
        <v>#DIV/0!</v>
      </c>
    </row>
    <row r="44" spans="1:13" x14ac:dyDescent="0.2">
      <c r="A44">
        <v>3366</v>
      </c>
      <c r="B44" t="s">
        <v>32</v>
      </c>
      <c r="C44" s="1">
        <v>45597</v>
      </c>
      <c r="D44" t="s">
        <v>13</v>
      </c>
      <c r="E44">
        <v>2.5</v>
      </c>
      <c r="F44" s="2">
        <v>0.56497175141242895</v>
      </c>
      <c r="G44" s="2">
        <v>0.53628282260022198</v>
      </c>
      <c r="H44" s="2">
        <v>0.58362063212571802</v>
      </c>
      <c r="I44" s="2">
        <v>0.56886227544910095</v>
      </c>
      <c r="J44" s="2">
        <v>0.598440545808966</v>
      </c>
      <c r="K44" s="2">
        <v>1.0717051578741E-2</v>
      </c>
      <c r="L44" s="2"/>
      <c r="M44" s="2" t="e">
        <f>(Table1[[#This Row],[poisson_likelihood]] - (1-Table1[[#This Row],[poisson_likelihood]])/(1/Table1[[#This Row],[365 implied]]-1))/4</f>
        <v>#DIV/0!</v>
      </c>
    </row>
    <row r="45" spans="1:13" x14ac:dyDescent="0.2">
      <c r="A45">
        <v>3392</v>
      </c>
      <c r="B45" t="s">
        <v>45</v>
      </c>
      <c r="C45" s="1">
        <v>45597</v>
      </c>
      <c r="D45" t="s">
        <v>13</v>
      </c>
      <c r="E45">
        <v>2.5</v>
      </c>
      <c r="F45" s="2">
        <v>0.56497175141242895</v>
      </c>
      <c r="G45" s="2">
        <v>0.53893563999674099</v>
      </c>
      <c r="H45" s="2">
        <v>0.58335356176761899</v>
      </c>
      <c r="I45" s="2">
        <v>0.61538461538461497</v>
      </c>
      <c r="J45" s="2">
        <v>0.57361376673040099</v>
      </c>
      <c r="K45" s="2">
        <v>1.05635728339891E-2</v>
      </c>
      <c r="L45" s="2"/>
      <c r="M45" s="2" t="e">
        <f>(Table1[[#This Row],[poisson_likelihood]] - (1-Table1[[#This Row],[poisson_likelihood]])/(1/Table1[[#This Row],[365 implied]]-1))/4</f>
        <v>#DIV/0!</v>
      </c>
    </row>
    <row r="46" spans="1:13" x14ac:dyDescent="0.2">
      <c r="A46">
        <v>3358</v>
      </c>
      <c r="B46" t="s">
        <v>28</v>
      </c>
      <c r="C46" s="1">
        <v>45597</v>
      </c>
      <c r="D46" t="s">
        <v>13</v>
      </c>
      <c r="E46">
        <v>2.5</v>
      </c>
      <c r="F46" s="2">
        <v>0.52356020942408299</v>
      </c>
      <c r="G46" s="2">
        <v>0.498359966137216</v>
      </c>
      <c r="H46" s="2">
        <v>0.54211706894098499</v>
      </c>
      <c r="I46" s="2">
        <v>0.59537572254335203</v>
      </c>
      <c r="J46" s="2">
        <v>0.51984877126654006</v>
      </c>
      <c r="K46" s="2">
        <v>9.7372532080447199E-3</v>
      </c>
      <c r="L46" s="2"/>
      <c r="M46" s="2" t="e">
        <f>(Table1[[#This Row],[poisson_likelihood]] - (1-Table1[[#This Row],[poisson_likelihood]])/(1/Table1[[#This Row],[365 implied]]-1))/4</f>
        <v>#DIV/0!</v>
      </c>
    </row>
    <row r="47" spans="1:13" x14ac:dyDescent="0.2">
      <c r="A47">
        <v>3456</v>
      </c>
      <c r="B47" t="s">
        <v>77</v>
      </c>
      <c r="C47" s="1">
        <v>45597</v>
      </c>
      <c r="D47" t="s">
        <v>13</v>
      </c>
      <c r="E47">
        <v>3.5</v>
      </c>
      <c r="F47" s="2">
        <v>0.476190476190476</v>
      </c>
      <c r="G47" s="2">
        <v>0.45942983872931498</v>
      </c>
      <c r="H47" s="2">
        <v>0.49602851864365499</v>
      </c>
      <c r="I47" s="2">
        <v>0.50331125827814505</v>
      </c>
      <c r="J47" s="2">
        <v>0.49060542797494699</v>
      </c>
      <c r="K47" s="2">
        <v>9.4681566253811394E-3</v>
      </c>
      <c r="L47" s="2"/>
      <c r="M47" s="2" t="e">
        <f>(Table1[[#This Row],[poisson_likelihood]] - (1-Table1[[#This Row],[poisson_likelihood]])/(1/Table1[[#This Row],[365 implied]]-1))/4</f>
        <v>#DIV/0!</v>
      </c>
    </row>
    <row r="48" spans="1:13" x14ac:dyDescent="0.2">
      <c r="A48">
        <v>3488</v>
      </c>
      <c r="B48" t="s">
        <v>93</v>
      </c>
      <c r="C48" s="1">
        <v>45597</v>
      </c>
      <c r="D48" t="s">
        <v>13</v>
      </c>
      <c r="E48">
        <v>1.5</v>
      </c>
      <c r="F48" s="2">
        <v>0.48780487804877998</v>
      </c>
      <c r="G48" s="2">
        <v>0.45554430230313497</v>
      </c>
      <c r="H48" s="2">
        <v>0.50475978738843796</v>
      </c>
      <c r="I48" s="2">
        <v>0.503067484662576</v>
      </c>
      <c r="J48" s="2">
        <v>0.52598752598752596</v>
      </c>
      <c r="K48" s="2">
        <v>8.2756105110233704E-3</v>
      </c>
      <c r="L48" s="2"/>
      <c r="M48" s="2" t="e">
        <f>(Table1[[#This Row],[poisson_likelihood]] - (1-Table1[[#This Row],[poisson_likelihood]])/(1/Table1[[#This Row],[365 implied]]-1))/4</f>
        <v>#DIV/0!</v>
      </c>
    </row>
    <row r="49" spans="1:13" x14ac:dyDescent="0.2">
      <c r="A49">
        <v>3457</v>
      </c>
      <c r="B49" t="s">
        <v>78</v>
      </c>
      <c r="C49" s="1">
        <v>45597</v>
      </c>
      <c r="D49" t="s">
        <v>12</v>
      </c>
      <c r="E49">
        <v>2.5</v>
      </c>
      <c r="F49" s="2">
        <v>0.5</v>
      </c>
      <c r="G49" s="2">
        <v>0.55639907033732305</v>
      </c>
      <c r="H49" s="2">
        <v>0.511520928566638</v>
      </c>
      <c r="I49" s="2">
        <v>0.520231213872832</v>
      </c>
      <c r="J49" s="2">
        <v>0.53700189753320604</v>
      </c>
      <c r="K49" s="2">
        <v>5.7604642833191102E-3</v>
      </c>
      <c r="L49" s="2"/>
      <c r="M49" s="2" t="e">
        <f>(Table1[[#This Row],[poisson_likelihood]] - (1-Table1[[#This Row],[poisson_likelihood]])/(1/Table1[[#This Row],[365 implied]]-1))/4</f>
        <v>#DIV/0!</v>
      </c>
    </row>
    <row r="50" spans="1:13" x14ac:dyDescent="0.2">
      <c r="A50">
        <v>3434</v>
      </c>
      <c r="B50" t="s">
        <v>66</v>
      </c>
      <c r="C50" s="1">
        <v>45597</v>
      </c>
      <c r="D50" t="s">
        <v>13</v>
      </c>
      <c r="E50">
        <v>2.5</v>
      </c>
      <c r="F50" s="2">
        <v>0.54054054054054002</v>
      </c>
      <c r="G50" s="2">
        <v>0.50637598848028897</v>
      </c>
      <c r="H50" s="2">
        <v>0.55086328571826404</v>
      </c>
      <c r="I50" s="2">
        <v>0.52601156069364097</v>
      </c>
      <c r="J50" s="2">
        <v>0.58979206049149302</v>
      </c>
      <c r="K50" s="2">
        <v>5.6167878172911001E-3</v>
      </c>
      <c r="L50" s="2"/>
      <c r="M50" s="2" t="e">
        <f>(Table1[[#This Row],[poisson_likelihood]] - (1-Table1[[#This Row],[poisson_likelihood]])/(1/Table1[[#This Row],[365 implied]]-1))/4</f>
        <v>#DIV/0!</v>
      </c>
    </row>
    <row r="51" spans="1:13" x14ac:dyDescent="0.2">
      <c r="A51">
        <v>3411</v>
      </c>
      <c r="B51" t="s">
        <v>55</v>
      </c>
      <c r="C51" s="1">
        <v>45597</v>
      </c>
      <c r="D51" t="s">
        <v>12</v>
      </c>
      <c r="E51">
        <v>3.5</v>
      </c>
      <c r="F51" s="2">
        <v>0.625</v>
      </c>
      <c r="G51" s="2">
        <v>0.65435827544737901</v>
      </c>
      <c r="H51" s="2">
        <v>0.63332010919573201</v>
      </c>
      <c r="I51" s="2">
        <v>0.65697674418604601</v>
      </c>
      <c r="J51" s="2">
        <v>0.66221374045801495</v>
      </c>
      <c r="K51" s="2">
        <v>5.5467394638214198E-3</v>
      </c>
      <c r="L51" s="2"/>
      <c r="M51" s="2" t="e">
        <f>(Table1[[#This Row],[poisson_likelihood]] - (1-Table1[[#This Row],[poisson_likelihood]])/(1/Table1[[#This Row],[365 implied]]-1))/4</f>
        <v>#DIV/0!</v>
      </c>
    </row>
    <row r="52" spans="1:13" x14ac:dyDescent="0.2">
      <c r="A52">
        <v>3362</v>
      </c>
      <c r="B52" t="s">
        <v>30</v>
      </c>
      <c r="C52" s="1">
        <v>45597</v>
      </c>
      <c r="D52" t="s">
        <v>13</v>
      </c>
      <c r="E52">
        <v>2.5</v>
      </c>
      <c r="F52" s="2">
        <v>0.50505050505050497</v>
      </c>
      <c r="G52" s="2">
        <v>0.473125164235706</v>
      </c>
      <c r="H52" s="2">
        <v>0.51504654423134</v>
      </c>
      <c r="I52" s="2">
        <v>0.45283018867924502</v>
      </c>
      <c r="J52" s="2">
        <v>0.50715746421267804</v>
      </c>
      <c r="K52" s="2">
        <v>5.0490197903198496E-3</v>
      </c>
      <c r="L52" s="2"/>
      <c r="M52" s="2" t="e">
        <f>(Table1[[#This Row],[poisson_likelihood]] - (1-Table1[[#This Row],[poisson_likelihood]])/(1/Table1[[#This Row],[365 implied]]-1))/4</f>
        <v>#DIV/0!</v>
      </c>
    </row>
    <row r="53" spans="1:13" x14ac:dyDescent="0.2">
      <c r="A53">
        <v>3390</v>
      </c>
      <c r="B53" t="s">
        <v>44</v>
      </c>
      <c r="C53" s="1">
        <v>45597</v>
      </c>
      <c r="D53" t="s">
        <v>13</v>
      </c>
      <c r="E53">
        <v>2.5</v>
      </c>
      <c r="F53" s="2">
        <v>0.42194092827004198</v>
      </c>
      <c r="G53" s="2">
        <v>0.40011391398216001</v>
      </c>
      <c r="H53" s="2">
        <v>0.43334718563586699</v>
      </c>
      <c r="I53" s="2">
        <v>0.45652173913043398</v>
      </c>
      <c r="J53" s="2">
        <v>0.47749999999999998</v>
      </c>
      <c r="K53" s="2">
        <v>4.9329981673368103E-3</v>
      </c>
      <c r="L53" s="2"/>
      <c r="M53" s="2" t="e">
        <f>(Table1[[#This Row],[poisson_likelihood]] - (1-Table1[[#This Row],[poisson_likelihood]])/(1/Table1[[#This Row],[365 implied]]-1))/4</f>
        <v>#DIV/0!</v>
      </c>
    </row>
    <row r="54" spans="1:13" x14ac:dyDescent="0.2">
      <c r="A54">
        <v>3496</v>
      </c>
      <c r="B54" t="s">
        <v>97</v>
      </c>
      <c r="C54" s="1">
        <v>45597</v>
      </c>
      <c r="D54" t="s">
        <v>13</v>
      </c>
      <c r="E54">
        <v>2.5</v>
      </c>
      <c r="F54" s="2">
        <v>0.64102564102564097</v>
      </c>
      <c r="G54" s="2">
        <v>0.59950652981580599</v>
      </c>
      <c r="H54" s="2">
        <v>0.64770299853147495</v>
      </c>
      <c r="I54" s="2">
        <v>0.67500000000000004</v>
      </c>
      <c r="J54" s="2">
        <v>0.62896825396825395</v>
      </c>
      <c r="K54" s="2">
        <v>4.6503025487058501E-3</v>
      </c>
      <c r="L54" s="2"/>
      <c r="M54" s="2" t="e">
        <f>(Table1[[#This Row],[poisson_likelihood]] - (1-Table1[[#This Row],[poisson_likelihood]])/(1/Table1[[#This Row],[365 implied]]-1))/4</f>
        <v>#DIV/0!</v>
      </c>
    </row>
    <row r="55" spans="1:13" x14ac:dyDescent="0.2">
      <c r="A55">
        <v>3431</v>
      </c>
      <c r="B55" t="s">
        <v>65</v>
      </c>
      <c r="C55" s="1">
        <v>45597</v>
      </c>
      <c r="D55" t="s">
        <v>12</v>
      </c>
      <c r="E55">
        <v>2.5</v>
      </c>
      <c r="F55" s="2">
        <v>0.50505050505050497</v>
      </c>
      <c r="G55" s="2">
        <v>0.54943128232577998</v>
      </c>
      <c r="H55" s="2">
        <v>0.51206155259523001</v>
      </c>
      <c r="I55" s="2">
        <v>0.56395348837209303</v>
      </c>
      <c r="J55" s="2">
        <v>0.53244274809160297</v>
      </c>
      <c r="K55" s="2">
        <v>3.54129442310098E-3</v>
      </c>
      <c r="L55" s="2"/>
      <c r="M55" s="2" t="e">
        <f>(Table1[[#This Row],[poisson_likelihood]] - (1-Table1[[#This Row],[poisson_likelihood]])/(1/Table1[[#This Row],[365 implied]]-1))/4</f>
        <v>#DIV/0!</v>
      </c>
    </row>
    <row r="56" spans="1:13" x14ac:dyDescent="0.2">
      <c r="A56">
        <v>3418</v>
      </c>
      <c r="B56" t="s">
        <v>58</v>
      </c>
      <c r="C56" s="1">
        <v>45597</v>
      </c>
      <c r="D56" t="s">
        <v>13</v>
      </c>
      <c r="E56">
        <v>2.5</v>
      </c>
      <c r="F56" s="2">
        <v>0.56818181818181801</v>
      </c>
      <c r="G56" s="2">
        <v>0.53161015021687796</v>
      </c>
      <c r="H56" s="2">
        <v>0.57198227687326297</v>
      </c>
      <c r="I56" s="2">
        <v>0.59139784946236496</v>
      </c>
      <c r="J56" s="2">
        <v>0.59627329192546497</v>
      </c>
      <c r="K56" s="2">
        <v>2.2002655582052601E-3</v>
      </c>
      <c r="L56" s="2"/>
      <c r="M56" s="2" t="e">
        <f>(Table1[[#This Row],[poisson_likelihood]] - (1-Table1[[#This Row],[poisson_likelihood]])/(1/Table1[[#This Row],[365 implied]]-1))/4</f>
        <v>#DIV/0!</v>
      </c>
    </row>
    <row r="57" spans="1:13" x14ac:dyDescent="0.2">
      <c r="A57">
        <v>3347</v>
      </c>
      <c r="B57" t="s">
        <v>23</v>
      </c>
      <c r="C57" s="1">
        <v>45597</v>
      </c>
      <c r="D57" t="s">
        <v>12</v>
      </c>
      <c r="E57">
        <v>2.5</v>
      </c>
      <c r="F57" s="2">
        <v>0.40983606557377</v>
      </c>
      <c r="G57" s="2">
        <v>0.46053055125805198</v>
      </c>
      <c r="H57" s="2">
        <v>0.41502135396288398</v>
      </c>
      <c r="I57" s="2">
        <v>0.50314465408804998</v>
      </c>
      <c r="J57" s="2">
        <v>0.46072186836517998</v>
      </c>
      <c r="K57" s="2">
        <v>2.1965457759439899E-3</v>
      </c>
      <c r="L57" s="2"/>
      <c r="M57" s="2" t="e">
        <f>(Table1[[#This Row],[poisson_likelihood]] - (1-Table1[[#This Row],[poisson_likelihood]])/(1/Table1[[#This Row],[365 implied]]-1))/4</f>
        <v>#DIV/0!</v>
      </c>
    </row>
    <row r="58" spans="1:13" x14ac:dyDescent="0.2">
      <c r="A58">
        <v>3494</v>
      </c>
      <c r="B58" t="s">
        <v>96</v>
      </c>
      <c r="C58" s="1">
        <v>45597</v>
      </c>
      <c r="D58" t="s">
        <v>13</v>
      </c>
      <c r="E58">
        <v>1.5</v>
      </c>
      <c r="F58" s="2">
        <v>0.48309178743961301</v>
      </c>
      <c r="G58" s="2">
        <v>0.43901944657290998</v>
      </c>
      <c r="H58" s="2">
        <v>0.487224517550431</v>
      </c>
      <c r="I58" s="2">
        <v>0.52941176470588203</v>
      </c>
      <c r="J58" s="2">
        <v>0.53435114503816705</v>
      </c>
      <c r="K58" s="2">
        <v>1.99877367509207E-3</v>
      </c>
      <c r="L58" s="2"/>
      <c r="M58" s="2" t="e">
        <f>(Table1[[#This Row],[poisson_likelihood]] - (1-Table1[[#This Row],[poisson_likelihood]])/(1/Table1[[#This Row],[365 implied]]-1))/4</f>
        <v>#DIV/0!</v>
      </c>
    </row>
    <row r="59" spans="1:13" x14ac:dyDescent="0.2">
      <c r="A59">
        <v>3342</v>
      </c>
      <c r="B59" t="s">
        <v>20</v>
      </c>
      <c r="C59" s="1">
        <v>45597</v>
      </c>
      <c r="D59" t="s">
        <v>13</v>
      </c>
      <c r="E59">
        <v>1.5</v>
      </c>
      <c r="F59" s="2">
        <v>0.427350427350427</v>
      </c>
      <c r="G59" s="2">
        <v>0.39406159176052702</v>
      </c>
      <c r="H59" s="2">
        <v>0.43096938513973798</v>
      </c>
      <c r="I59" s="2">
        <v>0.398734177215189</v>
      </c>
      <c r="J59" s="2">
        <v>0.42352941176470499</v>
      </c>
      <c r="K59" s="2">
        <v>1.5799181393633399E-3</v>
      </c>
      <c r="L59" s="2"/>
      <c r="M59" s="2" t="e">
        <f>(Table1[[#This Row],[poisson_likelihood]] - (1-Table1[[#This Row],[poisson_likelihood]])/(1/Table1[[#This Row],[365 implied]]-1))/4</f>
        <v>#DIV/0!</v>
      </c>
    </row>
    <row r="60" spans="1:13" x14ac:dyDescent="0.2">
      <c r="A60">
        <v>3477</v>
      </c>
      <c r="B60" t="s">
        <v>88</v>
      </c>
      <c r="C60" s="1">
        <v>45597</v>
      </c>
      <c r="D60" t="s">
        <v>12</v>
      </c>
      <c r="E60">
        <v>2.5</v>
      </c>
      <c r="F60" s="2">
        <v>0.53475935828876997</v>
      </c>
      <c r="G60" s="2">
        <v>0.571834227558362</v>
      </c>
      <c r="H60" s="2">
        <v>0.53457676235713403</v>
      </c>
      <c r="I60" s="2">
        <v>0.48587570621468901</v>
      </c>
      <c r="J60" s="2">
        <v>0.50847457627118597</v>
      </c>
      <c r="K60" s="2">
        <v>-9.8119078206643202E-5</v>
      </c>
      <c r="L60" s="2"/>
      <c r="M60" s="2" t="e">
        <f>(Table1[[#This Row],[poisson_likelihood]] - (1-Table1[[#This Row],[poisson_likelihood]])/(1/Table1[[#This Row],[365 implied]]-1))/4</f>
        <v>#DIV/0!</v>
      </c>
    </row>
    <row r="61" spans="1:13" x14ac:dyDescent="0.2">
      <c r="A61">
        <v>3355</v>
      </c>
      <c r="B61" t="s">
        <v>27</v>
      </c>
      <c r="C61" s="1">
        <v>45597</v>
      </c>
      <c r="D61" t="s">
        <v>12</v>
      </c>
      <c r="E61">
        <v>2.5</v>
      </c>
      <c r="F61" s="2">
        <v>0.39370078740157399</v>
      </c>
      <c r="G61" s="2">
        <v>0.43614828354649898</v>
      </c>
      <c r="H61" s="2">
        <v>0.392462698304684</v>
      </c>
      <c r="I61" s="2">
        <v>0.38</v>
      </c>
      <c r="J61" s="2">
        <v>0.36711711711711698</v>
      </c>
      <c r="K61" s="2">
        <v>-5.1051076397763597E-4</v>
      </c>
      <c r="L61" s="2"/>
      <c r="M61" s="2" t="e">
        <f>(Table1[[#This Row],[poisson_likelihood]] - (1-Table1[[#This Row],[poisson_likelihood]])/(1/Table1[[#This Row],[365 implied]]-1))/4</f>
        <v>#DIV/0!</v>
      </c>
    </row>
    <row r="62" spans="1:13" x14ac:dyDescent="0.2">
      <c r="A62">
        <v>3430</v>
      </c>
      <c r="B62" t="s">
        <v>64</v>
      </c>
      <c r="C62" s="1">
        <v>45597</v>
      </c>
      <c r="D62" t="s">
        <v>13</v>
      </c>
      <c r="E62">
        <v>1.5</v>
      </c>
      <c r="F62" s="2">
        <v>0.42553191489361702</v>
      </c>
      <c r="G62" s="2">
        <v>0.388747371242746</v>
      </c>
      <c r="H62" s="2">
        <v>0.42328982825758199</v>
      </c>
      <c r="I62" s="2">
        <v>0.51515151515151503</v>
      </c>
      <c r="J62" s="2">
        <v>0.48330058939096199</v>
      </c>
      <c r="K62" s="2">
        <v>-9.7572288790388696E-4</v>
      </c>
      <c r="L62" s="2"/>
      <c r="M62" s="2" t="e">
        <f>(Table1[[#This Row],[poisson_likelihood]] - (1-Table1[[#This Row],[poisson_likelihood]])/(1/Table1[[#This Row],[365 implied]]-1))/4</f>
        <v>#DIV/0!</v>
      </c>
    </row>
    <row r="63" spans="1:13" x14ac:dyDescent="0.2">
      <c r="A63">
        <v>3415</v>
      </c>
      <c r="B63" t="s">
        <v>57</v>
      </c>
      <c r="C63" s="1">
        <v>45597</v>
      </c>
      <c r="D63" t="s">
        <v>12</v>
      </c>
      <c r="E63">
        <v>2.5</v>
      </c>
      <c r="F63" s="2">
        <v>0.41666666666666602</v>
      </c>
      <c r="G63" s="2">
        <v>0.45918387188773002</v>
      </c>
      <c r="H63" s="2">
        <v>0.41278086126554703</v>
      </c>
      <c r="I63" s="2">
        <v>0.4375</v>
      </c>
      <c r="J63" s="2">
        <v>0.41944444444444401</v>
      </c>
      <c r="K63" s="2">
        <v>-1.66534517190841E-3</v>
      </c>
      <c r="L63" s="2"/>
      <c r="M63" s="2" t="e">
        <f>(Table1[[#This Row],[poisson_likelihood]] - (1-Table1[[#This Row],[poisson_likelihood]])/(1/Table1[[#This Row],[365 implied]]-1))/4</f>
        <v>#DIV/0!</v>
      </c>
    </row>
    <row r="64" spans="1:13" x14ac:dyDescent="0.2">
      <c r="A64">
        <v>3374</v>
      </c>
      <c r="B64" t="s">
        <v>36</v>
      </c>
      <c r="C64" s="1">
        <v>45597</v>
      </c>
      <c r="D64" t="s">
        <v>13</v>
      </c>
      <c r="E64">
        <v>2.5</v>
      </c>
      <c r="F64" s="2">
        <v>0.52356020942408299</v>
      </c>
      <c r="G64" s="2">
        <v>0.48005641103109298</v>
      </c>
      <c r="H64" s="2">
        <v>0.51969526395927601</v>
      </c>
      <c r="I64" s="2">
        <v>0.55294117647058805</v>
      </c>
      <c r="J64" s="2">
        <v>0.56976744186046502</v>
      </c>
      <c r="K64" s="2">
        <v>-2.02803457081912E-3</v>
      </c>
      <c r="L64" s="2"/>
      <c r="M64" s="2" t="e">
        <f>(Table1[[#This Row],[poisson_likelihood]] - (1-Table1[[#This Row],[poisson_likelihood]])/(1/Table1[[#This Row],[365 implied]]-1))/4</f>
        <v>#DIV/0!</v>
      </c>
    </row>
    <row r="65" spans="1:13" x14ac:dyDescent="0.2">
      <c r="A65">
        <v>3435</v>
      </c>
      <c r="B65" t="s">
        <v>67</v>
      </c>
      <c r="C65" s="1">
        <v>45597</v>
      </c>
      <c r="D65" t="s">
        <v>12</v>
      </c>
      <c r="E65">
        <v>2.5</v>
      </c>
      <c r="F65" s="2">
        <v>0.40322580645161199</v>
      </c>
      <c r="G65" s="2">
        <v>0.44309287661907798</v>
      </c>
      <c r="H65" s="2">
        <v>0.39758499205013298</v>
      </c>
      <c r="I65" s="2">
        <v>0.40462427745664697</v>
      </c>
      <c r="J65" s="2">
        <v>0.381852551984877</v>
      </c>
      <c r="K65" s="2">
        <v>-2.3630438708901799E-3</v>
      </c>
      <c r="L65" s="2"/>
      <c r="M65" s="2" t="e">
        <f>(Table1[[#This Row],[poisson_likelihood]] - (1-Table1[[#This Row],[poisson_likelihood]])/(1/Table1[[#This Row],[365 implied]]-1))/4</f>
        <v>#DIV/0!</v>
      </c>
    </row>
    <row r="66" spans="1:13" x14ac:dyDescent="0.2">
      <c r="A66">
        <v>3382</v>
      </c>
      <c r="B66" t="s">
        <v>40</v>
      </c>
      <c r="C66" s="1">
        <v>45597</v>
      </c>
      <c r="D66" t="s">
        <v>13</v>
      </c>
      <c r="E66">
        <v>2.5</v>
      </c>
      <c r="F66" s="2">
        <v>0.64102564102564097</v>
      </c>
      <c r="G66" s="2">
        <v>0.59817097813813802</v>
      </c>
      <c r="H66" s="2">
        <v>0.63641078029863296</v>
      </c>
      <c r="I66" s="2">
        <v>0.611464968152866</v>
      </c>
      <c r="J66" s="2">
        <v>0.65226781857451399</v>
      </c>
      <c r="K66" s="2">
        <v>-3.2139208634517002E-3</v>
      </c>
      <c r="L66" s="2"/>
      <c r="M66" s="2" t="e">
        <f>(Table1[[#This Row],[poisson_likelihood]] - (1-Table1[[#This Row],[poisson_likelihood]])/(1/Table1[[#This Row],[365 implied]]-1))/4</f>
        <v>#DIV/0!</v>
      </c>
    </row>
    <row r="67" spans="1:13" x14ac:dyDescent="0.2">
      <c r="A67">
        <v>3359</v>
      </c>
      <c r="B67" t="s">
        <v>29</v>
      </c>
      <c r="C67" s="1">
        <v>45597</v>
      </c>
      <c r="D67" t="s">
        <v>12</v>
      </c>
      <c r="E67">
        <v>2.5</v>
      </c>
      <c r="F67" s="2">
        <v>0.54054054054054002</v>
      </c>
      <c r="G67" s="2">
        <v>0.57102255266486102</v>
      </c>
      <c r="H67" s="2">
        <v>0.53354905929146601</v>
      </c>
      <c r="I67" s="2">
        <v>0.50887573964497002</v>
      </c>
      <c r="J67" s="2">
        <v>0.518164435946462</v>
      </c>
      <c r="K67" s="2">
        <v>-3.8041883267020101E-3</v>
      </c>
      <c r="L67" s="2"/>
      <c r="M67" s="2" t="e">
        <f>(Table1[[#This Row],[poisson_likelihood]] - (1-Table1[[#This Row],[poisson_likelihood]])/(1/Table1[[#This Row],[365 implied]]-1))/4</f>
        <v>#DIV/0!</v>
      </c>
    </row>
    <row r="68" spans="1:13" x14ac:dyDescent="0.2">
      <c r="A68">
        <v>3442</v>
      </c>
      <c r="B68" t="s">
        <v>70</v>
      </c>
      <c r="C68" s="1">
        <v>45597</v>
      </c>
      <c r="D68" t="s">
        <v>13</v>
      </c>
      <c r="E68">
        <v>1.5</v>
      </c>
      <c r="F68" s="2">
        <v>0.467289719626168</v>
      </c>
      <c r="G68" s="2">
        <v>0.40337695238830001</v>
      </c>
      <c r="H68" s="2">
        <v>0.45790834652236401</v>
      </c>
      <c r="I68" s="2">
        <v>0.45736434108527102</v>
      </c>
      <c r="J68" s="2">
        <v>0.45965770171149101</v>
      </c>
      <c r="K68" s="2">
        <v>-4.4026619390659999E-3</v>
      </c>
      <c r="L68" s="2"/>
      <c r="M68" s="2" t="e">
        <f>(Table1[[#This Row],[poisson_likelihood]] - (1-Table1[[#This Row],[poisson_likelihood]])/(1/Table1[[#This Row],[365 implied]]-1))/4</f>
        <v>#DIV/0!</v>
      </c>
    </row>
    <row r="69" spans="1:13" x14ac:dyDescent="0.2">
      <c r="A69">
        <v>3476</v>
      </c>
      <c r="B69" t="s">
        <v>87</v>
      </c>
      <c r="C69" s="1">
        <v>45597</v>
      </c>
      <c r="D69" t="s">
        <v>13</v>
      </c>
      <c r="E69">
        <v>3.5</v>
      </c>
      <c r="F69" s="2">
        <v>0.57471264367816</v>
      </c>
      <c r="G69" s="2">
        <v>0.52927023173385102</v>
      </c>
      <c r="H69" s="2">
        <v>0.56692361120615198</v>
      </c>
      <c r="I69" s="2">
        <v>0.58045977011494199</v>
      </c>
      <c r="J69" s="2">
        <v>0.58458646616541299</v>
      </c>
      <c r="K69" s="2">
        <v>-4.5786880071940397E-3</v>
      </c>
      <c r="L69" s="2"/>
      <c r="M69" s="2" t="e">
        <f>(Table1[[#This Row],[poisson_likelihood]] - (1-Table1[[#This Row],[poisson_likelihood]])/(1/Table1[[#This Row],[365 implied]]-1))/4</f>
        <v>#DIV/0!</v>
      </c>
    </row>
    <row r="70" spans="1:13" x14ac:dyDescent="0.2">
      <c r="A70">
        <v>3384</v>
      </c>
      <c r="B70" t="s">
        <v>41</v>
      </c>
      <c r="C70" s="1">
        <v>45597</v>
      </c>
      <c r="D70" t="s">
        <v>13</v>
      </c>
      <c r="E70">
        <v>1.5</v>
      </c>
      <c r="F70" s="2">
        <v>0.42553191489361702</v>
      </c>
      <c r="G70" s="2">
        <v>0.36956612984514903</v>
      </c>
      <c r="H70" s="2">
        <v>0.41213983068909799</v>
      </c>
      <c r="I70" s="2">
        <v>0.43209876543209802</v>
      </c>
      <c r="J70" s="2">
        <v>0.4</v>
      </c>
      <c r="K70" s="2">
        <v>-5.8280366445590997E-3</v>
      </c>
      <c r="L70" s="2"/>
      <c r="M70" s="2" t="e">
        <f>(Table1[[#This Row],[poisson_likelihood]] - (1-Table1[[#This Row],[poisson_likelihood]])/(1/Table1[[#This Row],[365 implied]]-1))/4</f>
        <v>#DIV/0!</v>
      </c>
    </row>
    <row r="71" spans="1:13" x14ac:dyDescent="0.2">
      <c r="A71">
        <v>3481</v>
      </c>
      <c r="B71" t="s">
        <v>90</v>
      </c>
      <c r="C71" s="1">
        <v>45597</v>
      </c>
      <c r="D71" t="s">
        <v>12</v>
      </c>
      <c r="E71">
        <v>2.5</v>
      </c>
      <c r="F71" s="2">
        <v>0.45454545454545398</v>
      </c>
      <c r="G71" s="2">
        <v>0.485171422129412</v>
      </c>
      <c r="H71" s="2">
        <v>0.44157760868888402</v>
      </c>
      <c r="I71" s="2">
        <v>0.44705882352941101</v>
      </c>
      <c r="J71" s="2">
        <v>0.458984375</v>
      </c>
      <c r="K71" s="2">
        <v>-5.9435960175943797E-3</v>
      </c>
      <c r="L71" s="2"/>
      <c r="M71" s="2" t="e">
        <f>(Table1[[#This Row],[poisson_likelihood]] - (1-Table1[[#This Row],[poisson_likelihood]])/(1/Table1[[#This Row],[365 implied]]-1))/4</f>
        <v>#DIV/0!</v>
      </c>
    </row>
    <row r="72" spans="1:13" x14ac:dyDescent="0.2">
      <c r="A72">
        <v>3471</v>
      </c>
      <c r="B72" t="s">
        <v>85</v>
      </c>
      <c r="C72" s="1">
        <v>45597</v>
      </c>
      <c r="D72" t="s">
        <v>12</v>
      </c>
      <c r="E72">
        <v>2.5</v>
      </c>
      <c r="F72" s="2">
        <v>0.56497175141242895</v>
      </c>
      <c r="G72" s="2">
        <v>0.58707213754524401</v>
      </c>
      <c r="H72" s="2">
        <v>0.55420690897103997</v>
      </c>
      <c r="I72" s="2">
        <v>0.55757575757575695</v>
      </c>
      <c r="J72" s="2">
        <v>0.55514705882352899</v>
      </c>
      <c r="K72" s="2">
        <v>-6.1862893250841603E-3</v>
      </c>
      <c r="L72" s="2"/>
      <c r="M72" s="2" t="e">
        <f>(Table1[[#This Row],[poisson_likelihood]] - (1-Table1[[#This Row],[poisson_likelihood]])/(1/Table1[[#This Row],[365 implied]]-1))/4</f>
        <v>#DIV/0!</v>
      </c>
    </row>
    <row r="73" spans="1:13" x14ac:dyDescent="0.2">
      <c r="A73">
        <v>3460</v>
      </c>
      <c r="B73" t="s">
        <v>79</v>
      </c>
      <c r="C73" s="1">
        <v>45597</v>
      </c>
      <c r="D73" t="s">
        <v>13</v>
      </c>
      <c r="E73">
        <v>2.5</v>
      </c>
      <c r="F73" s="2">
        <v>0.55555555555555503</v>
      </c>
      <c r="G73" s="2">
        <v>0.49836087101326298</v>
      </c>
      <c r="H73" s="2">
        <v>0.54214128227427505</v>
      </c>
      <c r="I73" s="2">
        <v>0.54487179487179405</v>
      </c>
      <c r="J73" s="2">
        <v>0.55652173913043401</v>
      </c>
      <c r="K73" s="2">
        <v>-7.5455287207202796E-3</v>
      </c>
      <c r="L73" s="2"/>
      <c r="M73" s="2" t="e">
        <f>(Table1[[#This Row],[poisson_likelihood]] - (1-Table1[[#This Row],[poisson_likelihood]])/(1/Table1[[#This Row],[365 implied]]-1))/4</f>
        <v>#DIV/0!</v>
      </c>
    </row>
    <row r="74" spans="1:13" x14ac:dyDescent="0.2">
      <c r="A74">
        <v>3354</v>
      </c>
      <c r="B74" t="s">
        <v>26</v>
      </c>
      <c r="C74" s="1">
        <v>45597</v>
      </c>
      <c r="D74" t="s">
        <v>13</v>
      </c>
      <c r="E74">
        <v>2.5</v>
      </c>
      <c r="F74" s="2">
        <v>0.485436893203883</v>
      </c>
      <c r="G74" s="2">
        <v>0.41919212260602001</v>
      </c>
      <c r="H74" s="2">
        <v>0.46961866547963599</v>
      </c>
      <c r="I74" s="2">
        <v>0.46857142857142797</v>
      </c>
      <c r="J74" s="2">
        <v>0.47058823529411697</v>
      </c>
      <c r="K74" s="2">
        <v>-7.6852710169690499E-3</v>
      </c>
      <c r="L74" s="2"/>
      <c r="M74" s="2" t="e">
        <f>(Table1[[#This Row],[poisson_likelihood]] - (1-Table1[[#This Row],[poisson_likelihood]])/(1/Table1[[#This Row],[365 implied]]-1))/4</f>
        <v>#DIV/0!</v>
      </c>
    </row>
    <row r="75" spans="1:13" x14ac:dyDescent="0.2">
      <c r="A75">
        <v>3378</v>
      </c>
      <c r="B75" t="s">
        <v>38</v>
      </c>
      <c r="C75" s="1">
        <v>45597</v>
      </c>
      <c r="D75" t="s">
        <v>13</v>
      </c>
      <c r="E75">
        <v>3.5</v>
      </c>
      <c r="F75" s="2">
        <v>0.55555555555555503</v>
      </c>
      <c r="G75" s="2">
        <v>0.504701761259995</v>
      </c>
      <c r="H75" s="2">
        <v>0.541430338139398</v>
      </c>
      <c r="I75" s="2">
        <v>0.54716981132075404</v>
      </c>
      <c r="J75" s="2">
        <v>0.54756871035940802</v>
      </c>
      <c r="K75" s="2">
        <v>-7.9454347965882896E-3</v>
      </c>
      <c r="L75" s="2"/>
      <c r="M75" s="2" t="e">
        <f>(Table1[[#This Row],[poisson_likelihood]] - (1-Table1[[#This Row],[poisson_likelihood]])/(1/Table1[[#This Row],[365 implied]]-1))/4</f>
        <v>#DIV/0!</v>
      </c>
    </row>
    <row r="76" spans="1:13" x14ac:dyDescent="0.2">
      <c r="A76">
        <v>3451</v>
      </c>
      <c r="B76" t="s">
        <v>75</v>
      </c>
      <c r="C76" s="1">
        <v>45597</v>
      </c>
      <c r="D76" t="s">
        <v>12</v>
      </c>
      <c r="E76">
        <v>2.5</v>
      </c>
      <c r="F76" s="2">
        <v>0.40816326530612201</v>
      </c>
      <c r="G76" s="2">
        <v>0.42321246224763698</v>
      </c>
      <c r="H76" s="2">
        <v>0.38827300364569001</v>
      </c>
      <c r="I76" s="2">
        <v>0.39306358381502798</v>
      </c>
      <c r="J76" s="2">
        <v>0.39924670433144999</v>
      </c>
      <c r="K76" s="2">
        <v>-8.4019208738033199E-3</v>
      </c>
      <c r="L76" s="2"/>
      <c r="M76" s="2" t="e">
        <f>(Table1[[#This Row],[poisson_likelihood]] - (1-Table1[[#This Row],[poisson_likelihood]])/(1/Table1[[#This Row],[365 implied]]-1))/4</f>
        <v>#DIV/0!</v>
      </c>
    </row>
    <row r="77" spans="1:13" x14ac:dyDescent="0.2">
      <c r="A77">
        <v>3425</v>
      </c>
      <c r="B77" t="s">
        <v>62</v>
      </c>
      <c r="C77" s="1">
        <v>45597</v>
      </c>
      <c r="D77" t="s">
        <v>12</v>
      </c>
      <c r="E77">
        <v>2.5</v>
      </c>
      <c r="F77" s="2">
        <v>0.58479532163742598</v>
      </c>
      <c r="G77" s="2">
        <v>0.60841755379577001</v>
      </c>
      <c r="H77" s="2">
        <v>0.56996052853629597</v>
      </c>
      <c r="I77" s="2">
        <v>0.51176470588235201</v>
      </c>
      <c r="J77" s="2">
        <v>0.51711026615969502</v>
      </c>
      <c r="K77" s="2">
        <v>-8.9322169728634996E-3</v>
      </c>
      <c r="L77" s="2"/>
      <c r="M77" s="2" t="e">
        <f>(Table1[[#This Row],[poisson_likelihood]] - (1-Table1[[#This Row],[poisson_likelihood]])/(1/Table1[[#This Row],[365 implied]]-1))/4</f>
        <v>#DIV/0!</v>
      </c>
    </row>
    <row r="78" spans="1:13" x14ac:dyDescent="0.2">
      <c r="A78">
        <v>3419</v>
      </c>
      <c r="B78" t="s">
        <v>59</v>
      </c>
      <c r="C78" s="1">
        <v>45597</v>
      </c>
      <c r="D78" t="s">
        <v>12</v>
      </c>
      <c r="E78">
        <v>1.5</v>
      </c>
      <c r="F78" s="2">
        <v>0.60240963855421603</v>
      </c>
      <c r="G78" s="2">
        <v>0.62288107515159796</v>
      </c>
      <c r="H78" s="2">
        <v>0.58812930408581798</v>
      </c>
      <c r="I78" s="2">
        <v>0.6</v>
      </c>
      <c r="J78" s="2">
        <v>0.57112068965517204</v>
      </c>
      <c r="K78" s="2">
        <v>-8.9793012187659692E-3</v>
      </c>
      <c r="L78" s="2"/>
      <c r="M78" s="2" t="e">
        <f>(Table1[[#This Row],[poisson_likelihood]] - (1-Table1[[#This Row],[poisson_likelihood]])/(1/Table1[[#This Row],[365 implied]]-1))/4</f>
        <v>#DIV/0!</v>
      </c>
    </row>
    <row r="79" spans="1:13" x14ac:dyDescent="0.2">
      <c r="A79">
        <v>3462</v>
      </c>
      <c r="B79" t="s">
        <v>80</v>
      </c>
      <c r="C79" s="1">
        <v>45597</v>
      </c>
      <c r="D79" t="s">
        <v>13</v>
      </c>
      <c r="E79">
        <v>1.5</v>
      </c>
      <c r="F79" s="2">
        <v>0.44444444444444398</v>
      </c>
      <c r="G79" s="2">
        <v>0.38485905065194997</v>
      </c>
      <c r="H79" s="2">
        <v>0.422513542943876</v>
      </c>
      <c r="I79" s="2">
        <v>0.50909090909090904</v>
      </c>
      <c r="J79" s="2">
        <v>0.452789699570815</v>
      </c>
      <c r="K79" s="2">
        <v>-9.8689056752553992E-3</v>
      </c>
      <c r="L79" s="2"/>
      <c r="M79" s="2" t="e">
        <f>(Table1[[#This Row],[poisson_likelihood]] - (1-Table1[[#This Row],[poisson_likelihood]])/(1/Table1[[#This Row],[365 implied]]-1))/4</f>
        <v>#DIV/0!</v>
      </c>
    </row>
    <row r="80" spans="1:13" x14ac:dyDescent="0.2">
      <c r="A80">
        <v>3329</v>
      </c>
      <c r="B80" t="s">
        <v>14</v>
      </c>
      <c r="C80" s="1">
        <v>45597</v>
      </c>
      <c r="D80" t="s">
        <v>12</v>
      </c>
      <c r="E80">
        <v>1.5</v>
      </c>
      <c r="F80" s="2">
        <v>0.65359477124182996</v>
      </c>
      <c r="G80" s="2">
        <v>0.67143651276056304</v>
      </c>
      <c r="H80" s="2">
        <v>0.63874871875384598</v>
      </c>
      <c r="I80" s="2">
        <v>0.59876543209876498</v>
      </c>
      <c r="J80" s="2">
        <v>0.59926470588235203</v>
      </c>
      <c r="K80" s="2">
        <v>-1.07143680691581E-2</v>
      </c>
      <c r="L80" s="2"/>
      <c r="M80" s="2" t="e">
        <f>(Table1[[#This Row],[poisson_likelihood]] - (1-Table1[[#This Row],[poisson_likelihood]])/(1/Table1[[#This Row],[365 implied]]-1))/4</f>
        <v>#DIV/0!</v>
      </c>
    </row>
    <row r="81" spans="1:13" x14ac:dyDescent="0.2">
      <c r="A81">
        <v>3424</v>
      </c>
      <c r="B81" t="s">
        <v>61</v>
      </c>
      <c r="C81" s="1">
        <v>45597</v>
      </c>
      <c r="D81" t="s">
        <v>13</v>
      </c>
      <c r="E81">
        <v>2.5</v>
      </c>
      <c r="F81" s="2">
        <v>0.64102564102564097</v>
      </c>
      <c r="G81" s="2">
        <v>0.57893887582080805</v>
      </c>
      <c r="H81" s="2">
        <v>0.625441875913054</v>
      </c>
      <c r="I81" s="2">
        <v>0.65671641791044699</v>
      </c>
      <c r="J81" s="2">
        <v>0.644067796610169</v>
      </c>
      <c r="K81" s="2">
        <v>-1.0852979274837299E-2</v>
      </c>
      <c r="L81" s="2"/>
      <c r="M81" s="2" t="e">
        <f>(Table1[[#This Row],[poisson_likelihood]] - (1-Table1[[#This Row],[poisson_likelihood]])/(1/Table1[[#This Row],[365 implied]]-1))/4</f>
        <v>#DIV/0!</v>
      </c>
    </row>
    <row r="82" spans="1:13" x14ac:dyDescent="0.2">
      <c r="A82">
        <v>3480</v>
      </c>
      <c r="B82" t="s">
        <v>89</v>
      </c>
      <c r="C82" s="1">
        <v>45597</v>
      </c>
      <c r="D82" t="s">
        <v>13</v>
      </c>
      <c r="E82">
        <v>1.5</v>
      </c>
      <c r="F82" s="2">
        <v>0.43103448275862</v>
      </c>
      <c r="G82" s="2">
        <v>0.35860297785443601</v>
      </c>
      <c r="H82" s="2">
        <v>0.406005849709837</v>
      </c>
      <c r="I82" s="2">
        <v>0.41317365269460998</v>
      </c>
      <c r="J82" s="2">
        <v>0.40864440078585401</v>
      </c>
      <c r="K82" s="2">
        <v>-1.0997429672950001E-2</v>
      </c>
      <c r="L82" s="2"/>
      <c r="M82" s="2" t="e">
        <f>(Table1[[#This Row],[poisson_likelihood]] - (1-Table1[[#This Row],[poisson_likelihood]])/(1/Table1[[#This Row],[365 implied]]-1))/4</f>
        <v>#DIV/0!</v>
      </c>
    </row>
    <row r="83" spans="1:13" x14ac:dyDescent="0.2">
      <c r="A83">
        <v>3376</v>
      </c>
      <c r="B83" t="s">
        <v>37</v>
      </c>
      <c r="C83" s="1">
        <v>45597</v>
      </c>
      <c r="D83" t="s">
        <v>13</v>
      </c>
      <c r="E83">
        <v>2.5</v>
      </c>
      <c r="F83" s="2">
        <v>0.476190476190476</v>
      </c>
      <c r="G83" s="2">
        <v>0.41973724689582897</v>
      </c>
      <c r="H83" s="2">
        <v>0.45212108812581497</v>
      </c>
      <c r="I83" s="2">
        <v>0.55405405405405395</v>
      </c>
      <c r="J83" s="2">
        <v>0.50602409638554202</v>
      </c>
      <c r="K83" s="2">
        <v>-1.1487662485406201E-2</v>
      </c>
      <c r="L83" s="2"/>
      <c r="M83" s="2" t="e">
        <f>(Table1[[#This Row],[poisson_likelihood]] - (1-Table1[[#This Row],[poisson_likelihood]])/(1/Table1[[#This Row],[365 implied]]-1))/4</f>
        <v>#DIV/0!</v>
      </c>
    </row>
    <row r="84" spans="1:13" x14ac:dyDescent="0.2">
      <c r="A84">
        <v>3423</v>
      </c>
      <c r="B84" t="s">
        <v>61</v>
      </c>
      <c r="C84" s="1">
        <v>45597</v>
      </c>
      <c r="D84" t="s">
        <v>12</v>
      </c>
      <c r="E84">
        <v>2.5</v>
      </c>
      <c r="F84" s="2">
        <v>0.40322580645161199</v>
      </c>
      <c r="G84" s="2">
        <v>0.421061124179191</v>
      </c>
      <c r="H84" s="2">
        <v>0.374558124086946</v>
      </c>
      <c r="I84" s="2">
        <v>0.34328358208955201</v>
      </c>
      <c r="J84" s="2">
        <v>0.35593220338983</v>
      </c>
      <c r="K84" s="2">
        <v>-1.20094345041172E-2</v>
      </c>
      <c r="L84" s="2"/>
      <c r="M84" s="2" t="e">
        <f>(Table1[[#This Row],[poisson_likelihood]] - (1-Table1[[#This Row],[poisson_likelihood]])/(1/Table1[[#This Row],[365 implied]]-1))/4</f>
        <v>#DIV/0!</v>
      </c>
    </row>
    <row r="85" spans="1:13" x14ac:dyDescent="0.2">
      <c r="A85">
        <v>3370</v>
      </c>
      <c r="B85" t="s">
        <v>34</v>
      </c>
      <c r="C85" s="1">
        <v>45597</v>
      </c>
      <c r="D85" t="s">
        <v>13</v>
      </c>
      <c r="E85">
        <v>2.5</v>
      </c>
      <c r="F85" s="2">
        <v>0.44843049327354201</v>
      </c>
      <c r="G85" s="2">
        <v>0.37368563311785302</v>
      </c>
      <c r="H85" s="2">
        <v>0.41935307096379598</v>
      </c>
      <c r="I85" s="2">
        <v>0.42352941176470499</v>
      </c>
      <c r="J85" s="2">
        <v>0.41221374045801501</v>
      </c>
      <c r="K85" s="2">
        <v>-1.31794007623441E-2</v>
      </c>
      <c r="L85" s="2"/>
      <c r="M85" s="2" t="e">
        <f>(Table1[[#This Row],[poisson_likelihood]] - (1-Table1[[#This Row],[poisson_likelihood]])/(1/Table1[[#This Row],[365 implied]]-1))/4</f>
        <v>#DIV/0!</v>
      </c>
    </row>
    <row r="86" spans="1:13" x14ac:dyDescent="0.2">
      <c r="A86">
        <v>3369</v>
      </c>
      <c r="B86" t="s">
        <v>34</v>
      </c>
      <c r="C86" s="1">
        <v>45597</v>
      </c>
      <c r="D86" t="s">
        <v>12</v>
      </c>
      <c r="E86">
        <v>2.5</v>
      </c>
      <c r="F86" s="2">
        <v>0.60240963855421603</v>
      </c>
      <c r="G86" s="2">
        <v>0.62631436688214603</v>
      </c>
      <c r="H86" s="2">
        <v>0.58064692903620296</v>
      </c>
      <c r="I86" s="2">
        <v>0.57647058823529396</v>
      </c>
      <c r="J86" s="2">
        <v>0.58778625954198405</v>
      </c>
      <c r="K86" s="2">
        <v>-1.36841279545086E-2</v>
      </c>
      <c r="L86" s="2"/>
      <c r="M86" s="2" t="e">
        <f>(Table1[[#This Row],[poisson_likelihood]] - (1-Table1[[#This Row],[poisson_likelihood]])/(1/Table1[[#This Row],[365 implied]]-1))/4</f>
        <v>#DIV/0!</v>
      </c>
    </row>
    <row r="87" spans="1:13" x14ac:dyDescent="0.2">
      <c r="A87">
        <v>3377</v>
      </c>
      <c r="B87" t="s">
        <v>38</v>
      </c>
      <c r="C87" s="1">
        <v>45597</v>
      </c>
      <c r="D87" t="s">
        <v>12</v>
      </c>
      <c r="E87">
        <v>3.5</v>
      </c>
      <c r="F87" s="2">
        <v>0.48780487804877998</v>
      </c>
      <c r="G87" s="2">
        <v>0.495298238740004</v>
      </c>
      <c r="H87" s="2">
        <v>0.458569661860601</v>
      </c>
      <c r="I87" s="2">
        <v>0.45283018867924502</v>
      </c>
      <c r="J87" s="2">
        <v>0.45243128964059198</v>
      </c>
      <c r="K87" s="2">
        <v>-1.4269569806135E-2</v>
      </c>
      <c r="L87" s="2"/>
      <c r="M87" s="2" t="e">
        <f>(Table1[[#This Row],[poisson_likelihood]] - (1-Table1[[#This Row],[poisson_likelihood]])/(1/Table1[[#This Row],[365 implied]]-1))/4</f>
        <v>#DIV/0!</v>
      </c>
    </row>
    <row r="88" spans="1:13" x14ac:dyDescent="0.2">
      <c r="A88">
        <v>3484</v>
      </c>
      <c r="B88" t="s">
        <v>91</v>
      </c>
      <c r="C88" s="1">
        <v>45597</v>
      </c>
      <c r="D88" t="s">
        <v>13</v>
      </c>
      <c r="E88">
        <v>2.5</v>
      </c>
      <c r="F88" s="2">
        <v>0.58479532163742598</v>
      </c>
      <c r="G88" s="2">
        <v>0.51596941524520701</v>
      </c>
      <c r="H88" s="2">
        <v>0.56107344548176097</v>
      </c>
      <c r="I88" s="2">
        <v>0.61849710982658901</v>
      </c>
      <c r="J88" s="2">
        <v>0.59510357815442505</v>
      </c>
      <c r="K88" s="2">
        <v>-1.42832423331646E-2</v>
      </c>
      <c r="L88" s="2"/>
      <c r="M88" s="2" t="e">
        <f>(Table1[[#This Row],[poisson_likelihood]] - (1-Table1[[#This Row],[poisson_likelihood]])/(1/Table1[[#This Row],[365 implied]]-1))/4</f>
        <v>#DIV/0!</v>
      </c>
    </row>
    <row r="89" spans="1:13" x14ac:dyDescent="0.2">
      <c r="A89">
        <v>3479</v>
      </c>
      <c r="B89" t="s">
        <v>89</v>
      </c>
      <c r="C89" s="1">
        <v>45597</v>
      </c>
      <c r="D89" t="s">
        <v>12</v>
      </c>
      <c r="E89">
        <v>1.5</v>
      </c>
      <c r="F89" s="2">
        <v>0.61728395061728303</v>
      </c>
      <c r="G89" s="2">
        <v>0.64139702214556304</v>
      </c>
      <c r="H89" s="2">
        <v>0.593994150290162</v>
      </c>
      <c r="I89" s="2">
        <v>0.58682634730538896</v>
      </c>
      <c r="J89" s="2">
        <v>0.59135559921414504</v>
      </c>
      <c r="K89" s="2">
        <v>-1.52134986007812E-2</v>
      </c>
      <c r="L89" s="2"/>
      <c r="M89" s="2" t="e">
        <f>(Table1[[#This Row],[poisson_likelihood]] - (1-Table1[[#This Row],[poisson_likelihood]])/(1/Table1[[#This Row],[365 implied]]-1))/4</f>
        <v>#DIV/0!</v>
      </c>
    </row>
    <row r="90" spans="1:13" x14ac:dyDescent="0.2">
      <c r="A90">
        <v>3483</v>
      </c>
      <c r="B90" t="s">
        <v>91</v>
      </c>
      <c r="C90" s="1">
        <v>45597</v>
      </c>
      <c r="D90" t="s">
        <v>12</v>
      </c>
      <c r="E90">
        <v>2.5</v>
      </c>
      <c r="F90" s="2">
        <v>0.47169811320754701</v>
      </c>
      <c r="G90" s="2">
        <v>0.48403058475479299</v>
      </c>
      <c r="H90" s="2">
        <v>0.43892655451823798</v>
      </c>
      <c r="I90" s="2">
        <v>0.38150289017340999</v>
      </c>
      <c r="J90" s="2">
        <v>0.40489642184557401</v>
      </c>
      <c r="K90" s="2">
        <v>-1.5507969736905E-2</v>
      </c>
      <c r="L90" s="2"/>
      <c r="M90" s="2" t="e">
        <f>(Table1[[#This Row],[poisson_likelihood]] - (1-Table1[[#This Row],[poisson_likelihood]])/(1/Table1[[#This Row],[365 implied]]-1))/4</f>
        <v>#DIV/0!</v>
      </c>
    </row>
    <row r="91" spans="1:13" x14ac:dyDescent="0.2">
      <c r="A91">
        <v>3375</v>
      </c>
      <c r="B91" t="s">
        <v>37</v>
      </c>
      <c r="C91" s="1">
        <v>45597</v>
      </c>
      <c r="D91" t="s">
        <v>12</v>
      </c>
      <c r="E91">
        <v>2.5</v>
      </c>
      <c r="F91" s="2">
        <v>0.57471264367816</v>
      </c>
      <c r="G91" s="2">
        <v>0.58026275310416997</v>
      </c>
      <c r="H91" s="2">
        <v>0.54787891187418403</v>
      </c>
      <c r="I91" s="2">
        <v>0.445945945945945</v>
      </c>
      <c r="J91" s="2">
        <v>0.49397590361445698</v>
      </c>
      <c r="K91" s="2">
        <v>-1.5773882884769799E-2</v>
      </c>
      <c r="L91" s="2"/>
      <c r="M91" s="2" t="e">
        <f>(Table1[[#This Row],[poisson_likelihood]] - (1-Table1[[#This Row],[poisson_likelihood]])/(1/Table1[[#This Row],[365 implied]]-1))/4</f>
        <v>#DIV/0!</v>
      </c>
    </row>
    <row r="92" spans="1:13" x14ac:dyDescent="0.2">
      <c r="A92">
        <v>3482</v>
      </c>
      <c r="B92" t="s">
        <v>90</v>
      </c>
      <c r="C92" s="1">
        <v>45597</v>
      </c>
      <c r="D92" t="s">
        <v>13</v>
      </c>
      <c r="E92">
        <v>2.5</v>
      </c>
      <c r="F92" s="2">
        <v>0.58479532163742598</v>
      </c>
      <c r="G92" s="2">
        <v>0.514828577870587</v>
      </c>
      <c r="H92" s="2">
        <v>0.55842239131111504</v>
      </c>
      <c r="I92" s="2">
        <v>0.55294117647058805</v>
      </c>
      <c r="J92" s="2">
        <v>0.541015625</v>
      </c>
      <c r="K92" s="2">
        <v>-1.5879475654222899E-2</v>
      </c>
      <c r="L92" s="2"/>
      <c r="M92" s="2" t="e">
        <f>(Table1[[#This Row],[poisson_likelihood]] - (1-Table1[[#This Row],[poisson_likelihood]])/(1/Table1[[#This Row],[365 implied]]-1))/4</f>
        <v>#DIV/0!</v>
      </c>
    </row>
    <row r="93" spans="1:13" x14ac:dyDescent="0.2">
      <c r="A93">
        <v>3475</v>
      </c>
      <c r="B93" t="s">
        <v>87</v>
      </c>
      <c r="C93" s="1">
        <v>45597</v>
      </c>
      <c r="D93" t="s">
        <v>12</v>
      </c>
      <c r="E93">
        <v>3.5</v>
      </c>
      <c r="F93" s="2">
        <v>0.467289719626168</v>
      </c>
      <c r="G93" s="2">
        <v>0.47072976826614799</v>
      </c>
      <c r="H93" s="2">
        <v>0.43307638879384702</v>
      </c>
      <c r="I93" s="2">
        <v>0.41954022988505701</v>
      </c>
      <c r="J93" s="2">
        <v>0.41541353383458601</v>
      </c>
      <c r="K93" s="2">
        <v>-1.6056256136220699E-2</v>
      </c>
      <c r="L93" s="2"/>
      <c r="M93" s="2" t="e">
        <f>(Table1[[#This Row],[poisson_likelihood]] - (1-Table1[[#This Row],[poisson_likelihood]])/(1/Table1[[#This Row],[365 implied]]-1))/4</f>
        <v>#DIV/0!</v>
      </c>
    </row>
    <row r="94" spans="1:13" x14ac:dyDescent="0.2">
      <c r="A94">
        <v>3360</v>
      </c>
      <c r="B94" t="s">
        <v>29</v>
      </c>
      <c r="C94" s="1">
        <v>45597</v>
      </c>
      <c r="D94" t="s">
        <v>13</v>
      </c>
      <c r="E94">
        <v>2.5</v>
      </c>
      <c r="F94" s="2">
        <v>0.5</v>
      </c>
      <c r="G94" s="2">
        <v>0.42897744733513798</v>
      </c>
      <c r="H94" s="2">
        <v>0.46645094070853299</v>
      </c>
      <c r="I94" s="2">
        <v>0.49112426035502899</v>
      </c>
      <c r="J94" s="2">
        <v>0.481835564053537</v>
      </c>
      <c r="K94" s="2">
        <v>-1.6774529645733199E-2</v>
      </c>
      <c r="L94" s="2"/>
      <c r="M94" s="2" t="e">
        <f>(Table1[[#This Row],[poisson_likelihood]] - (1-Table1[[#This Row],[poisson_likelihood]])/(1/Table1[[#This Row],[365 implied]]-1))/4</f>
        <v>#DIV/0!</v>
      </c>
    </row>
    <row r="95" spans="1:13" x14ac:dyDescent="0.2">
      <c r="A95">
        <v>3330</v>
      </c>
      <c r="B95" t="s">
        <v>14</v>
      </c>
      <c r="C95" s="1">
        <v>45597</v>
      </c>
      <c r="D95" t="s">
        <v>13</v>
      </c>
      <c r="E95">
        <v>1.5</v>
      </c>
      <c r="F95" s="2">
        <v>0.40160642570281102</v>
      </c>
      <c r="G95" s="2">
        <v>0.32856348723943601</v>
      </c>
      <c r="H95" s="2">
        <v>0.36125128124615302</v>
      </c>
      <c r="I95" s="2">
        <v>0.40123456790123402</v>
      </c>
      <c r="J95" s="2">
        <v>0.40073529411764702</v>
      </c>
      <c r="K95" s="2">
        <v>-1.6859783506220902E-2</v>
      </c>
      <c r="L95" s="2"/>
      <c r="M95" s="2" t="e">
        <f>(Table1[[#This Row],[poisson_likelihood]] - (1-Table1[[#This Row],[poisson_likelihood]])/(1/Table1[[#This Row],[365 implied]]-1))/4</f>
        <v>#DIV/0!</v>
      </c>
    </row>
    <row r="96" spans="1:13" x14ac:dyDescent="0.2">
      <c r="A96">
        <v>3464</v>
      </c>
      <c r="B96" t="s">
        <v>81</v>
      </c>
      <c r="C96" s="1">
        <v>45597</v>
      </c>
      <c r="D96" t="s">
        <v>13</v>
      </c>
      <c r="E96">
        <v>1.5</v>
      </c>
      <c r="F96" s="2">
        <v>0.5</v>
      </c>
      <c r="G96" s="2">
        <v>0.40903904914792399</v>
      </c>
      <c r="H96" s="2">
        <v>0.46564972919817899</v>
      </c>
      <c r="I96" s="2">
        <v>0.5</v>
      </c>
      <c r="J96" s="2">
        <v>0.47735849056603702</v>
      </c>
      <c r="K96" s="2">
        <v>-1.7175135400910001E-2</v>
      </c>
      <c r="L96" s="2"/>
      <c r="M96" s="2" t="e">
        <f>(Table1[[#This Row],[poisson_likelihood]] - (1-Table1[[#This Row],[poisson_likelihood]])/(1/Table1[[#This Row],[365 implied]]-1))/4</f>
        <v>#DIV/0!</v>
      </c>
    </row>
    <row r="97" spans="1:13" x14ac:dyDescent="0.2">
      <c r="A97">
        <v>3463</v>
      </c>
      <c r="B97" t="s">
        <v>81</v>
      </c>
      <c r="C97" s="1">
        <v>45597</v>
      </c>
      <c r="D97" t="s">
        <v>12</v>
      </c>
      <c r="E97">
        <v>1.5</v>
      </c>
      <c r="F97" s="2">
        <v>0.56497175141242895</v>
      </c>
      <c r="G97" s="2">
        <v>0.59096095085207501</v>
      </c>
      <c r="H97" s="2">
        <v>0.53435027080181996</v>
      </c>
      <c r="I97" s="2">
        <v>0.5</v>
      </c>
      <c r="J97" s="2">
        <v>0.52264150943396204</v>
      </c>
      <c r="K97" s="2">
        <v>-1.7597409311940999E-2</v>
      </c>
      <c r="L97" s="2"/>
      <c r="M97" s="2" t="e">
        <f>(Table1[[#This Row],[poisson_likelihood]] - (1-Table1[[#This Row],[poisson_likelihood]])/(1/Table1[[#This Row],[365 implied]]-1))/4</f>
        <v>#DIV/0!</v>
      </c>
    </row>
    <row r="98" spans="1:13" x14ac:dyDescent="0.2">
      <c r="A98">
        <v>3356</v>
      </c>
      <c r="B98" t="s">
        <v>27</v>
      </c>
      <c r="C98" s="1">
        <v>45597</v>
      </c>
      <c r="D98" t="s">
        <v>13</v>
      </c>
      <c r="E98">
        <v>2.5</v>
      </c>
      <c r="F98" s="2">
        <v>0.63694267515923497</v>
      </c>
      <c r="G98" s="2">
        <v>0.56385171645349996</v>
      </c>
      <c r="H98" s="2">
        <v>0.60753730169531495</v>
      </c>
      <c r="I98" s="2">
        <v>0.62</v>
      </c>
      <c r="J98" s="2">
        <v>0.63288288288288197</v>
      </c>
      <c r="K98" s="2">
        <v>-2.0248436990506099E-2</v>
      </c>
      <c r="L98" s="2"/>
      <c r="M98" s="2" t="e">
        <f>(Table1[[#This Row],[poisson_likelihood]] - (1-Table1[[#This Row],[poisson_likelihood]])/(1/Table1[[#This Row],[365 implied]]-1))/4</f>
        <v>#DIV/0!</v>
      </c>
    </row>
    <row r="99" spans="1:13" x14ac:dyDescent="0.2">
      <c r="A99">
        <v>3452</v>
      </c>
      <c r="B99" t="s">
        <v>75</v>
      </c>
      <c r="C99" s="1">
        <v>45597</v>
      </c>
      <c r="D99" t="s">
        <v>13</v>
      </c>
      <c r="E99">
        <v>2.5</v>
      </c>
      <c r="F99" s="2">
        <v>0.64102564102564097</v>
      </c>
      <c r="G99" s="2">
        <v>0.57678753775236202</v>
      </c>
      <c r="H99" s="2">
        <v>0.61172699635430905</v>
      </c>
      <c r="I99" s="2">
        <v>0.60693641618497096</v>
      </c>
      <c r="J99" s="2">
        <v>0.60075329566854996</v>
      </c>
      <c r="K99" s="2">
        <v>-2.0404413253248401E-2</v>
      </c>
      <c r="L99" s="2"/>
      <c r="M99" s="2" t="e">
        <f>(Table1[[#This Row],[poisson_likelihood]] - (1-Table1[[#This Row],[poisson_likelihood]])/(1/Table1[[#This Row],[365 implied]]-1))/4</f>
        <v>#DIV/0!</v>
      </c>
    </row>
    <row r="100" spans="1:13" x14ac:dyDescent="0.2">
      <c r="A100">
        <v>3426</v>
      </c>
      <c r="B100" t="s">
        <v>62</v>
      </c>
      <c r="C100" s="1">
        <v>45597</v>
      </c>
      <c r="D100" t="s">
        <v>13</v>
      </c>
      <c r="E100">
        <v>2.5</v>
      </c>
      <c r="F100" s="2">
        <v>0.47393364928909898</v>
      </c>
      <c r="G100" s="2">
        <v>0.391582446204229</v>
      </c>
      <c r="H100" s="2">
        <v>0.43003947146370303</v>
      </c>
      <c r="I100" s="2">
        <v>0.48823529411764699</v>
      </c>
      <c r="J100" s="2">
        <v>0.48288973384030398</v>
      </c>
      <c r="K100" s="2">
        <v>-2.08596205431501E-2</v>
      </c>
      <c r="L100" s="2"/>
      <c r="M100" s="2" t="e">
        <f>(Table1[[#This Row],[poisson_likelihood]] - (1-Table1[[#This Row],[poisson_likelihood]])/(1/Table1[[#This Row],[365 implied]]-1))/4</f>
        <v>#DIV/0!</v>
      </c>
    </row>
    <row r="101" spans="1:13" x14ac:dyDescent="0.2">
      <c r="A101">
        <v>3472</v>
      </c>
      <c r="B101" t="s">
        <v>85</v>
      </c>
      <c r="C101" s="1">
        <v>45597</v>
      </c>
      <c r="D101" t="s">
        <v>13</v>
      </c>
      <c r="E101">
        <v>2.5</v>
      </c>
      <c r="F101" s="2">
        <v>0.49019607843137197</v>
      </c>
      <c r="G101" s="2">
        <v>0.41292786245475499</v>
      </c>
      <c r="H101" s="2">
        <v>0.44579309102895998</v>
      </c>
      <c r="I101" s="2">
        <v>0.442424242424242</v>
      </c>
      <c r="J101" s="2">
        <v>0.44485294117647001</v>
      </c>
      <c r="K101" s="2">
        <v>-2.1774541899259901E-2</v>
      </c>
      <c r="L101" s="2"/>
      <c r="M101" s="2" t="e">
        <f>(Table1[[#This Row],[poisson_likelihood]] - (1-Table1[[#This Row],[poisson_likelihood]])/(1/Table1[[#This Row],[365 implied]]-1))/4</f>
        <v>#DIV/0!</v>
      </c>
    </row>
    <row r="102" spans="1:13" x14ac:dyDescent="0.2">
      <c r="A102">
        <v>3353</v>
      </c>
      <c r="B102" t="s">
        <v>26</v>
      </c>
      <c r="C102" s="1">
        <v>45597</v>
      </c>
      <c r="D102" t="s">
        <v>12</v>
      </c>
      <c r="E102">
        <v>2.5</v>
      </c>
      <c r="F102" s="2">
        <v>0.56818181818181801</v>
      </c>
      <c r="G102" s="2">
        <v>0.58080787739397899</v>
      </c>
      <c r="H102" s="2">
        <v>0.53038133452036296</v>
      </c>
      <c r="I102" s="2">
        <v>0.53142857142857103</v>
      </c>
      <c r="J102" s="2">
        <v>0.52941176470588203</v>
      </c>
      <c r="K102" s="2">
        <v>-2.18844905408421E-2</v>
      </c>
      <c r="L102" s="2"/>
      <c r="M102" s="2" t="e">
        <f>(Table1[[#This Row],[poisson_likelihood]] - (1-Table1[[#This Row],[poisson_likelihood]])/(1/Table1[[#This Row],[365 implied]]-1))/4</f>
        <v>#DIV/0!</v>
      </c>
    </row>
    <row r="103" spans="1:13" x14ac:dyDescent="0.2">
      <c r="A103">
        <v>3381</v>
      </c>
      <c r="B103" t="s">
        <v>40</v>
      </c>
      <c r="C103" s="1">
        <v>45597</v>
      </c>
      <c r="D103" t="s">
        <v>12</v>
      </c>
      <c r="E103">
        <v>2.5</v>
      </c>
      <c r="F103" s="2">
        <v>0.414937759336099</v>
      </c>
      <c r="G103" s="2">
        <v>0.40182902186186098</v>
      </c>
      <c r="H103" s="2">
        <v>0.36358921970136598</v>
      </c>
      <c r="I103" s="2">
        <v>0.38853503184713301</v>
      </c>
      <c r="J103" s="2">
        <v>0.34773218142548501</v>
      </c>
      <c r="K103" s="2">
        <v>-2.1941485907749299E-2</v>
      </c>
      <c r="L103" s="2"/>
      <c r="M103" s="2" t="e">
        <f>(Table1[[#This Row],[poisson_likelihood]] - (1-Table1[[#This Row],[poisson_likelihood]])/(1/Table1[[#This Row],[365 implied]]-1))/4</f>
        <v>#DIV/0!</v>
      </c>
    </row>
    <row r="104" spans="1:13" x14ac:dyDescent="0.2">
      <c r="A104">
        <v>3420</v>
      </c>
      <c r="B104" t="s">
        <v>59</v>
      </c>
      <c r="C104" s="1">
        <v>45597</v>
      </c>
      <c r="D104" t="s">
        <v>13</v>
      </c>
      <c r="E104">
        <v>1.5</v>
      </c>
      <c r="F104" s="2">
        <v>0.46296296296296202</v>
      </c>
      <c r="G104" s="2">
        <v>0.37711892484840098</v>
      </c>
      <c r="H104" s="2">
        <v>0.41187069591418202</v>
      </c>
      <c r="I104" s="2">
        <v>0.4</v>
      </c>
      <c r="J104" s="2">
        <v>0.42887931034482701</v>
      </c>
      <c r="K104" s="2">
        <v>-2.3784331212363501E-2</v>
      </c>
      <c r="L104" s="2"/>
      <c r="M104" s="2" t="e">
        <f>(Table1[[#This Row],[poisson_likelihood]] - (1-Table1[[#This Row],[poisson_likelihood]])/(1/Table1[[#This Row],[365 implied]]-1))/4</f>
        <v>#DIV/0!</v>
      </c>
    </row>
    <row r="105" spans="1:13" x14ac:dyDescent="0.2">
      <c r="A105">
        <v>3459</v>
      </c>
      <c r="B105" t="s">
        <v>79</v>
      </c>
      <c r="C105" s="1">
        <v>45597</v>
      </c>
      <c r="D105" t="s">
        <v>12</v>
      </c>
      <c r="E105">
        <v>2.5</v>
      </c>
      <c r="F105" s="2">
        <v>0.50505050505050497</v>
      </c>
      <c r="G105" s="2">
        <v>0.50163912898673602</v>
      </c>
      <c r="H105" s="2">
        <v>0.45785871772572401</v>
      </c>
      <c r="I105" s="2">
        <v>0.45512820512820501</v>
      </c>
      <c r="J105" s="2">
        <v>0.44347826086956499</v>
      </c>
      <c r="K105" s="2">
        <v>-2.3836668087516399E-2</v>
      </c>
      <c r="L105" s="2"/>
      <c r="M105" s="2" t="e">
        <f>(Table1[[#This Row],[poisson_likelihood]] - (1-Table1[[#This Row],[poisson_likelihood]])/(1/Table1[[#This Row],[365 implied]]-1))/4</f>
        <v>#DIV/0!</v>
      </c>
    </row>
    <row r="106" spans="1:13" x14ac:dyDescent="0.2">
      <c r="A106">
        <v>3348</v>
      </c>
      <c r="B106" t="s">
        <v>23</v>
      </c>
      <c r="C106" s="1">
        <v>45597</v>
      </c>
      <c r="D106" t="s">
        <v>13</v>
      </c>
      <c r="E106">
        <v>2.5</v>
      </c>
      <c r="F106" s="2">
        <v>0.62111801242235998</v>
      </c>
      <c r="G106" s="2">
        <v>0.53946944874194702</v>
      </c>
      <c r="H106" s="2">
        <v>0.58497864603711502</v>
      </c>
      <c r="I106" s="2">
        <v>0.49685534591194902</v>
      </c>
      <c r="J106" s="2">
        <v>0.53927813163481897</v>
      </c>
      <c r="K106" s="2">
        <v>-2.3846057327968601E-2</v>
      </c>
      <c r="L106" s="2"/>
      <c r="M106" s="2" t="e">
        <f>(Table1[[#This Row],[poisson_likelihood]] - (1-Table1[[#This Row],[poisson_likelihood]])/(1/Table1[[#This Row],[365 implied]]-1))/4</f>
        <v>#DIV/0!</v>
      </c>
    </row>
    <row r="107" spans="1:13" x14ac:dyDescent="0.2">
      <c r="A107">
        <v>3495</v>
      </c>
      <c r="B107" t="s">
        <v>97</v>
      </c>
      <c r="C107" s="1">
        <v>45597</v>
      </c>
      <c r="D107" t="s">
        <v>12</v>
      </c>
      <c r="E107">
        <v>2.5</v>
      </c>
      <c r="F107" s="2">
        <v>0.40983606557377</v>
      </c>
      <c r="G107" s="2">
        <v>0.40049347018419301</v>
      </c>
      <c r="H107" s="2">
        <v>0.352297001468524</v>
      </c>
      <c r="I107" s="2">
        <v>0.32500000000000001</v>
      </c>
      <c r="J107" s="2">
        <v>0.37103174603174599</v>
      </c>
      <c r="K107" s="2">
        <v>-2.4374186877916499E-2</v>
      </c>
      <c r="L107" s="2"/>
      <c r="M107" s="2" t="e">
        <f>(Table1[[#This Row],[poisson_likelihood]] - (1-Table1[[#This Row],[poisson_likelihood]])/(1/Table1[[#This Row],[365 implied]]-1))/4</f>
        <v>#DIV/0!</v>
      </c>
    </row>
    <row r="108" spans="1:13" x14ac:dyDescent="0.2">
      <c r="A108">
        <v>3441</v>
      </c>
      <c r="B108" t="s">
        <v>70</v>
      </c>
      <c r="C108" s="1">
        <v>45597</v>
      </c>
      <c r="D108" t="s">
        <v>12</v>
      </c>
      <c r="E108">
        <v>1.5</v>
      </c>
      <c r="F108" s="2">
        <v>0.58479532163742598</v>
      </c>
      <c r="G108" s="2">
        <v>0.59662304761169904</v>
      </c>
      <c r="H108" s="2">
        <v>0.54209165347763599</v>
      </c>
      <c r="I108" s="2">
        <v>0.54263565891472798</v>
      </c>
      <c r="J108" s="2">
        <v>0.54034229828850799</v>
      </c>
      <c r="K108" s="2">
        <v>-2.5712419913113502E-2</v>
      </c>
      <c r="L108" s="2"/>
      <c r="M108" s="2" t="e">
        <f>(Table1[[#This Row],[poisson_likelihood]] - (1-Table1[[#This Row],[poisson_likelihood]])/(1/Table1[[#This Row],[365 implied]]-1))/4</f>
        <v>#DIV/0!</v>
      </c>
    </row>
    <row r="109" spans="1:13" x14ac:dyDescent="0.2">
      <c r="A109">
        <v>3357</v>
      </c>
      <c r="B109" t="s">
        <v>28</v>
      </c>
      <c r="C109" s="1">
        <v>45597</v>
      </c>
      <c r="D109" t="s">
        <v>12</v>
      </c>
      <c r="E109">
        <v>2.5</v>
      </c>
      <c r="F109" s="2">
        <v>0.51020408163265296</v>
      </c>
      <c r="G109" s="2">
        <v>0.501640033862783</v>
      </c>
      <c r="H109" s="2">
        <v>0.45788293105901401</v>
      </c>
      <c r="I109" s="2">
        <v>0.40462427745664697</v>
      </c>
      <c r="J109" s="2">
        <v>0.480151228733459</v>
      </c>
      <c r="K109" s="2">
        <v>-2.6705587271961401E-2</v>
      </c>
      <c r="L109" s="2"/>
      <c r="M109" s="2" t="e">
        <f>(Table1[[#This Row],[poisson_likelihood]] - (1-Table1[[#This Row],[poisson_likelihood]])/(1/Table1[[#This Row],[365 implied]]-1))/4</f>
        <v>#DIV/0!</v>
      </c>
    </row>
    <row r="110" spans="1:13" x14ac:dyDescent="0.2">
      <c r="A110">
        <v>3436</v>
      </c>
      <c r="B110" t="s">
        <v>67</v>
      </c>
      <c r="C110" s="1">
        <v>45597</v>
      </c>
      <c r="D110" t="s">
        <v>13</v>
      </c>
      <c r="E110">
        <v>2.5</v>
      </c>
      <c r="F110" s="2">
        <v>0.64102564102564097</v>
      </c>
      <c r="G110" s="2">
        <v>0.55690712338092097</v>
      </c>
      <c r="H110" s="2">
        <v>0.60241500794986602</v>
      </c>
      <c r="I110" s="2">
        <v>0.59537572254335203</v>
      </c>
      <c r="J110" s="2">
        <v>0.618147448015122</v>
      </c>
      <c r="K110" s="2">
        <v>-2.6889548034914099E-2</v>
      </c>
      <c r="L110" s="2"/>
      <c r="M110" s="2" t="e">
        <f>(Table1[[#This Row],[poisson_likelihood]] - (1-Table1[[#This Row],[poisson_likelihood]])/(1/Table1[[#This Row],[365 implied]]-1))/4</f>
        <v>#DIV/0!</v>
      </c>
    </row>
    <row r="111" spans="1:13" x14ac:dyDescent="0.2">
      <c r="A111">
        <v>3373</v>
      </c>
      <c r="B111" t="s">
        <v>36</v>
      </c>
      <c r="C111" s="1">
        <v>45597</v>
      </c>
      <c r="D111" t="s">
        <v>12</v>
      </c>
      <c r="E111">
        <v>2.5</v>
      </c>
      <c r="F111" s="2">
        <v>0.53191489361702105</v>
      </c>
      <c r="G111" s="2">
        <v>0.51994358896890602</v>
      </c>
      <c r="H111" s="2">
        <v>0.48030473604072299</v>
      </c>
      <c r="I111" s="2">
        <v>0.44705882352941101</v>
      </c>
      <c r="J111" s="2">
        <v>0.43023255813953398</v>
      </c>
      <c r="K111" s="2">
        <v>-2.756451597825E-2</v>
      </c>
      <c r="L111" s="2"/>
      <c r="M111" s="2" t="e">
        <f>(Table1[[#This Row],[poisson_likelihood]] - (1-Table1[[#This Row],[poisson_likelihood]])/(1/Table1[[#This Row],[365 implied]]-1))/4</f>
        <v>#DIV/0!</v>
      </c>
    </row>
    <row r="112" spans="1:13" x14ac:dyDescent="0.2">
      <c r="A112">
        <v>3417</v>
      </c>
      <c r="B112" t="s">
        <v>58</v>
      </c>
      <c r="C112" s="1">
        <v>45597</v>
      </c>
      <c r="D112" t="s">
        <v>12</v>
      </c>
      <c r="E112">
        <v>2.5</v>
      </c>
      <c r="F112" s="2">
        <v>0.485436893203883</v>
      </c>
      <c r="G112" s="2">
        <v>0.46838984978312098</v>
      </c>
      <c r="H112" s="2">
        <v>0.42801772312673603</v>
      </c>
      <c r="I112" s="2">
        <v>0.40860215053763399</v>
      </c>
      <c r="J112" s="2">
        <v>0.40372670807453398</v>
      </c>
      <c r="K112" s="2">
        <v>-2.7897049612953501E-2</v>
      </c>
      <c r="L112" s="2"/>
      <c r="M112" s="2" t="e">
        <f>(Table1[[#This Row],[poisson_likelihood]] - (1-Table1[[#This Row],[poisson_likelihood]])/(1/Table1[[#This Row],[365 implied]]-1))/4</f>
        <v>#DIV/0!</v>
      </c>
    </row>
    <row r="113" spans="1:13" x14ac:dyDescent="0.2">
      <c r="A113">
        <v>3461</v>
      </c>
      <c r="B113" t="s">
        <v>80</v>
      </c>
      <c r="C113" s="1">
        <v>45597</v>
      </c>
      <c r="D113" t="s">
        <v>12</v>
      </c>
      <c r="E113">
        <v>1.5</v>
      </c>
      <c r="F113" s="2">
        <v>0.62111801242235998</v>
      </c>
      <c r="G113" s="2">
        <v>0.61514094934804897</v>
      </c>
      <c r="H113" s="2">
        <v>0.577486457056123</v>
      </c>
      <c r="I113" s="2">
        <v>0.49090909090909002</v>
      </c>
      <c r="J113" s="2">
        <v>0.54721030042918395</v>
      </c>
      <c r="K113" s="2">
        <v>-2.8789673827722E-2</v>
      </c>
      <c r="L113" s="2"/>
      <c r="M113" s="2" t="e">
        <f>(Table1[[#This Row],[poisson_likelihood]] - (1-Table1[[#This Row],[poisson_likelihood]])/(1/Table1[[#This Row],[365 implied]]-1))/4</f>
        <v>#DIV/0!</v>
      </c>
    </row>
    <row r="114" spans="1:13" x14ac:dyDescent="0.2">
      <c r="A114">
        <v>3478</v>
      </c>
      <c r="B114" t="s">
        <v>88</v>
      </c>
      <c r="C114" s="1">
        <v>45597</v>
      </c>
      <c r="D114" t="s">
        <v>13</v>
      </c>
      <c r="E114">
        <v>2.5</v>
      </c>
      <c r="F114" s="2">
        <v>0.52356020942408299</v>
      </c>
      <c r="G114" s="2">
        <v>0.428165772441637</v>
      </c>
      <c r="H114" s="2">
        <v>0.46542323764286497</v>
      </c>
      <c r="I114" s="2">
        <v>0.51412429378530999</v>
      </c>
      <c r="J114" s="2">
        <v>0.49152542372881303</v>
      </c>
      <c r="K114" s="2">
        <v>-3.05059384895951E-2</v>
      </c>
      <c r="L114" s="2"/>
      <c r="M114" s="2" t="e">
        <f>(Table1[[#This Row],[poisson_likelihood]] - (1-Table1[[#This Row],[poisson_likelihood]])/(1/Table1[[#This Row],[365 implied]]-1))/4</f>
        <v>#DIV/0!</v>
      </c>
    </row>
    <row r="115" spans="1:13" x14ac:dyDescent="0.2">
      <c r="A115">
        <v>3412</v>
      </c>
      <c r="B115" t="s">
        <v>55</v>
      </c>
      <c r="C115" s="1">
        <v>45597</v>
      </c>
      <c r="D115" t="s">
        <v>13</v>
      </c>
      <c r="E115">
        <v>3.5</v>
      </c>
      <c r="F115" s="2">
        <v>0.43859649122806998</v>
      </c>
      <c r="G115" s="2">
        <v>0.34564172455261999</v>
      </c>
      <c r="H115" s="2">
        <v>0.36667989080426699</v>
      </c>
      <c r="I115" s="2">
        <v>0.34302325581395299</v>
      </c>
      <c r="J115" s="2">
        <v>0.33778625954198399</v>
      </c>
      <c r="K115" s="2">
        <v>-3.2025361126224401E-2</v>
      </c>
      <c r="L115" s="2"/>
      <c r="M115" s="2" t="e">
        <f>(Table1[[#This Row],[poisson_likelihood]] - (1-Table1[[#This Row],[poisson_likelihood]])/(1/Table1[[#This Row],[365 implied]]-1))/4</f>
        <v>#DIV/0!</v>
      </c>
    </row>
    <row r="116" spans="1:13" x14ac:dyDescent="0.2">
      <c r="A116">
        <v>3474</v>
      </c>
      <c r="B116" t="s">
        <v>86</v>
      </c>
      <c r="C116" s="1">
        <v>45597</v>
      </c>
      <c r="D116" t="s">
        <v>13</v>
      </c>
      <c r="E116">
        <v>2.5</v>
      </c>
      <c r="F116" s="2">
        <v>0.434782608695652</v>
      </c>
      <c r="G116" s="2">
        <v>0.33532109204164001</v>
      </c>
      <c r="H116" s="2">
        <v>0.36213482694746502</v>
      </c>
      <c r="I116" s="2">
        <v>0.37391304347825999</v>
      </c>
      <c r="J116" s="2">
        <v>0.35087719298245601</v>
      </c>
      <c r="K116" s="2">
        <v>-3.2132672696313397E-2</v>
      </c>
      <c r="L116" s="2"/>
      <c r="M116" s="2" t="e">
        <f>(Table1[[#This Row],[poisson_likelihood]] - (1-Table1[[#This Row],[poisson_likelihood]])/(1/Table1[[#This Row],[365 implied]]-1))/4</f>
        <v>#DIV/0!</v>
      </c>
    </row>
    <row r="117" spans="1:13" x14ac:dyDescent="0.2">
      <c r="A117">
        <v>3429</v>
      </c>
      <c r="B117" t="s">
        <v>64</v>
      </c>
      <c r="C117" s="1">
        <v>45597</v>
      </c>
      <c r="D117" t="s">
        <v>12</v>
      </c>
      <c r="E117">
        <v>1.5</v>
      </c>
      <c r="F117" s="2">
        <v>0.625</v>
      </c>
      <c r="G117" s="2">
        <v>0.61125262875725295</v>
      </c>
      <c r="H117" s="2">
        <v>0.57671017174241701</v>
      </c>
      <c r="I117" s="2">
        <v>0.48484848484848397</v>
      </c>
      <c r="J117" s="2">
        <v>0.51669941060903701</v>
      </c>
      <c r="K117" s="2">
        <v>-3.2193218838388299E-2</v>
      </c>
      <c r="L117" s="2"/>
      <c r="M117" s="2" t="e">
        <f>(Table1[[#This Row],[poisson_likelihood]] - (1-Table1[[#This Row],[poisson_likelihood]])/(1/Table1[[#This Row],[365 implied]]-1))/4</f>
        <v>#DIV/0!</v>
      </c>
    </row>
    <row r="118" spans="1:13" x14ac:dyDescent="0.2">
      <c r="A118">
        <v>3432</v>
      </c>
      <c r="B118" t="s">
        <v>65</v>
      </c>
      <c r="C118" s="1">
        <v>45597</v>
      </c>
      <c r="D118" t="s">
        <v>13</v>
      </c>
      <c r="E118">
        <v>2.5</v>
      </c>
      <c r="F118" s="2">
        <v>0.54644808743169304</v>
      </c>
      <c r="G118" s="2">
        <v>0.45056871767421902</v>
      </c>
      <c r="H118" s="2">
        <v>0.48793844740476899</v>
      </c>
      <c r="I118" s="2">
        <v>0.43604651162790697</v>
      </c>
      <c r="J118" s="2">
        <v>0.46755725190839598</v>
      </c>
      <c r="K118" s="2">
        <v>-3.2250795557009403E-2</v>
      </c>
      <c r="L118" s="2"/>
      <c r="M118" s="2" t="e">
        <f>(Table1[[#This Row],[poisson_likelihood]] - (1-Table1[[#This Row],[poisson_likelihood]])/(1/Table1[[#This Row],[365 implied]]-1))/4</f>
        <v>#DIV/0!</v>
      </c>
    </row>
    <row r="119" spans="1:13" x14ac:dyDescent="0.2">
      <c r="A119">
        <v>3395</v>
      </c>
      <c r="B119" t="s">
        <v>47</v>
      </c>
      <c r="C119" s="1">
        <v>45597</v>
      </c>
      <c r="D119" t="s">
        <v>12</v>
      </c>
      <c r="E119">
        <v>2.5</v>
      </c>
      <c r="F119" s="2">
        <v>0.39682539682539603</v>
      </c>
      <c r="G119" s="2">
        <v>0.35599848546666402</v>
      </c>
      <c r="H119" s="2">
        <v>0.31846863714941198</v>
      </c>
      <c r="I119" s="2">
        <v>0.31818181818181801</v>
      </c>
      <c r="J119" s="2">
        <v>0.32959641255605299</v>
      </c>
      <c r="K119" s="2">
        <v>-3.2476814865704001E-2</v>
      </c>
      <c r="L119" s="2"/>
      <c r="M119" s="2" t="e">
        <f>(Table1[[#This Row],[poisson_likelihood]] - (1-Table1[[#This Row],[poisson_likelihood]])/(1/Table1[[#This Row],[365 implied]]-1))/4</f>
        <v>#DIV/0!</v>
      </c>
    </row>
    <row r="120" spans="1:13" x14ac:dyDescent="0.2">
      <c r="A120">
        <v>3387</v>
      </c>
      <c r="B120" t="s">
        <v>43</v>
      </c>
      <c r="C120" s="1">
        <v>45597</v>
      </c>
      <c r="D120" t="s">
        <v>12</v>
      </c>
      <c r="E120">
        <v>2.5</v>
      </c>
      <c r="F120" s="2">
        <v>0.460829493087557</v>
      </c>
      <c r="G120" s="2">
        <v>0.43948350861252899</v>
      </c>
      <c r="H120" s="2">
        <v>0.390262899230297</v>
      </c>
      <c r="I120" s="2">
        <v>0.42424242424242398</v>
      </c>
      <c r="J120" s="2">
        <v>0.43141153081510902</v>
      </c>
      <c r="K120" s="2">
        <v>-3.2719980485097298E-2</v>
      </c>
      <c r="L120" s="2"/>
      <c r="M120" s="2" t="e">
        <f>(Table1[[#This Row],[poisson_likelihood]] - (1-Table1[[#This Row],[poisson_likelihood]])/(1/Table1[[#This Row],[365 implied]]-1))/4</f>
        <v>#DIV/0!</v>
      </c>
    </row>
    <row r="121" spans="1:13" x14ac:dyDescent="0.2">
      <c r="A121">
        <v>3383</v>
      </c>
      <c r="B121" t="s">
        <v>41</v>
      </c>
      <c r="C121" s="1">
        <v>45597</v>
      </c>
      <c r="D121" t="s">
        <v>12</v>
      </c>
      <c r="E121">
        <v>1.5</v>
      </c>
      <c r="F121" s="2">
        <v>0.63694267515923497</v>
      </c>
      <c r="G121" s="2">
        <v>0.63043387015484997</v>
      </c>
      <c r="H121" s="2">
        <v>0.58786016931090102</v>
      </c>
      <c r="I121" s="2">
        <v>0.56790123456790098</v>
      </c>
      <c r="J121" s="2">
        <v>0.6</v>
      </c>
      <c r="K121" s="2">
        <v>-3.3798041307843897E-2</v>
      </c>
      <c r="L121" s="2"/>
      <c r="M121" s="2" t="e">
        <f>(Table1[[#This Row],[poisson_likelihood]] - (1-Table1[[#This Row],[poisson_likelihood]])/(1/Table1[[#This Row],[365 implied]]-1))/4</f>
        <v>#DIV/0!</v>
      </c>
    </row>
    <row r="122" spans="1:13" x14ac:dyDescent="0.2">
      <c r="A122">
        <v>3416</v>
      </c>
      <c r="B122" t="s">
        <v>57</v>
      </c>
      <c r="C122" s="1">
        <v>45597</v>
      </c>
      <c r="D122" t="s">
        <v>13</v>
      </c>
      <c r="E122">
        <v>2.5</v>
      </c>
      <c r="F122" s="2">
        <v>0.63694267515923497</v>
      </c>
      <c r="G122" s="2">
        <v>0.54081612811226898</v>
      </c>
      <c r="H122" s="2">
        <v>0.58721913873445297</v>
      </c>
      <c r="I122" s="2">
        <v>0.5625</v>
      </c>
      <c r="J122" s="2">
        <v>0.58055555555555505</v>
      </c>
      <c r="K122" s="2">
        <v>-3.4239452713556398E-2</v>
      </c>
      <c r="L122" s="2"/>
      <c r="M122" s="2" t="e">
        <f>(Table1[[#This Row],[poisson_likelihood]] - (1-Table1[[#This Row],[poisson_likelihood]])/(1/Table1[[#This Row],[365 implied]]-1))/4</f>
        <v>#DIV/0!</v>
      </c>
    </row>
    <row r="123" spans="1:13" x14ac:dyDescent="0.2">
      <c r="A123">
        <v>3391</v>
      </c>
      <c r="B123" t="s">
        <v>45</v>
      </c>
      <c r="C123" s="1">
        <v>45597</v>
      </c>
      <c r="D123" t="s">
        <v>12</v>
      </c>
      <c r="E123">
        <v>2.5</v>
      </c>
      <c r="F123" s="2">
        <v>0.48780487804877998</v>
      </c>
      <c r="G123" s="2">
        <v>0.46106436000325801</v>
      </c>
      <c r="H123" s="2">
        <v>0.41664643823238001</v>
      </c>
      <c r="I123" s="2">
        <v>0.38461538461538403</v>
      </c>
      <c r="J123" s="2">
        <v>0.42638623326959801</v>
      </c>
      <c r="K123" s="2">
        <v>-3.4732095624671402E-2</v>
      </c>
      <c r="L123" s="2"/>
      <c r="M123" s="2" t="e">
        <f>(Table1[[#This Row],[poisson_likelihood]] - (1-Table1[[#This Row],[poisson_likelihood]])/(1/Table1[[#This Row],[365 implied]]-1))/4</f>
        <v>#DIV/0!</v>
      </c>
    </row>
    <row r="124" spans="1:13" x14ac:dyDescent="0.2">
      <c r="A124">
        <v>3352</v>
      </c>
      <c r="B124" t="s">
        <v>25</v>
      </c>
      <c r="C124" s="1">
        <v>45597</v>
      </c>
      <c r="D124" t="s">
        <v>13</v>
      </c>
      <c r="E124">
        <v>2.5</v>
      </c>
      <c r="F124" s="2">
        <v>0.53475935828876997</v>
      </c>
      <c r="G124" s="2">
        <v>0.428632855378622</v>
      </c>
      <c r="H124" s="2">
        <v>0.469649096051661</v>
      </c>
      <c r="I124" s="2">
        <v>0.43356643356643298</v>
      </c>
      <c r="J124" s="2">
        <v>0.42622950819672101</v>
      </c>
      <c r="K124" s="2">
        <v>-3.4987411029710598E-2</v>
      </c>
      <c r="L124" s="2"/>
      <c r="M124" s="2" t="e">
        <f>(Table1[[#This Row],[poisson_likelihood]] - (1-Table1[[#This Row],[poisson_likelihood]])/(1/Table1[[#This Row],[365 implied]]-1))/4</f>
        <v>#DIV/0!</v>
      </c>
    </row>
    <row r="125" spans="1:13" x14ac:dyDescent="0.2">
      <c r="A125">
        <v>3350</v>
      </c>
      <c r="B125" t="s">
        <v>24</v>
      </c>
      <c r="C125" s="1">
        <v>45597</v>
      </c>
      <c r="D125" t="s">
        <v>13</v>
      </c>
      <c r="E125">
        <v>1.5</v>
      </c>
      <c r="F125" s="2">
        <v>0.413223140495867</v>
      </c>
      <c r="G125" s="2">
        <v>0.292469281470433</v>
      </c>
      <c r="H125" s="2">
        <v>0.32949999503833199</v>
      </c>
      <c r="I125" s="2">
        <v>0.28395061728394999</v>
      </c>
      <c r="J125" s="2">
        <v>0.28823529411764698</v>
      </c>
      <c r="K125" s="2">
        <v>-3.5670776761837199E-2</v>
      </c>
      <c r="L125" s="2"/>
      <c r="M125" s="2" t="e">
        <f>(Table1[[#This Row],[poisson_likelihood]] - (1-Table1[[#This Row],[poisson_likelihood]])/(1/Table1[[#This Row],[365 implied]]-1))/4</f>
        <v>#DIV/0!</v>
      </c>
    </row>
    <row r="126" spans="1:13" x14ac:dyDescent="0.2">
      <c r="A126">
        <v>3493</v>
      </c>
      <c r="B126" t="s">
        <v>96</v>
      </c>
      <c r="C126" s="1">
        <v>45597</v>
      </c>
      <c r="D126" t="s">
        <v>12</v>
      </c>
      <c r="E126">
        <v>1.5</v>
      </c>
      <c r="F126" s="2">
        <v>0.57471264367816</v>
      </c>
      <c r="G126" s="2">
        <v>0.56098055342708897</v>
      </c>
      <c r="H126" s="2">
        <v>0.51277548244956805</v>
      </c>
      <c r="I126" s="2">
        <v>0.47058823529411697</v>
      </c>
      <c r="J126" s="2">
        <v>0.465648854961832</v>
      </c>
      <c r="K126" s="2">
        <v>-3.6409006938429599E-2</v>
      </c>
      <c r="L126" s="2"/>
      <c r="M126" s="2" t="e">
        <f>(Table1[[#This Row],[poisson_likelihood]] - (1-Table1[[#This Row],[poisson_likelihood]])/(1/Table1[[#This Row],[365 implied]]-1))/4</f>
        <v>#DIV/0!</v>
      </c>
    </row>
    <row r="127" spans="1:13" x14ac:dyDescent="0.2">
      <c r="A127">
        <v>3341</v>
      </c>
      <c r="B127" t="s">
        <v>20</v>
      </c>
      <c r="C127" s="1">
        <v>45597</v>
      </c>
      <c r="D127" t="s">
        <v>12</v>
      </c>
      <c r="E127">
        <v>1.5</v>
      </c>
      <c r="F127" s="2">
        <v>0.625</v>
      </c>
      <c r="G127" s="2">
        <v>0.60593840823947198</v>
      </c>
      <c r="H127" s="2">
        <v>0.56903061486026096</v>
      </c>
      <c r="I127" s="2">
        <v>0.60126582278481</v>
      </c>
      <c r="J127" s="2">
        <v>0.57647058823529396</v>
      </c>
      <c r="K127" s="2">
        <v>-3.7312923426492103E-2</v>
      </c>
      <c r="L127" s="2"/>
      <c r="M127" s="2" t="e">
        <f>(Table1[[#This Row],[poisson_likelihood]] - (1-Table1[[#This Row],[poisson_likelihood]])/(1/Table1[[#This Row],[365 implied]]-1))/4</f>
        <v>#DIV/0!</v>
      </c>
    </row>
    <row r="128" spans="1:13" x14ac:dyDescent="0.2">
      <c r="A128">
        <v>3433</v>
      </c>
      <c r="B128" t="s">
        <v>66</v>
      </c>
      <c r="C128" s="1">
        <v>45597</v>
      </c>
      <c r="D128" t="s">
        <v>12</v>
      </c>
      <c r="E128">
        <v>2.5</v>
      </c>
      <c r="F128" s="2">
        <v>0.52083333333333304</v>
      </c>
      <c r="G128" s="2">
        <v>0.49362401151971003</v>
      </c>
      <c r="H128" s="2">
        <v>0.44913671428173502</v>
      </c>
      <c r="I128" s="2">
        <v>0.47398843930635798</v>
      </c>
      <c r="J128" s="2">
        <v>0.41020793950850598</v>
      </c>
      <c r="K128" s="2">
        <v>-3.7406931679094597E-2</v>
      </c>
      <c r="L128" s="2"/>
      <c r="M128" s="2" t="e">
        <f>(Table1[[#This Row],[poisson_likelihood]] - (1-Table1[[#This Row],[poisson_likelihood]])/(1/Table1[[#This Row],[365 implied]]-1))/4</f>
        <v>#DIV/0!</v>
      </c>
    </row>
    <row r="129" spans="1:13" x14ac:dyDescent="0.2">
      <c r="A129">
        <v>3361</v>
      </c>
      <c r="B129" t="s">
        <v>30</v>
      </c>
      <c r="C129" s="1">
        <v>45597</v>
      </c>
      <c r="D129" t="s">
        <v>12</v>
      </c>
      <c r="E129">
        <v>2.5</v>
      </c>
      <c r="F129" s="2">
        <v>0.55248618784530301</v>
      </c>
      <c r="G129" s="2">
        <v>0.52687483576429295</v>
      </c>
      <c r="H129" s="2">
        <v>0.484953455768659</v>
      </c>
      <c r="I129" s="2">
        <v>0.54716981132075404</v>
      </c>
      <c r="J129" s="2">
        <v>0.49284253578732101</v>
      </c>
      <c r="K129" s="2">
        <v>-3.7726618845285803E-2</v>
      </c>
      <c r="L129" s="2"/>
      <c r="M129" s="2" t="e">
        <f>(Table1[[#This Row],[poisson_likelihood]] - (1-Table1[[#This Row],[poisson_likelihood]])/(1/Table1[[#This Row],[365 implied]]-1))/4</f>
        <v>#DIV/0!</v>
      </c>
    </row>
    <row r="130" spans="1:13" x14ac:dyDescent="0.2">
      <c r="A130">
        <v>3458</v>
      </c>
      <c r="B130" t="s">
        <v>78</v>
      </c>
      <c r="C130" s="1">
        <v>45597</v>
      </c>
      <c r="D130" t="s">
        <v>13</v>
      </c>
      <c r="E130">
        <v>2.5</v>
      </c>
      <c r="F130" s="2">
        <v>0.55555555555555503</v>
      </c>
      <c r="G130" s="2">
        <v>0.443600929662676</v>
      </c>
      <c r="H130" s="2">
        <v>0.488479071433361</v>
      </c>
      <c r="I130" s="2">
        <v>0.479768786127167</v>
      </c>
      <c r="J130" s="2">
        <v>0.46299810246679302</v>
      </c>
      <c r="K130" s="2">
        <v>-3.7730522318734E-2</v>
      </c>
      <c r="L130" s="2"/>
      <c r="M130" s="2" t="e">
        <f>(Table1[[#This Row],[poisson_likelihood]] - (1-Table1[[#This Row],[poisson_likelihood]])/(1/Table1[[#This Row],[365 implied]]-1))/4</f>
        <v>#DIV/0!</v>
      </c>
    </row>
    <row r="131" spans="1:13" x14ac:dyDescent="0.2">
      <c r="A131">
        <v>3365</v>
      </c>
      <c r="B131" t="s">
        <v>32</v>
      </c>
      <c r="C131" s="1">
        <v>45597</v>
      </c>
      <c r="D131" t="s">
        <v>12</v>
      </c>
      <c r="E131">
        <v>2.5</v>
      </c>
      <c r="F131" s="2">
        <v>0.49504950495049499</v>
      </c>
      <c r="G131" s="2">
        <v>0.46371717739977703</v>
      </c>
      <c r="H131" s="2">
        <v>0.41637936787428098</v>
      </c>
      <c r="I131" s="2">
        <v>0.43113772455089799</v>
      </c>
      <c r="J131" s="2">
        <v>0.40155945419103301</v>
      </c>
      <c r="K131" s="2">
        <v>-3.8949430611262797E-2</v>
      </c>
      <c r="L131" s="2"/>
      <c r="M131" s="2" t="e">
        <f>(Table1[[#This Row],[poisson_likelihood]] - (1-Table1[[#This Row],[poisson_likelihood]])/(1/Table1[[#This Row],[365 implied]]-1))/4</f>
        <v>#DIV/0!</v>
      </c>
    </row>
    <row r="132" spans="1:13" x14ac:dyDescent="0.2">
      <c r="A132">
        <v>3445</v>
      </c>
      <c r="B132" t="s">
        <v>72</v>
      </c>
      <c r="C132" s="1">
        <v>45597</v>
      </c>
      <c r="D132" t="s">
        <v>12</v>
      </c>
      <c r="E132">
        <v>3.5</v>
      </c>
      <c r="F132" s="2">
        <v>0.460829493087557</v>
      </c>
      <c r="G132" s="2">
        <v>0.41052922012877102</v>
      </c>
      <c r="H132" s="2">
        <v>0.37547764112541199</v>
      </c>
      <c r="I132" s="2">
        <v>0.38787878787878699</v>
      </c>
      <c r="J132" s="2">
        <v>0.37322515212981699</v>
      </c>
      <c r="K132" s="2">
        <v>-3.9575538196122799E-2</v>
      </c>
      <c r="L132" s="2"/>
      <c r="M132" s="2" t="e">
        <f>(Table1[[#This Row],[poisson_likelihood]] - (1-Table1[[#This Row],[poisson_likelihood]])/(1/Table1[[#This Row],[365 implied]]-1))/4</f>
        <v>#DIV/0!</v>
      </c>
    </row>
    <row r="133" spans="1:13" x14ac:dyDescent="0.2">
      <c r="A133">
        <v>3372</v>
      </c>
      <c r="B133" t="s">
        <v>35</v>
      </c>
      <c r="C133" s="1">
        <v>45597</v>
      </c>
      <c r="D133" t="s">
        <v>13</v>
      </c>
      <c r="E133">
        <v>2.5</v>
      </c>
      <c r="F133" s="2">
        <v>0.49504950495049499</v>
      </c>
      <c r="G133" s="2">
        <v>0.38489498789771598</v>
      </c>
      <c r="H133" s="2">
        <v>0.41482044438562699</v>
      </c>
      <c r="I133" s="2">
        <v>0.44827586206896503</v>
      </c>
      <c r="J133" s="2">
        <v>0.39097744360902198</v>
      </c>
      <c r="K133" s="2">
        <v>-3.9721250573782202E-2</v>
      </c>
      <c r="L133" s="2"/>
      <c r="M133" s="2" t="e">
        <f>(Table1[[#This Row],[poisson_likelihood]] - (1-Table1[[#This Row],[poisson_likelihood]])/(1/Table1[[#This Row],[365 implied]]-1))/4</f>
        <v>#DIV/0!</v>
      </c>
    </row>
    <row r="134" spans="1:13" x14ac:dyDescent="0.2">
      <c r="A134">
        <v>3470</v>
      </c>
      <c r="B134" t="s">
        <v>84</v>
      </c>
      <c r="C134" s="1">
        <v>45597</v>
      </c>
      <c r="D134" t="s">
        <v>13</v>
      </c>
      <c r="E134">
        <v>2.5</v>
      </c>
      <c r="F134" s="2">
        <v>0.44247787610619399</v>
      </c>
      <c r="G134" s="2">
        <v>0.342122617933169</v>
      </c>
      <c r="H134" s="2">
        <v>0.35078581765084899</v>
      </c>
      <c r="I134" s="2">
        <v>0.31874999999999998</v>
      </c>
      <c r="J134" s="2">
        <v>0.36603773584905602</v>
      </c>
      <c r="K134" s="2">
        <v>-4.1115883354976103E-2</v>
      </c>
      <c r="L134" s="2"/>
      <c r="M134" s="2" t="e">
        <f>(Table1[[#This Row],[poisson_likelihood]] - (1-Table1[[#This Row],[poisson_likelihood]])/(1/Table1[[#This Row],[365 implied]]-1))/4</f>
        <v>#DIV/0!</v>
      </c>
    </row>
    <row r="135" spans="1:13" x14ac:dyDescent="0.2">
      <c r="A135">
        <v>3328</v>
      </c>
      <c r="B135" t="s">
        <v>11</v>
      </c>
      <c r="C135" s="1">
        <v>45597</v>
      </c>
      <c r="D135" t="s">
        <v>13</v>
      </c>
      <c r="E135">
        <v>2.5</v>
      </c>
      <c r="F135" s="2">
        <v>0.57471264367816</v>
      </c>
      <c r="G135" s="2">
        <v>0.458072748240267</v>
      </c>
      <c r="H135" s="2">
        <v>0.50200713422965304</v>
      </c>
      <c r="I135" s="2">
        <v>0.47222222222222199</v>
      </c>
      <c r="J135" s="2">
        <v>0.488938053097345</v>
      </c>
      <c r="K135" s="2">
        <v>-4.2739049473109199E-2</v>
      </c>
      <c r="L135" s="2"/>
      <c r="M135" s="2" t="e">
        <f>(Table1[[#This Row],[poisson_likelihood]] - (1-Table1[[#This Row],[poisson_likelihood]])/(1/Table1[[#This Row],[365 implied]]-1))/4</f>
        <v>#DIV/0!</v>
      </c>
    </row>
    <row r="136" spans="1:13" x14ac:dyDescent="0.2">
      <c r="A136">
        <v>3492</v>
      </c>
      <c r="B136" t="s">
        <v>95</v>
      </c>
      <c r="C136" s="1">
        <v>45597</v>
      </c>
      <c r="D136" t="s">
        <v>13</v>
      </c>
      <c r="E136">
        <v>1.5</v>
      </c>
      <c r="F136" s="2">
        <v>0.48309178743961301</v>
      </c>
      <c r="G136" s="2">
        <v>0.35600066900974098</v>
      </c>
      <c r="H136" s="2">
        <v>0.39268841654393</v>
      </c>
      <c r="I136" s="2">
        <v>0.40828402366863897</v>
      </c>
      <c r="J136" s="2">
        <v>0.416370106761565</v>
      </c>
      <c r="K136" s="2">
        <v>-4.3723125643472999E-2</v>
      </c>
      <c r="L136" s="2"/>
      <c r="M136" s="2" t="e">
        <f>(Table1[[#This Row],[poisson_likelihood]] - (1-Table1[[#This Row],[poisson_likelihood]])/(1/Table1[[#This Row],[365 implied]]-1))/4</f>
        <v>#DIV/0!</v>
      </c>
    </row>
    <row r="137" spans="1:13" x14ac:dyDescent="0.2">
      <c r="A137">
        <v>3401</v>
      </c>
      <c r="B137" t="s">
        <v>50</v>
      </c>
      <c r="C137" s="1">
        <v>45597</v>
      </c>
      <c r="D137" t="s">
        <v>12</v>
      </c>
      <c r="E137">
        <v>2.5</v>
      </c>
      <c r="F137" s="2">
        <v>0.52083333333333304</v>
      </c>
      <c r="G137" s="2">
        <v>0.48068433500353402</v>
      </c>
      <c r="H137" s="2">
        <v>0.43651468151522499</v>
      </c>
      <c r="I137" s="2">
        <v>0.42465753424657499</v>
      </c>
      <c r="J137" s="2">
        <v>0.45061728395061701</v>
      </c>
      <c r="K137" s="2">
        <v>-4.3992340079012503E-2</v>
      </c>
      <c r="L137" s="2"/>
      <c r="M137" s="2" t="e">
        <f>(Table1[[#This Row],[poisson_likelihood]] - (1-Table1[[#This Row],[poisson_likelihood]])/(1/Table1[[#This Row],[365 implied]]-1))/4</f>
        <v>#DIV/0!</v>
      </c>
    </row>
    <row r="138" spans="1:13" x14ac:dyDescent="0.2">
      <c r="A138">
        <v>3465</v>
      </c>
      <c r="B138" t="s">
        <v>82</v>
      </c>
      <c r="C138" s="1">
        <v>45597</v>
      </c>
      <c r="D138" t="s">
        <v>12</v>
      </c>
      <c r="E138">
        <v>2.5</v>
      </c>
      <c r="F138" s="2">
        <v>0.485436893203883</v>
      </c>
      <c r="G138" s="2">
        <v>0.43633772135354398</v>
      </c>
      <c r="H138" s="2">
        <v>0.39408541847408501</v>
      </c>
      <c r="I138" s="2">
        <v>0.39024390243902402</v>
      </c>
      <c r="J138" s="2">
        <v>0.36956521739130399</v>
      </c>
      <c r="K138" s="2">
        <v>-4.4383027816835903E-2</v>
      </c>
      <c r="L138" s="2"/>
      <c r="M138" s="2" t="e">
        <f>(Table1[[#This Row],[poisson_likelihood]] - (1-Table1[[#This Row],[poisson_likelihood]])/(1/Table1[[#This Row],[365 implied]]-1))/4</f>
        <v>#DIV/0!</v>
      </c>
    </row>
    <row r="139" spans="1:13" x14ac:dyDescent="0.2">
      <c r="A139">
        <v>3468</v>
      </c>
      <c r="B139" t="s">
        <v>83</v>
      </c>
      <c r="C139" s="1">
        <v>45597</v>
      </c>
      <c r="D139" t="s">
        <v>13</v>
      </c>
      <c r="E139">
        <v>3.5</v>
      </c>
      <c r="F139" s="2">
        <v>0.49504950495049499</v>
      </c>
      <c r="G139" s="2">
        <v>0.39460658125980502</v>
      </c>
      <c r="H139" s="2">
        <v>0.40446561115054103</v>
      </c>
      <c r="I139" s="2">
        <v>0.42483660130718898</v>
      </c>
      <c r="J139" s="2">
        <v>0.47410358565736999</v>
      </c>
      <c r="K139" s="2">
        <v>-4.48479082048788E-2</v>
      </c>
      <c r="L139" s="2"/>
      <c r="M139" s="2" t="e">
        <f>(Table1[[#This Row],[poisson_likelihood]] - (1-Table1[[#This Row],[poisson_likelihood]])/(1/Table1[[#This Row],[365 implied]]-1))/4</f>
        <v>#DIV/0!</v>
      </c>
    </row>
    <row r="140" spans="1:13" x14ac:dyDescent="0.2">
      <c r="A140">
        <v>3393</v>
      </c>
      <c r="B140" t="s">
        <v>46</v>
      </c>
      <c r="C140" s="1">
        <v>45597</v>
      </c>
      <c r="D140" t="s">
        <v>12</v>
      </c>
      <c r="E140">
        <v>2.5</v>
      </c>
      <c r="F140" s="2">
        <v>0.48780487804877998</v>
      </c>
      <c r="G140" s="2">
        <v>0.44757890158210401</v>
      </c>
      <c r="H140" s="2">
        <v>0.39578574257355398</v>
      </c>
      <c r="I140" s="2">
        <v>0.4</v>
      </c>
      <c r="J140" s="2">
        <v>0.44082840236686299</v>
      </c>
      <c r="K140" s="2">
        <v>-4.4914101839098303E-2</v>
      </c>
      <c r="L140" s="2"/>
      <c r="M140" s="2" t="e">
        <f>(Table1[[#This Row],[poisson_likelihood]] - (1-Table1[[#This Row],[poisson_likelihood]])/(1/Table1[[#This Row],[365 implied]]-1))/4</f>
        <v>#DIV/0!</v>
      </c>
    </row>
    <row r="141" spans="1:13" x14ac:dyDescent="0.2">
      <c r="A141">
        <v>3407</v>
      </c>
      <c r="B141" t="s">
        <v>53</v>
      </c>
      <c r="C141" s="1">
        <v>45597</v>
      </c>
      <c r="D141" t="s">
        <v>12</v>
      </c>
      <c r="E141">
        <v>3.5</v>
      </c>
      <c r="F141" s="2">
        <v>0.41666666666666602</v>
      </c>
      <c r="G141" s="2">
        <v>0.33332249779120499</v>
      </c>
      <c r="H141" s="2">
        <v>0.31121035173197598</v>
      </c>
      <c r="I141" s="2">
        <v>0.33576642335766399</v>
      </c>
      <c r="J141" s="2">
        <v>0.331313131313131</v>
      </c>
      <c r="K141" s="2">
        <v>-4.5195563543438802E-2</v>
      </c>
      <c r="L141" s="2"/>
      <c r="M141" s="2" t="e">
        <f>(Table1[[#This Row],[poisson_likelihood]] - (1-Table1[[#This Row],[poisson_likelihood]])/(1/Table1[[#This Row],[365 implied]]-1))/4</f>
        <v>#DIV/0!</v>
      </c>
    </row>
    <row r="142" spans="1:13" x14ac:dyDescent="0.2">
      <c r="A142">
        <v>3455</v>
      </c>
      <c r="B142" t="s">
        <v>77</v>
      </c>
      <c r="C142" s="1">
        <v>45597</v>
      </c>
      <c r="D142" t="s">
        <v>12</v>
      </c>
      <c r="E142">
        <v>3.5</v>
      </c>
      <c r="F142" s="2">
        <v>0.581395348837209</v>
      </c>
      <c r="G142" s="2">
        <v>0.54057016127068402</v>
      </c>
      <c r="H142" s="2">
        <v>0.50397148135634395</v>
      </c>
      <c r="I142" s="2">
        <v>0.49668874172185401</v>
      </c>
      <c r="J142" s="2">
        <v>0.50939457202505201</v>
      </c>
      <c r="K142" s="2">
        <v>-4.6239254189960999E-2</v>
      </c>
      <c r="L142" s="2"/>
      <c r="M142" s="2" t="e">
        <f>(Table1[[#This Row],[poisson_likelihood]] - (1-Table1[[#This Row],[poisson_likelihood]])/(1/Table1[[#This Row],[365 implied]]-1))/4</f>
        <v>#DIV/0!</v>
      </c>
    </row>
    <row r="143" spans="1:13" x14ac:dyDescent="0.2">
      <c r="A143">
        <v>3487</v>
      </c>
      <c r="B143" t="s">
        <v>93</v>
      </c>
      <c r="C143" s="1">
        <v>45597</v>
      </c>
      <c r="D143" t="s">
        <v>12</v>
      </c>
      <c r="E143">
        <v>1.5</v>
      </c>
      <c r="F143" s="2">
        <v>0.57471264367816</v>
      </c>
      <c r="G143" s="2">
        <v>0.54445569769686497</v>
      </c>
      <c r="H143" s="2">
        <v>0.49524021261156098</v>
      </c>
      <c r="I143" s="2">
        <v>0.496932515337423</v>
      </c>
      <c r="J143" s="2">
        <v>0.47401247401247398</v>
      </c>
      <c r="K143" s="2">
        <v>-4.67169020459062E-2</v>
      </c>
      <c r="L143" s="2"/>
      <c r="M143" s="2" t="e">
        <f>(Table1[[#This Row],[poisson_likelihood]] - (1-Table1[[#This Row],[poisson_likelihood]])/(1/Table1[[#This Row],[365 implied]]-1))/4</f>
        <v>#DIV/0!</v>
      </c>
    </row>
    <row r="144" spans="1:13" x14ac:dyDescent="0.2">
      <c r="A144">
        <v>3379</v>
      </c>
      <c r="B144" t="s">
        <v>39</v>
      </c>
      <c r="C144" s="1">
        <v>45597</v>
      </c>
      <c r="D144" t="s">
        <v>12</v>
      </c>
      <c r="E144">
        <v>2.5</v>
      </c>
      <c r="F144" s="2">
        <v>0.53763440860214995</v>
      </c>
      <c r="G144" s="2">
        <v>0.49507304436555699</v>
      </c>
      <c r="H144" s="2">
        <v>0.45106595410852302</v>
      </c>
      <c r="I144" s="2">
        <v>0.46242774566473899</v>
      </c>
      <c r="J144" s="2">
        <v>0.43833017077798803</v>
      </c>
      <c r="K144" s="2">
        <v>-4.6807362022716799E-2</v>
      </c>
      <c r="L144" s="2"/>
      <c r="M144" s="2" t="e">
        <f>(Table1[[#This Row],[poisson_likelihood]] - (1-Table1[[#This Row],[poisson_likelihood]])/(1/Table1[[#This Row],[365 implied]]-1))/4</f>
        <v>#DIV/0!</v>
      </c>
    </row>
    <row r="145" spans="1:13" x14ac:dyDescent="0.2">
      <c r="A145">
        <v>3336</v>
      </c>
      <c r="B145" t="s">
        <v>17</v>
      </c>
      <c r="C145" s="1">
        <v>45597</v>
      </c>
      <c r="D145" t="s">
        <v>13</v>
      </c>
      <c r="E145">
        <v>1.5</v>
      </c>
      <c r="F145" s="2">
        <v>0.47393364928909898</v>
      </c>
      <c r="G145" s="2">
        <v>0.34783176890814099</v>
      </c>
      <c r="H145" s="2">
        <v>0.37536266432561699</v>
      </c>
      <c r="I145" s="2">
        <v>0.34883720930232498</v>
      </c>
      <c r="J145" s="2">
        <v>0.38515901060070601</v>
      </c>
      <c r="K145" s="2">
        <v>-4.6843418529943101E-2</v>
      </c>
      <c r="L145" s="2"/>
      <c r="M145" s="2" t="e">
        <f>(Table1[[#This Row],[poisson_likelihood]] - (1-Table1[[#This Row],[poisson_likelihood]])/(1/Table1[[#This Row],[365 implied]]-1))/4</f>
        <v>#DIV/0!</v>
      </c>
    </row>
    <row r="146" spans="1:13" x14ac:dyDescent="0.2">
      <c r="A146">
        <v>3486</v>
      </c>
      <c r="B146" t="s">
        <v>92</v>
      </c>
      <c r="C146" s="1">
        <v>45597</v>
      </c>
      <c r="D146" t="s">
        <v>13</v>
      </c>
      <c r="E146">
        <v>2.5</v>
      </c>
      <c r="F146" s="2">
        <v>0.59523809523809501</v>
      </c>
      <c r="G146" s="2">
        <v>0.47544747194426601</v>
      </c>
      <c r="H146" s="2">
        <v>0.51758050859152605</v>
      </c>
      <c r="I146" s="2">
        <v>0.46551724137931</v>
      </c>
      <c r="J146" s="2">
        <v>0.51503759398496196</v>
      </c>
      <c r="K146" s="2">
        <v>-4.7964979987586601E-2</v>
      </c>
      <c r="L146" s="2"/>
      <c r="M146" s="2" t="e">
        <f>(Table1[[#This Row],[poisson_likelihood]] - (1-Table1[[#This Row],[poisson_likelihood]])/(1/Table1[[#This Row],[365 implied]]-1))/4</f>
        <v>#DIV/0!</v>
      </c>
    </row>
    <row r="147" spans="1:13" x14ac:dyDescent="0.2">
      <c r="A147">
        <v>3389</v>
      </c>
      <c r="B147" t="s">
        <v>44</v>
      </c>
      <c r="C147" s="1">
        <v>45597</v>
      </c>
      <c r="D147" t="s">
        <v>12</v>
      </c>
      <c r="E147">
        <v>2.5</v>
      </c>
      <c r="F147" s="2">
        <v>0.63694267515923497</v>
      </c>
      <c r="G147" s="2">
        <v>0.59988608601783899</v>
      </c>
      <c r="H147" s="2">
        <v>0.56665281436413195</v>
      </c>
      <c r="I147" s="2">
        <v>0.54347826086956497</v>
      </c>
      <c r="J147" s="2">
        <v>0.52249999999999996</v>
      </c>
      <c r="K147" s="2">
        <v>-4.8401351512417402E-2</v>
      </c>
      <c r="L147" s="2"/>
      <c r="M147" s="2" t="e">
        <f>(Table1[[#This Row],[poisson_likelihood]] - (1-Table1[[#This Row],[poisson_likelihood]])/(1/Table1[[#This Row],[365 implied]]-1))/4</f>
        <v>#DIV/0!</v>
      </c>
    </row>
    <row r="148" spans="1:13" x14ac:dyDescent="0.2">
      <c r="A148">
        <v>3409</v>
      </c>
      <c r="B148" t="s">
        <v>54</v>
      </c>
      <c r="C148" s="1">
        <v>45597</v>
      </c>
      <c r="D148" t="s">
        <v>12</v>
      </c>
      <c r="E148">
        <v>2.5</v>
      </c>
      <c r="F148" s="2">
        <v>0.39682539682539603</v>
      </c>
      <c r="G148" s="2">
        <v>0.29183077138090002</v>
      </c>
      <c r="H148" s="2">
        <v>0.27663757532557798</v>
      </c>
      <c r="I148" s="2">
        <v>0.25862068965517199</v>
      </c>
      <c r="J148" s="2">
        <v>0.26315789473684198</v>
      </c>
      <c r="K148" s="2">
        <v>-4.9814689174266798E-2</v>
      </c>
      <c r="L148" s="2"/>
      <c r="M148" s="2" t="e">
        <f>(Table1[[#This Row],[poisson_likelihood]] - (1-Table1[[#This Row],[poisson_likelihood]])/(1/Table1[[#This Row],[365 implied]]-1))/4</f>
        <v>#DIV/0!</v>
      </c>
    </row>
    <row r="149" spans="1:13" x14ac:dyDescent="0.2">
      <c r="A149">
        <v>3346</v>
      </c>
      <c r="B149" t="s">
        <v>22</v>
      </c>
      <c r="C149" s="1">
        <v>45597</v>
      </c>
      <c r="D149" t="s">
        <v>13</v>
      </c>
      <c r="E149">
        <v>2.5</v>
      </c>
      <c r="F149" s="2">
        <v>0.42016806722688999</v>
      </c>
      <c r="G149" s="2">
        <v>0.310241586522784</v>
      </c>
      <c r="H149" s="2">
        <v>0.30421629592121802</v>
      </c>
      <c r="I149" s="2">
        <v>0.31515151515151502</v>
      </c>
      <c r="J149" s="2">
        <v>0.38461538461538403</v>
      </c>
      <c r="K149" s="2">
        <v>-4.9993698497735502E-2</v>
      </c>
      <c r="L149" s="2"/>
      <c r="M149" s="2" t="e">
        <f>(Table1[[#This Row],[poisson_likelihood]] - (1-Table1[[#This Row],[poisson_likelihood]])/(1/Table1[[#This Row],[365 implied]]-1))/4</f>
        <v>#DIV/0!</v>
      </c>
    </row>
    <row r="150" spans="1:13" x14ac:dyDescent="0.2">
      <c r="A150">
        <v>3332</v>
      </c>
      <c r="B150" t="s">
        <v>15</v>
      </c>
      <c r="C150" s="1">
        <v>45597</v>
      </c>
      <c r="D150" t="s">
        <v>13</v>
      </c>
      <c r="E150">
        <v>2.5</v>
      </c>
      <c r="F150" s="2">
        <v>0.45045045045045001</v>
      </c>
      <c r="G150" s="2">
        <v>0.30998375725045302</v>
      </c>
      <c r="H150" s="2">
        <v>0.33653596193970903</v>
      </c>
      <c r="I150" s="2">
        <v>0.34523809523809501</v>
      </c>
      <c r="J150" s="2">
        <v>0.33333333333333298</v>
      </c>
      <c r="K150" s="2">
        <v>-5.1821755019230198E-2</v>
      </c>
      <c r="L150" s="2"/>
      <c r="M150" s="2" t="e">
        <f>(Table1[[#This Row],[poisson_likelihood]] - (1-Table1[[#This Row],[poisson_likelihood]])/(1/Table1[[#This Row],[365 implied]]-1))/4</f>
        <v>#DIV/0!</v>
      </c>
    </row>
    <row r="151" spans="1:13" x14ac:dyDescent="0.2">
      <c r="A151">
        <v>3448</v>
      </c>
      <c r="B151" t="s">
        <v>73</v>
      </c>
      <c r="C151" s="1">
        <v>45597</v>
      </c>
      <c r="D151" t="s">
        <v>13</v>
      </c>
      <c r="E151">
        <v>3.5</v>
      </c>
      <c r="F151" s="2">
        <v>0.58479532163742598</v>
      </c>
      <c r="G151" s="2">
        <v>0.46285223802549402</v>
      </c>
      <c r="H151" s="2">
        <v>0.49768371939241401</v>
      </c>
      <c r="I151" s="2">
        <v>0.520231213872832</v>
      </c>
      <c r="J151" s="2">
        <v>0.48766603415559701</v>
      </c>
      <c r="K151" s="2">
        <v>-5.2450999943299902E-2</v>
      </c>
      <c r="L151" s="2"/>
      <c r="M151" s="2" t="e">
        <f>(Table1[[#This Row],[poisson_likelihood]] - (1-Table1[[#This Row],[poisson_likelihood]])/(1/Table1[[#This Row],[365 implied]]-1))/4</f>
        <v>#DIV/0!</v>
      </c>
    </row>
    <row r="152" spans="1:13" x14ac:dyDescent="0.2">
      <c r="A152">
        <v>3338</v>
      </c>
      <c r="B152" t="s">
        <v>18</v>
      </c>
      <c r="C152" s="1">
        <v>45597</v>
      </c>
      <c r="D152" t="s">
        <v>13</v>
      </c>
      <c r="E152">
        <v>1.5</v>
      </c>
      <c r="F152" s="2">
        <v>0.512820512820512</v>
      </c>
      <c r="G152" s="2">
        <v>0.38323007997613001</v>
      </c>
      <c r="H152" s="2">
        <v>0.41011464178583901</v>
      </c>
      <c r="I152" s="2">
        <v>0.42196531791907499</v>
      </c>
      <c r="J152" s="2">
        <v>0.45935727788279701</v>
      </c>
      <c r="K152" s="2">
        <v>-5.2704328557266797E-2</v>
      </c>
      <c r="L152" s="2"/>
      <c r="M152" s="2" t="e">
        <f>(Table1[[#This Row],[poisson_likelihood]] - (1-Table1[[#This Row],[poisson_likelihood]])/(1/Table1[[#This Row],[365 implied]]-1))/4</f>
        <v>#DIV/0!</v>
      </c>
    </row>
    <row r="153" spans="1:13" x14ac:dyDescent="0.2">
      <c r="A153">
        <v>3363</v>
      </c>
      <c r="B153" t="s">
        <v>31</v>
      </c>
      <c r="C153" s="1">
        <v>45597</v>
      </c>
      <c r="D153" t="s">
        <v>12</v>
      </c>
      <c r="E153">
        <v>2.5</v>
      </c>
      <c r="F153" s="2">
        <v>0.57471264367816</v>
      </c>
      <c r="G153" s="2">
        <v>0.52321222549018198</v>
      </c>
      <c r="H153" s="2">
        <v>0.48504465903439797</v>
      </c>
      <c r="I153" s="2">
        <v>0.44897959183673403</v>
      </c>
      <c r="J153" s="2">
        <v>0.469306930693069</v>
      </c>
      <c r="K153" s="2">
        <v>-5.2710234216266E-2</v>
      </c>
      <c r="L153" s="2"/>
      <c r="M153" s="2" t="e">
        <f>(Table1[[#This Row],[poisson_likelihood]] - (1-Table1[[#This Row],[poisson_likelihood]])/(1/Table1[[#This Row],[365 implied]]-1))/4</f>
        <v>#DIV/0!</v>
      </c>
    </row>
    <row r="154" spans="1:13" x14ac:dyDescent="0.2">
      <c r="A154">
        <v>3403</v>
      </c>
      <c r="B154" t="s">
        <v>51</v>
      </c>
      <c r="C154" s="1">
        <v>45597</v>
      </c>
      <c r="D154" t="s">
        <v>12</v>
      </c>
      <c r="E154">
        <v>2.5</v>
      </c>
      <c r="F154" s="2">
        <v>0.485436893203883</v>
      </c>
      <c r="G154" s="2">
        <v>0.41499675805180802</v>
      </c>
      <c r="H154" s="2">
        <v>0.37499167645506598</v>
      </c>
      <c r="I154" s="2">
        <v>0.45454545454545398</v>
      </c>
      <c r="J154" s="2">
        <v>0.43177189409368599</v>
      </c>
      <c r="K154" s="2">
        <v>-5.3659704363812198E-2</v>
      </c>
      <c r="L154" s="2"/>
      <c r="M154" s="2" t="e">
        <f>(Table1[[#This Row],[poisson_likelihood]] - (1-Table1[[#This Row],[poisson_likelihood]])/(1/Table1[[#This Row],[365 implied]]-1))/4</f>
        <v>#DIV/0!</v>
      </c>
    </row>
    <row r="155" spans="1:13" x14ac:dyDescent="0.2">
      <c r="A155">
        <v>3450</v>
      </c>
      <c r="B155" t="s">
        <v>74</v>
      </c>
      <c r="C155" s="1">
        <v>45597</v>
      </c>
      <c r="D155" t="s">
        <v>13</v>
      </c>
      <c r="E155">
        <v>2.5</v>
      </c>
      <c r="F155" s="2">
        <v>0.46296296296296202</v>
      </c>
      <c r="G155" s="2">
        <v>0.31213904491039901</v>
      </c>
      <c r="H155" s="2">
        <v>0.34587098690461099</v>
      </c>
      <c r="I155" s="2">
        <v>0.36419753086419698</v>
      </c>
      <c r="J155" s="2">
        <v>0.32995951417003999</v>
      </c>
      <c r="K155" s="2">
        <v>-5.4508333682336103E-2</v>
      </c>
      <c r="L155" s="2"/>
      <c r="M155" s="2" t="e">
        <f>(Table1[[#This Row],[poisson_likelihood]] - (1-Table1[[#This Row],[poisson_likelihood]])/(1/Table1[[#This Row],[365 implied]]-1))/4</f>
        <v>#DIV/0!</v>
      </c>
    </row>
    <row r="156" spans="1:13" x14ac:dyDescent="0.2">
      <c r="A156">
        <v>3444</v>
      </c>
      <c r="B156" t="s">
        <v>71</v>
      </c>
      <c r="C156" s="1">
        <v>45597</v>
      </c>
      <c r="D156" t="s">
        <v>13</v>
      </c>
      <c r="E156">
        <v>2.5</v>
      </c>
      <c r="F156" s="2">
        <v>0.45045045045045001</v>
      </c>
      <c r="G156" s="2">
        <v>0.324680396092487</v>
      </c>
      <c r="H156" s="2">
        <v>0.33054893748105102</v>
      </c>
      <c r="I156" s="2">
        <v>0.412903225806451</v>
      </c>
      <c r="J156" s="2">
        <v>0.37969094922737301</v>
      </c>
      <c r="K156" s="2">
        <v>-5.45453604082103E-2</v>
      </c>
      <c r="L156" s="2"/>
      <c r="M156" s="2" t="e">
        <f>(Table1[[#This Row],[poisson_likelihood]] - (1-Table1[[#This Row],[poisson_likelihood]])/(1/Table1[[#This Row],[365 implied]]-1))/4</f>
        <v>#DIV/0!</v>
      </c>
    </row>
    <row r="157" spans="1:13" x14ac:dyDescent="0.2">
      <c r="A157">
        <v>3340</v>
      </c>
      <c r="B157" t="s">
        <v>19</v>
      </c>
      <c r="C157" s="1">
        <v>45597</v>
      </c>
      <c r="D157" t="s">
        <v>13</v>
      </c>
      <c r="E157">
        <v>2.5</v>
      </c>
      <c r="F157" s="2">
        <v>0.53475935828876997</v>
      </c>
      <c r="G157" s="2">
        <v>0.40247581878830202</v>
      </c>
      <c r="H157" s="2">
        <v>0.43128492356649001</v>
      </c>
      <c r="I157" s="2">
        <v>0.41618497109826502</v>
      </c>
      <c r="J157" s="2">
        <v>0.49716446124763702</v>
      </c>
      <c r="K157" s="2">
        <v>-5.56026416467423E-2</v>
      </c>
      <c r="L157" s="2"/>
      <c r="M157" s="2" t="e">
        <f>(Table1[[#This Row],[poisson_likelihood]] - (1-Table1[[#This Row],[poisson_likelihood]])/(1/Table1[[#This Row],[365 implied]]-1))/4</f>
        <v>#DIV/0!</v>
      </c>
    </row>
    <row r="158" spans="1:13" x14ac:dyDescent="0.2">
      <c r="A158">
        <v>3405</v>
      </c>
      <c r="B158" t="s">
        <v>52</v>
      </c>
      <c r="C158" s="1">
        <v>45597</v>
      </c>
      <c r="D158" t="s">
        <v>12</v>
      </c>
      <c r="E158">
        <v>2.5</v>
      </c>
      <c r="F158" s="2">
        <v>0.485436893203883</v>
      </c>
      <c r="G158" s="2">
        <v>0.410187349212771</v>
      </c>
      <c r="H158" s="2">
        <v>0.36974427946278199</v>
      </c>
      <c r="I158" s="2">
        <v>0.39316239316239299</v>
      </c>
      <c r="J158" s="2">
        <v>0.39203354297693899</v>
      </c>
      <c r="K158" s="2">
        <v>-5.6209147242138602E-2</v>
      </c>
      <c r="L158" s="2"/>
      <c r="M158" s="2" t="e">
        <f>(Table1[[#This Row],[poisson_likelihood]] - (1-Table1[[#This Row],[poisson_likelihood]])/(1/Table1[[#This Row],[365 implied]]-1))/4</f>
        <v>#DIV/0!</v>
      </c>
    </row>
    <row r="159" spans="1:13" x14ac:dyDescent="0.2">
      <c r="A159">
        <v>3439</v>
      </c>
      <c r="B159" t="s">
        <v>69</v>
      </c>
      <c r="C159" s="1">
        <v>45597</v>
      </c>
      <c r="D159" t="s">
        <v>12</v>
      </c>
      <c r="E159">
        <v>2.5</v>
      </c>
      <c r="F159" s="2">
        <v>0.54945054945054905</v>
      </c>
      <c r="G159" s="2">
        <v>0.49075643086769299</v>
      </c>
      <c r="H159" s="2">
        <v>0.44692355764797098</v>
      </c>
      <c r="I159" s="2">
        <v>0.39534883720930197</v>
      </c>
      <c r="J159" s="2">
        <v>0.50378787878787801</v>
      </c>
      <c r="K159" s="2">
        <v>-5.6889977158747697E-2</v>
      </c>
      <c r="L159" s="2"/>
      <c r="M159" s="2" t="e">
        <f>(Table1[[#This Row],[poisson_likelihood]] - (1-Table1[[#This Row],[poisson_likelihood]])/(1/Table1[[#This Row],[365 implied]]-1))/4</f>
        <v>#DIV/0!</v>
      </c>
    </row>
    <row r="160" spans="1:13" x14ac:dyDescent="0.2">
      <c r="A160">
        <v>3413</v>
      </c>
      <c r="B160" t="s">
        <v>56</v>
      </c>
      <c r="C160" s="1">
        <v>45597</v>
      </c>
      <c r="D160" t="s">
        <v>12</v>
      </c>
      <c r="E160">
        <v>1.5</v>
      </c>
      <c r="F160" s="2">
        <v>0.63694267515923497</v>
      </c>
      <c r="G160" s="2">
        <v>0.60116176643897201</v>
      </c>
      <c r="H160" s="2">
        <v>0.55420779803488796</v>
      </c>
      <c r="I160" s="2">
        <v>0.58895705521472397</v>
      </c>
      <c r="J160" s="2">
        <v>0.60125260960334004</v>
      </c>
      <c r="K160" s="2">
        <v>-5.6970946090010702E-2</v>
      </c>
      <c r="L160" s="2"/>
      <c r="M160" s="2" t="e">
        <f>(Table1[[#This Row],[poisson_likelihood]] - (1-Table1[[#This Row],[poisson_likelihood]])/(1/Table1[[#This Row],[365 implied]]-1))/4</f>
        <v>#DIV/0!</v>
      </c>
    </row>
    <row r="161" spans="1:13" x14ac:dyDescent="0.2">
      <c r="A161">
        <v>3437</v>
      </c>
      <c r="B161" t="s">
        <v>68</v>
      </c>
      <c r="C161" s="1">
        <v>45597</v>
      </c>
      <c r="D161" t="s">
        <v>12</v>
      </c>
      <c r="E161">
        <v>2.5</v>
      </c>
      <c r="F161" s="2">
        <v>0.58479532163742598</v>
      </c>
      <c r="G161" s="2">
        <v>0.531937880659895</v>
      </c>
      <c r="H161" s="2">
        <v>0.48989032960643403</v>
      </c>
      <c r="I161" s="2">
        <v>0.47398843930635798</v>
      </c>
      <c r="J161" s="2">
        <v>0.50283553875236298</v>
      </c>
      <c r="K161" s="2">
        <v>-5.7143498722886502E-2</v>
      </c>
      <c r="L161" s="2"/>
      <c r="M161" s="2" t="e">
        <f>(Table1[[#This Row],[poisson_likelihood]] - (1-Table1[[#This Row],[poisson_likelihood]])/(1/Table1[[#This Row],[365 implied]]-1))/4</f>
        <v>#DIV/0!</v>
      </c>
    </row>
    <row r="162" spans="1:13" x14ac:dyDescent="0.2">
      <c r="A162">
        <v>3344</v>
      </c>
      <c r="B162" t="s">
        <v>21</v>
      </c>
      <c r="C162" s="1">
        <v>45597</v>
      </c>
      <c r="D162" t="s">
        <v>13</v>
      </c>
      <c r="E162">
        <v>1.5</v>
      </c>
      <c r="F162" s="2">
        <v>0.485436893203883</v>
      </c>
      <c r="G162" s="2">
        <v>0.30787691573808501</v>
      </c>
      <c r="H162" s="2">
        <v>0.36751706353473301</v>
      </c>
      <c r="I162" s="2">
        <v>0.33750000000000002</v>
      </c>
      <c r="J162" s="2">
        <v>0.34842519685039303</v>
      </c>
      <c r="K162" s="2">
        <v>-5.7291237999634002E-2</v>
      </c>
      <c r="L162" s="2"/>
      <c r="M162" s="2" t="e">
        <f>(Table1[[#This Row],[poisson_likelihood]] - (1-Table1[[#This Row],[poisson_likelihood]])/(1/Table1[[#This Row],[365 implied]]-1))/4</f>
        <v>#DIV/0!</v>
      </c>
    </row>
    <row r="163" spans="1:13" x14ac:dyDescent="0.2">
      <c r="A163">
        <v>3385</v>
      </c>
      <c r="B163" t="s">
        <v>42</v>
      </c>
      <c r="C163" s="1">
        <v>45597</v>
      </c>
      <c r="D163" t="s">
        <v>12</v>
      </c>
      <c r="E163">
        <v>2.5</v>
      </c>
      <c r="F163" s="2">
        <v>0.44444444444444398</v>
      </c>
      <c r="G163" s="2">
        <v>0.36771195819581398</v>
      </c>
      <c r="H163" s="2">
        <v>0.31664070159220697</v>
      </c>
      <c r="I163" s="2">
        <v>0.27333333333333298</v>
      </c>
      <c r="J163" s="2">
        <v>0.31687242798353898</v>
      </c>
      <c r="K163" s="2">
        <v>-5.7511684283506698E-2</v>
      </c>
      <c r="L163" s="2"/>
      <c r="M163" s="2" t="e">
        <f>(Table1[[#This Row],[poisson_likelihood]] - (1-Table1[[#This Row],[poisson_likelihood]])/(1/Table1[[#This Row],[365 implied]]-1))/4</f>
        <v>#DIV/0!</v>
      </c>
    </row>
    <row r="164" spans="1:13" x14ac:dyDescent="0.2">
      <c r="A164">
        <v>3422</v>
      </c>
      <c r="B164" t="s">
        <v>60</v>
      </c>
      <c r="C164" s="1">
        <v>45597</v>
      </c>
      <c r="D164" t="s">
        <v>13</v>
      </c>
      <c r="E164">
        <v>2.5</v>
      </c>
      <c r="F164" s="2">
        <v>0.61728395061728303</v>
      </c>
      <c r="G164" s="2">
        <v>0.485567228247484</v>
      </c>
      <c r="H164" s="2">
        <v>0.528723853367568</v>
      </c>
      <c r="I164" s="2">
        <v>0.50617283950617198</v>
      </c>
      <c r="J164" s="2">
        <v>0.55714285714285705</v>
      </c>
      <c r="K164" s="2">
        <v>-5.7849740945378599E-2</v>
      </c>
      <c r="L164" s="2"/>
      <c r="M164" s="2" t="e">
        <f>(Table1[[#This Row],[poisson_likelihood]] - (1-Table1[[#This Row],[poisson_likelihood]])/(1/Table1[[#This Row],[365 implied]]-1))/4</f>
        <v>#DIV/0!</v>
      </c>
    </row>
    <row r="165" spans="1:13" x14ac:dyDescent="0.2">
      <c r="A165">
        <v>3427</v>
      </c>
      <c r="B165" t="s">
        <v>63</v>
      </c>
      <c r="C165" s="1">
        <v>45597</v>
      </c>
      <c r="D165" t="s">
        <v>12</v>
      </c>
      <c r="E165">
        <v>3.5</v>
      </c>
      <c r="F165" s="2">
        <v>0.56497175141242895</v>
      </c>
      <c r="G165" s="2">
        <v>0.49945751687037598</v>
      </c>
      <c r="H165" s="2">
        <v>0.46275534029693699</v>
      </c>
      <c r="I165" s="2">
        <v>0.38150289017340999</v>
      </c>
      <c r="J165" s="2">
        <v>0.44234404536861999</v>
      </c>
      <c r="K165" s="2">
        <v>-5.87412492449415E-2</v>
      </c>
      <c r="L165" s="2"/>
      <c r="M165" s="2" t="e">
        <f>(Table1[[#This Row],[poisson_likelihood]] - (1-Table1[[#This Row],[poisson_likelihood]])/(1/Table1[[#This Row],[365 implied]]-1))/4</f>
        <v>#DIV/0!</v>
      </c>
    </row>
    <row r="166" spans="1:13" x14ac:dyDescent="0.2">
      <c r="A166">
        <v>3397</v>
      </c>
      <c r="B166" t="s">
        <v>48</v>
      </c>
      <c r="C166" s="1">
        <v>45597</v>
      </c>
      <c r="D166" t="s">
        <v>12</v>
      </c>
      <c r="E166">
        <v>3.5</v>
      </c>
      <c r="F166" s="2">
        <v>0.56179775280898803</v>
      </c>
      <c r="G166" s="2">
        <v>0.48752517630123099</v>
      </c>
      <c r="H166" s="2">
        <v>0.450522218906798</v>
      </c>
      <c r="I166" s="2">
        <v>0.41401273885350298</v>
      </c>
      <c r="J166" s="2">
        <v>0.43624161073825501</v>
      </c>
      <c r="K166" s="2">
        <v>-6.34841187006083E-2</v>
      </c>
      <c r="L166" s="2"/>
      <c r="M166" s="2" t="e">
        <f>(Table1[[#This Row],[poisson_likelihood]] - (1-Table1[[#This Row],[poisson_likelihood]])/(1/Table1[[#This Row],[365 implied]]-1))/4</f>
        <v>#DIV/0!</v>
      </c>
    </row>
    <row r="167" spans="1:13" x14ac:dyDescent="0.2">
      <c r="A167">
        <v>3334</v>
      </c>
      <c r="B167" t="s">
        <v>16</v>
      </c>
      <c r="C167" s="1">
        <v>45597</v>
      </c>
      <c r="D167" t="s">
        <v>13</v>
      </c>
      <c r="E167">
        <v>1.5</v>
      </c>
      <c r="F167" s="2">
        <v>0.45662100456621002</v>
      </c>
      <c r="G167" s="2">
        <v>0.29884231504153802</v>
      </c>
      <c r="H167" s="2">
        <v>0.313923901085989</v>
      </c>
      <c r="I167" s="2">
        <v>0.34375</v>
      </c>
      <c r="J167" s="2">
        <v>0.36029411764705799</v>
      </c>
      <c r="K167" s="2">
        <v>-6.5652658954135204E-2</v>
      </c>
      <c r="L167" s="2"/>
      <c r="M167" s="2" t="e">
        <f>(Table1[[#This Row],[poisson_likelihood]] - (1-Table1[[#This Row],[poisson_likelihood]])/(1/Table1[[#This Row],[365 implied]]-1))/4</f>
        <v>#DIV/0!</v>
      </c>
    </row>
    <row r="168" spans="1:13" x14ac:dyDescent="0.2">
      <c r="A168">
        <v>3399</v>
      </c>
      <c r="B168" t="s">
        <v>49</v>
      </c>
      <c r="C168" s="1">
        <v>45597</v>
      </c>
      <c r="D168" t="s">
        <v>12</v>
      </c>
      <c r="E168">
        <v>2.5</v>
      </c>
      <c r="F168" s="2">
        <v>0.48780487804877998</v>
      </c>
      <c r="G168" s="2">
        <v>0.39935212392380498</v>
      </c>
      <c r="H168" s="2">
        <v>0.34532406359551798</v>
      </c>
      <c r="I168" s="2">
        <v>0.282608695652173</v>
      </c>
      <c r="J168" s="2">
        <v>0.34036144578313199</v>
      </c>
      <c r="K168" s="2">
        <v>-6.9544207054568402E-2</v>
      </c>
      <c r="L168" s="2"/>
      <c r="M168" s="2" t="e">
        <f>(Table1[[#This Row],[poisson_likelihood]] - (1-Table1[[#This Row],[poisson_likelihood]])/(1/Table1[[#This Row],[365 implied]]-1))/4</f>
        <v>#DIV/0!</v>
      </c>
    </row>
    <row r="169" spans="1:13" x14ac:dyDescent="0.2">
      <c r="A169">
        <v>3367</v>
      </c>
      <c r="B169" t="s">
        <v>33</v>
      </c>
      <c r="C169" s="1">
        <v>45597</v>
      </c>
      <c r="D169" t="s">
        <v>12</v>
      </c>
      <c r="E169">
        <v>2.5</v>
      </c>
      <c r="F169" s="2">
        <v>0.58479532163742598</v>
      </c>
      <c r="G169" s="2">
        <v>0.50724566473987298</v>
      </c>
      <c r="H169" s="2">
        <v>0.46379533141082002</v>
      </c>
      <c r="I169" s="2">
        <v>0.36526946107784403</v>
      </c>
      <c r="J169" s="2">
        <v>0.46641074856046</v>
      </c>
      <c r="K169" s="2">
        <v>-7.2855627918132507E-2</v>
      </c>
      <c r="L169" s="2"/>
      <c r="M169" s="2" t="e">
        <f>(Table1[[#This Row],[poisson_likelihood]] - (1-Table1[[#This Row],[poisson_likelihood]])/(1/Table1[[#This Row],[365 implied]]-1))/4</f>
        <v>#DIV/0!</v>
      </c>
    </row>
    <row r="170" spans="1:13" x14ac:dyDescent="0.2">
      <c r="A170">
        <v>3489</v>
      </c>
      <c r="B170" t="s">
        <v>94</v>
      </c>
      <c r="C170" s="1">
        <v>45597</v>
      </c>
      <c r="D170" t="s">
        <v>12</v>
      </c>
      <c r="E170">
        <v>1.5</v>
      </c>
      <c r="F170" s="2">
        <v>0.60606060606060597</v>
      </c>
      <c r="G170" s="2">
        <v>0.51145756047601298</v>
      </c>
      <c r="H170" s="2">
        <v>0.45482078356635303</v>
      </c>
      <c r="I170" s="2">
        <v>0.56164383561643805</v>
      </c>
      <c r="J170" s="2">
        <v>0.55492957746478799</v>
      </c>
      <c r="K170" s="2">
        <v>-9.59791181213525E-2</v>
      </c>
      <c r="L170" s="2"/>
      <c r="M170" s="2" t="e">
        <f>(Table1[[#This Row],[poisson_likelihood]] - (1-Table1[[#This Row],[poisson_likelihood]])/(1/Table1[[#This Row],[365 implied]]-1))/4</f>
        <v>#DIV/0!</v>
      </c>
    </row>
    <row r="171" spans="1:13" x14ac:dyDescent="0.2">
      <c r="A171">
        <v>3454</v>
      </c>
      <c r="B171" t="s">
        <v>76</v>
      </c>
      <c r="C171" s="1">
        <v>45597</v>
      </c>
      <c r="D171" t="s">
        <v>13</v>
      </c>
      <c r="E171">
        <v>1.5</v>
      </c>
      <c r="F171" s="2">
        <v>0.55865921787709405</v>
      </c>
      <c r="G171" s="2">
        <v>0.30734973262860898</v>
      </c>
      <c r="H171" s="2">
        <v>0.309815046497246</v>
      </c>
      <c r="I171" s="2">
        <v>0.36363636363636298</v>
      </c>
      <c r="J171" s="2">
        <v>0.36220472440944801</v>
      </c>
      <c r="K171" s="2">
        <v>-0.14095919834491399</v>
      </c>
      <c r="L171" s="2"/>
      <c r="M171" s="2" t="e">
        <f>(Table1[[#This Row],[poisson_likelihood]] - (1-Table1[[#This Row],[poisson_likelihood]])/(1/Table1[[#This Row],[365 implied]]-1))/4</f>
        <v>#DIV/0!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2024-11-01T16:14:55Z</dcterms:created>
  <dcterms:modified xsi:type="dcterms:W3CDTF">2024-11-01T16:45:11Z</dcterms:modified>
</cp:coreProperties>
</file>