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daily_odds/"/>
    </mc:Choice>
  </mc:AlternateContent>
  <xr:revisionPtr revIDLastSave="0" documentId="13_ncr:40009_{C6C00229-7E01-B646-BFCB-8E509D4DEBCB}" xr6:coauthVersionLast="47" xr6:coauthVersionMax="47" xr10:uidLastSave="{00000000-0000-0000-0000-000000000000}"/>
  <bookViews>
    <workbookView xWindow="8240" yWindow="4380" windowWidth="23620" windowHeight="15780"/>
  </bookViews>
  <sheets>
    <sheet name="modelled_likelihoods_weight4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1" l="1"/>
  <c r="M49" i="1" s="1"/>
  <c r="L47" i="1"/>
  <c r="L44" i="1"/>
  <c r="L43" i="1"/>
  <c r="M43" i="1" s="1"/>
  <c r="L41" i="1"/>
  <c r="L37" i="1"/>
  <c r="L36" i="1"/>
  <c r="L33" i="1"/>
  <c r="L35" i="1"/>
  <c r="L32" i="1"/>
  <c r="L31" i="1"/>
  <c r="L30" i="1"/>
  <c r="L29" i="1"/>
  <c r="L26" i="1"/>
  <c r="L28" i="1"/>
  <c r="M28" i="1" s="1"/>
  <c r="L25" i="1"/>
  <c r="L23" i="1"/>
  <c r="L34" i="1"/>
  <c r="L21" i="1"/>
  <c r="L19" i="1"/>
  <c r="L20" i="1"/>
  <c r="L10" i="1"/>
  <c r="L18" i="1"/>
  <c r="L17" i="1"/>
  <c r="L16" i="1"/>
  <c r="L15" i="1"/>
  <c r="L13" i="1"/>
  <c r="L12" i="1"/>
  <c r="L11" i="1"/>
  <c r="L9" i="1"/>
  <c r="M9" i="1" s="1"/>
  <c r="L8" i="1"/>
  <c r="L7" i="1"/>
  <c r="L6" i="1"/>
  <c r="L5" i="1"/>
  <c r="M5" i="1" s="1"/>
  <c r="L4" i="1"/>
  <c r="L3" i="1"/>
  <c r="L2" i="1"/>
  <c r="M17" i="1"/>
  <c r="L2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M2" i="1"/>
  <c r="M3" i="1"/>
  <c r="M4" i="1"/>
  <c r="M6" i="1"/>
  <c r="M7" i="1"/>
  <c r="M8" i="1"/>
  <c r="M10" i="1"/>
  <c r="M11" i="1"/>
  <c r="M12" i="1"/>
  <c r="M13" i="1"/>
  <c r="M14" i="1"/>
  <c r="M15" i="1"/>
  <c r="M16" i="1"/>
  <c r="M18" i="1"/>
  <c r="M19" i="1"/>
  <c r="M20" i="1"/>
  <c r="M21" i="1"/>
  <c r="M22" i="1"/>
  <c r="M23" i="1"/>
  <c r="M24" i="1"/>
  <c r="M25" i="1"/>
  <c r="M26" i="1"/>
  <c r="M27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4" i="1"/>
  <c r="M45" i="1"/>
  <c r="M46" i="1"/>
  <c r="M47" i="1"/>
  <c r="M48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</calcChain>
</file>

<file path=xl/sharedStrings.xml><?xml version="1.0" encoding="utf-8"?>
<sst xmlns="http://schemas.openxmlformats.org/spreadsheetml/2006/main" count="625" uniqueCount="168">
  <si>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</si>
  <si>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</si>
  <si>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</si>
  <si>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</si>
  <si>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</si>
  <si>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</si>
  <si>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</si>
  <si>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</si>
  <si>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</si>
  <si>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</si>
  <si>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</si>
  <si>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Jamie Benn</t>
  </si>
  <si>
    <t>Over</t>
  </si>
  <si>
    <t>Under</t>
  </si>
  <si>
    <t>Mason Marchment</t>
  </si>
  <si>
    <t>Wyatt Johnston</t>
  </si>
  <si>
    <t>Tyler Seguin</t>
  </si>
  <si>
    <t>Roope Hintz</t>
  </si>
  <si>
    <t>Matthew Tkachuk</t>
  </si>
  <si>
    <t>Evan Rodrigues</t>
  </si>
  <si>
    <t>Carter Verhaeghe</t>
  </si>
  <si>
    <t>Gustav Forsling</t>
  </si>
  <si>
    <t>Anton Lundell</t>
  </si>
  <si>
    <t>Sam Bennett</t>
  </si>
  <si>
    <t>Matt Duchene</t>
  </si>
  <si>
    <t>Miro Heiskanen</t>
  </si>
  <si>
    <t>Aleksander Barkov</t>
  </si>
  <si>
    <t>Jason Robertson</t>
  </si>
  <si>
    <t>Sam Reinhart</t>
  </si>
  <si>
    <t>Brad Marchand</t>
  </si>
  <si>
    <t>Charlie McAvoy</t>
  </si>
  <si>
    <t>David Pastrnak</t>
  </si>
  <si>
    <t>Elias Lindholm</t>
  </si>
  <si>
    <t>Joel Farabee</t>
  </si>
  <si>
    <t>Morgan Frost</t>
  </si>
  <si>
    <t>Owen Tippett</t>
  </si>
  <si>
    <t>Pavel Zacha</t>
  </si>
  <si>
    <t>Sean Couturier</t>
  </si>
  <si>
    <t>Travis Konecny</t>
  </si>
  <si>
    <t>Travis Sanheim</t>
  </si>
  <si>
    <t>Tyson Foerster</t>
  </si>
  <si>
    <t>Hampus Lindholm</t>
  </si>
  <si>
    <t>Charlie Coyle</t>
  </si>
  <si>
    <t>Adrian Kempe</t>
  </si>
  <si>
    <t>Alex Laferriere</t>
  </si>
  <si>
    <t>Alex Vlasic</t>
  </si>
  <si>
    <t>Connor Bedard</t>
  </si>
  <si>
    <t>Kevin Fiala</t>
  </si>
  <si>
    <t>Nick Foligno</t>
  </si>
  <si>
    <t>Quinton Byfield</t>
  </si>
  <si>
    <t>Seth Jones</t>
  </si>
  <si>
    <t>Taylor Hall</t>
  </si>
  <si>
    <t>Teuvo Teravainen</t>
  </si>
  <si>
    <t>Trevor Moore</t>
  </si>
  <si>
    <t>Tyler Bertuzzi</t>
  </si>
  <si>
    <t>Warren Foegele</t>
  </si>
  <si>
    <t>Anze Kopitar</t>
  </si>
  <si>
    <t>Kirill Marchenko</t>
  </si>
  <si>
    <t>Sean Monahan</t>
  </si>
  <si>
    <t>Alex Ovechkin</t>
  </si>
  <si>
    <t>Yegor Chinakhov</t>
  </si>
  <si>
    <t>Tom Wilson</t>
  </si>
  <si>
    <t>John Carlson</t>
  </si>
  <si>
    <t>Dylan Strome</t>
  </si>
  <si>
    <t>Zach Werenski</t>
  </si>
  <si>
    <t>Pierre-Luc Dubois</t>
  </si>
  <si>
    <t>Aliaksei Protas</t>
  </si>
  <si>
    <t>Connor McMichael</t>
  </si>
  <si>
    <t>Cole Sillinger</t>
  </si>
  <si>
    <t>Dylan Cozens</t>
  </si>
  <si>
    <t>Dylan Larkin</t>
  </si>
  <si>
    <t>Tage Thompson</t>
  </si>
  <si>
    <t>Lucas Raymond</t>
  </si>
  <si>
    <t>Alex DeBrincat</t>
  </si>
  <si>
    <t>Rasmus Dahlin</t>
  </si>
  <si>
    <t>Moritz Seider</t>
  </si>
  <si>
    <t>JJ Peterka</t>
  </si>
  <si>
    <t>Patrick Kane</t>
  </si>
  <si>
    <t>Alex Tuch</t>
  </si>
  <si>
    <t>Jack Quinn</t>
  </si>
  <si>
    <t>Jason Zucker</t>
  </si>
  <si>
    <t>Cole Caufield</t>
  </si>
  <si>
    <t>Nick Suzuki</t>
  </si>
  <si>
    <t>Sidney Crosby</t>
  </si>
  <si>
    <t>Erik Karlsson</t>
  </si>
  <si>
    <t>Evgeni Malkin</t>
  </si>
  <si>
    <t>Mike Matheson</t>
  </si>
  <si>
    <t>Brendan Gallagher</t>
  </si>
  <si>
    <t>Juraj Slafkovsky</t>
  </si>
  <si>
    <t>Drew O'Connor</t>
  </si>
  <si>
    <t>Rickard Rakell</t>
  </si>
  <si>
    <t>Anthony Beauvillier</t>
  </si>
  <si>
    <t>Joel Armia</t>
  </si>
  <si>
    <t>Kirby Dach</t>
  </si>
  <si>
    <t>Kris Letang</t>
  </si>
  <si>
    <t>Lars Eller</t>
  </si>
  <si>
    <t>Michael Bunting</t>
  </si>
  <si>
    <t>Jaden Schwartz</t>
  </si>
  <si>
    <t>Drake Batherson</t>
  </si>
  <si>
    <t>Josh Norris</t>
  </si>
  <si>
    <t>Jared McCann</t>
  </si>
  <si>
    <t>Matty Beniers</t>
  </si>
  <si>
    <t>Adam Larsson</t>
  </si>
  <si>
    <t>Oliver Bjorkstrand</t>
  </si>
  <si>
    <t>Jordan Eberle</t>
  </si>
  <si>
    <t>Tim St√ºtzle</t>
  </si>
  <si>
    <t>Brady Tkachuk</t>
  </si>
  <si>
    <t>Claude Giroux</t>
  </si>
  <si>
    <t>Jake Sanderson</t>
  </si>
  <si>
    <t>Brandon Montour</t>
  </si>
  <si>
    <t>Noah Gregor</t>
  </si>
  <si>
    <t>Mitch Marner</t>
  </si>
  <si>
    <t>John Tavares</t>
  </si>
  <si>
    <t>Jake Neighbours</t>
  </si>
  <si>
    <t>Jordan Kyrou</t>
  </si>
  <si>
    <t>Justin Faulk</t>
  </si>
  <si>
    <t>Auston Matthews</t>
  </si>
  <si>
    <t>Morgan Rielly</t>
  </si>
  <si>
    <t>Brayden Schenn</t>
  </si>
  <si>
    <t>William Nylander</t>
  </si>
  <si>
    <t>Pavel Buchnevich</t>
  </si>
  <si>
    <t>Colton Parayko</t>
  </si>
  <si>
    <t>Brandon Saad</t>
  </si>
  <si>
    <t>Matthew Knies</t>
  </si>
  <si>
    <t>Max Domi</t>
  </si>
  <si>
    <t>Bobby McMann</t>
  </si>
  <si>
    <t>Oliver Ekman-Larsson</t>
  </si>
  <si>
    <t>Max Pacioretty</t>
  </si>
  <si>
    <t>Jonathan Marchessault</t>
  </si>
  <si>
    <t>Josh Manson</t>
  </si>
  <si>
    <t>Brady Skjei</t>
  </si>
  <si>
    <t>Ryan O'Reilly</t>
  </si>
  <si>
    <t>Mikko Rantanen</t>
  </si>
  <si>
    <t>Filip Forsberg</t>
  </si>
  <si>
    <t>Casey Mittelstadt</t>
  </si>
  <si>
    <t>Cale Makar</t>
  </si>
  <si>
    <t>Steven Stamkos</t>
  </si>
  <si>
    <t>Nathan MacKinnon</t>
  </si>
  <si>
    <t>Roman Josi</t>
  </si>
  <si>
    <t>Devon Toews</t>
  </si>
  <si>
    <t>Luke Evangelista</t>
  </si>
  <si>
    <t>J.T. Miller</t>
  </si>
  <si>
    <t>Brock Boeser</t>
  </si>
  <si>
    <t>Fabian Zetterlund</t>
  </si>
  <si>
    <t>William Eklund</t>
  </si>
  <si>
    <t>Tyler Toffoli</t>
  </si>
  <si>
    <t>Conor Garland</t>
  </si>
  <si>
    <t>Jake Walman</t>
  </si>
  <si>
    <t>Elias Pettersson</t>
  </si>
  <si>
    <t>Jake DeBrusk</t>
  </si>
  <si>
    <t>Mikael Granlund</t>
  </si>
  <si>
    <t>Quinn Hughes</t>
  </si>
  <si>
    <t>Mikhail Sergachev</t>
  </si>
  <si>
    <t>Clayton Keller</t>
  </si>
  <si>
    <t>Dylan Guenther</t>
  </si>
  <si>
    <t>Jack Eichel</t>
  </si>
  <si>
    <t>Shea Theodore</t>
  </si>
  <si>
    <t>Pavel Dorofeyev</t>
  </si>
  <si>
    <t>Tomas Hertl</t>
  </si>
  <si>
    <t>Alex Pietrangelo</t>
  </si>
  <si>
    <t>Barrett Hayton</t>
  </si>
  <si>
    <t>Logan Cooley</t>
  </si>
  <si>
    <t>Mark Stone</t>
  </si>
  <si>
    <t>Nick Schmaltz</t>
  </si>
  <si>
    <t>Noah Hanifin</t>
  </si>
  <si>
    <t>William Karlsson</t>
  </si>
  <si>
    <t>365 implied</t>
  </si>
  <si>
    <t>kelly/4 365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</si>
</sst>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0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07" totalsRowShown="0">
  <autoFilter ref="A1:M307"/>
  <sortState xmlns:xlrd2="http://schemas.microsoft.com/office/spreadsheetml/2017/richdata2" ref="A2:M307">
    <sortCondition descending="1" ref="K1:K307"/>
  </sortState>
  <tableColumns count="13">
    <tableColumn id="1" name="id"/>
    <tableColumn id="2" name="player_name"/>
    <tableColumn id="3" name="date" dataDxfId="8"/>
    <tableColumn id="4" name="over_under"/>
    <tableColumn id="5" name="points"/>
    <tableColumn id="6" name="implied_likelihood" dataDxfId="7" dataCellStyle="Percent"/>
    <tableColumn id="7" name="normal_likelihood" dataDxfId="6" dataCellStyle="Percent"/>
    <tableColumn id="8" name="poisson_likelihood" dataDxfId="5" dataCellStyle="Percent"/>
    <tableColumn id="9" name="raw_data_likelihood" dataDxfId="4" dataCellStyle="Percent"/>
    <tableColumn id="10" name="weighted_likelihood" dataDxfId="3" dataCellStyle="Percent"/>
    <tableColumn id="11" name="poisson_kelly" dataDxfId="2" dataCellStyle="Percent"/>
    <tableColumn id="12" name="365 implied" dataDxfId="0" dataCellStyle="Percent">
      <calculatedColumnFormula>1/1.68</calculatedColumnFormula>
    </tableColumn>
    <tableColumn id="13" name="kelly/4 365" dataDxfId="1" dataCellStyle="Percent">
      <calculatedColumnFormula>(Table1[[#This Row],[poisson_likelihood]] - (1-Table1[[#This Row],[poisson_likelihood]])/(1/Table1[[#This Row],[365 implied]]-1))*0.65/4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7"/>
  <sheetViews>
    <sheetView tabSelected="1" workbookViewId="0">
      <selection activeCell="L1" sqref="L1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166</v>
      </c>
      <c r="M1" t="s">
        <v>167</v>
      </c>
    </row>
    <row r="2" spans="1:15" x14ac:dyDescent="0.2">
      <c r="A2">
        <v>3606</v>
      </c>
      <c r="B2" t="s">
        <v>67</v>
      </c>
      <c r="C2" s="1">
        <v>45598</v>
      </c>
      <c r="D2" t="s">
        <v>13</v>
      </c>
      <c r="E2">
        <v>2.5</v>
      </c>
      <c r="F2" s="2">
        <v>0.59171597633136097</v>
      </c>
      <c r="G2" s="2">
        <v>0.68413767722259999</v>
      </c>
      <c r="H2" s="2">
        <v>0.73810437423232</v>
      </c>
      <c r="I2" s="2">
        <v>0.75789473684210495</v>
      </c>
      <c r="J2" s="2">
        <v>0.74943566591422095</v>
      </c>
      <c r="K2" s="2">
        <v>8.9636374077036701E-2</v>
      </c>
      <c r="L2" s="2">
        <f>1/1.71</f>
        <v>0.58479532163742687</v>
      </c>
      <c r="M2" s="4">
        <f>(Table1[[#This Row],[poisson_likelihood]] - (1-Table1[[#This Row],[poisson_likelihood]])/(1/Table1[[#This Row],[365 implied]]-1))*0.65/4</f>
        <v>6.0001060549022441E-2</v>
      </c>
      <c r="O2" s="3"/>
    </row>
    <row r="3" spans="1:15" x14ac:dyDescent="0.2">
      <c r="A3">
        <v>3740</v>
      </c>
      <c r="B3" t="s">
        <v>134</v>
      </c>
      <c r="C3" s="1">
        <v>45598</v>
      </c>
      <c r="D3" t="s">
        <v>13</v>
      </c>
      <c r="E3">
        <v>2.5</v>
      </c>
      <c r="F3" s="2">
        <v>0.61728395061728303</v>
      </c>
      <c r="G3" s="2">
        <v>0.70351854421686999</v>
      </c>
      <c r="H3" s="2">
        <v>0.73718886503526204</v>
      </c>
      <c r="I3" s="2">
        <v>0.739884393063583</v>
      </c>
      <c r="J3" s="2">
        <v>0.70877192982456105</v>
      </c>
      <c r="K3" s="2">
        <v>7.8324984418195895E-2</v>
      </c>
      <c r="L3" s="2">
        <f>1/1.55</f>
        <v>0.64516129032258063</v>
      </c>
      <c r="M3" s="4">
        <f>(Table1[[#This Row],[poisson_likelihood]] - (1-Table1[[#This Row],[poisson_likelihood]])/(1/Table1[[#This Row],[365 implied]]-1))*0.65/4</f>
        <v>4.2144446146830244E-2</v>
      </c>
    </row>
    <row r="4" spans="1:15" x14ac:dyDescent="0.2">
      <c r="A4">
        <v>3533</v>
      </c>
      <c r="B4" t="s">
        <v>31</v>
      </c>
      <c r="C4" s="1">
        <v>45598</v>
      </c>
      <c r="D4" t="s">
        <v>12</v>
      </c>
      <c r="E4">
        <v>3.5</v>
      </c>
      <c r="F4" s="2">
        <v>0.56497175141242895</v>
      </c>
      <c r="G4" s="2">
        <v>0.70615126398415495</v>
      </c>
      <c r="H4" s="2">
        <v>0.68356656721596099</v>
      </c>
      <c r="I4" s="2">
        <v>0.69714285714285695</v>
      </c>
      <c r="J4" s="2">
        <v>0.67474048442906498</v>
      </c>
      <c r="K4" s="2">
        <v>6.8153514276704893E-2</v>
      </c>
      <c r="L4" s="2">
        <f>1/1.76</f>
        <v>0.56818181818181823</v>
      </c>
      <c r="M4" s="4">
        <f>(Table1[[#This Row],[poisson_likelihood]] - (1-Table1[[#This Row],[poisson_likelihood]])/(1/Table1[[#This Row],[365 implied]]-1))*0.65/4</f>
        <v>4.3421102926006358E-2</v>
      </c>
    </row>
    <row r="5" spans="1:15" x14ac:dyDescent="0.2">
      <c r="A5">
        <v>3560</v>
      </c>
      <c r="B5" t="s">
        <v>44</v>
      </c>
      <c r="C5" s="1">
        <v>45598</v>
      </c>
      <c r="D5" t="s">
        <v>13</v>
      </c>
      <c r="E5">
        <v>2.5</v>
      </c>
      <c r="F5" s="2">
        <v>0.58479532163742598</v>
      </c>
      <c r="G5" s="2">
        <v>0.65661563837046599</v>
      </c>
      <c r="H5" s="2">
        <v>0.69251595650955</v>
      </c>
      <c r="I5" s="2">
        <v>0.70652173913043403</v>
      </c>
      <c r="J5" s="2">
        <v>0.68780487804877999</v>
      </c>
      <c r="K5" s="2">
        <v>6.4859959729341901E-2</v>
      </c>
      <c r="L5" s="2">
        <f>1/1.68</f>
        <v>0.59523809523809523</v>
      </c>
      <c r="M5" s="4">
        <f>(Table1[[#This Row],[poisson_likelihood]] - (1-Table1[[#This Row],[poisson_likelihood]])/(1/Table1[[#This Row],[365 implied]]-1))*0.65/4</f>
        <v>3.9054200186922274E-2</v>
      </c>
    </row>
    <row r="6" spans="1:15" x14ac:dyDescent="0.2">
      <c r="A6">
        <v>3570</v>
      </c>
      <c r="B6" t="s">
        <v>49</v>
      </c>
      <c r="C6" s="1">
        <v>45598</v>
      </c>
      <c r="D6" t="s">
        <v>13</v>
      </c>
      <c r="E6">
        <v>2.5</v>
      </c>
      <c r="F6" s="2">
        <v>0.62111801242235998</v>
      </c>
      <c r="G6" s="2">
        <v>0.67315435561160197</v>
      </c>
      <c r="H6" s="2">
        <v>0.71887929303739295</v>
      </c>
      <c r="I6" s="2">
        <v>0.71527777777777701</v>
      </c>
      <c r="J6" s="2">
        <v>0.6796875</v>
      </c>
      <c r="K6" s="2">
        <v>6.45064187664771E-2</v>
      </c>
      <c r="L6" s="2">
        <f>1/1.55</f>
        <v>0.64516129032258063</v>
      </c>
      <c r="M6" s="4">
        <f>(Table1[[#This Row],[poisson_likelihood]] - (1-Table1[[#This Row],[poisson_likelihood]])/(1/Table1[[#This Row],[365 implied]]-1))*0.65/4</f>
        <v>3.3759494425078827E-2</v>
      </c>
    </row>
    <row r="7" spans="1:15" x14ac:dyDescent="0.2">
      <c r="A7">
        <v>3764</v>
      </c>
      <c r="B7" t="s">
        <v>146</v>
      </c>
      <c r="C7" s="1">
        <v>45598</v>
      </c>
      <c r="D7" t="s">
        <v>13</v>
      </c>
      <c r="E7">
        <v>2.5</v>
      </c>
      <c r="F7" s="2">
        <v>0.45454545454545398</v>
      </c>
      <c r="G7" s="2">
        <v>0.53514923847551699</v>
      </c>
      <c r="H7" s="2">
        <v>0.57724779801931003</v>
      </c>
      <c r="I7" s="2">
        <v>0.64534883720930203</v>
      </c>
      <c r="J7" s="2">
        <v>0.625</v>
      </c>
      <c r="K7" s="2">
        <v>5.6238574092183698E-2</v>
      </c>
      <c r="L7" s="2">
        <f>1/2.25</f>
        <v>0.44444444444444442</v>
      </c>
      <c r="M7" s="4">
        <f>(Table1[[#This Row],[poisson_likelihood]] - (1-Table1[[#This Row],[poisson_likelihood]])/(1/Table1[[#This Row],[365 implied]]-1))*0.65/4</f>
        <v>3.8844980920648191E-2</v>
      </c>
    </row>
    <row r="8" spans="1:15" x14ac:dyDescent="0.2">
      <c r="A8">
        <v>3774</v>
      </c>
      <c r="B8" t="s">
        <v>151</v>
      </c>
      <c r="C8" s="1">
        <v>45598</v>
      </c>
      <c r="D8" t="s">
        <v>13</v>
      </c>
      <c r="E8">
        <v>2.5</v>
      </c>
      <c r="F8" s="2">
        <v>0.434782608695652</v>
      </c>
      <c r="G8" s="2">
        <v>0.51193572815594302</v>
      </c>
      <c r="H8" s="2">
        <v>0.55682483321338905</v>
      </c>
      <c r="I8" s="2">
        <v>0.60355029585798803</v>
      </c>
      <c r="J8" s="2">
        <v>0.55047619047619001</v>
      </c>
      <c r="K8" s="2">
        <v>5.3980214690537501E-2</v>
      </c>
      <c r="L8" s="2">
        <f>1/2.4</f>
        <v>0.41666666666666669</v>
      </c>
      <c r="M8" s="4">
        <f>(Table1[[#This Row],[poisson_likelihood]] - (1-Table1[[#This Row],[poisson_likelihood]])/(1/Table1[[#This Row],[365 implied]]-1))*0.65/4</f>
        <v>3.9044060680872662E-2</v>
      </c>
    </row>
    <row r="9" spans="1:15" x14ac:dyDescent="0.2">
      <c r="A9">
        <v>3596</v>
      </c>
      <c r="B9" t="s">
        <v>62</v>
      </c>
      <c r="C9" s="1">
        <v>45598</v>
      </c>
      <c r="D9" t="s">
        <v>13</v>
      </c>
      <c r="E9">
        <v>2.5</v>
      </c>
      <c r="F9" s="2">
        <v>0.50251256281406997</v>
      </c>
      <c r="G9" s="2">
        <v>0.560102065901388</v>
      </c>
      <c r="H9" s="2">
        <v>0.60920231413689196</v>
      </c>
      <c r="I9" s="2">
        <v>0.53435114503816705</v>
      </c>
      <c r="J9" s="2">
        <v>0.587268993839835</v>
      </c>
      <c r="K9" s="2">
        <v>5.36142942253576E-2</v>
      </c>
      <c r="L9" s="2">
        <f>1/2</f>
        <v>0.5</v>
      </c>
      <c r="M9" s="4">
        <f>(Table1[[#This Row],[poisson_likelihood]] - (1-Table1[[#This Row],[poisson_likelihood]])/(1/Table1[[#This Row],[365 implied]]-1))*0.65/4</f>
        <v>3.5490752094489889E-2</v>
      </c>
    </row>
    <row r="10" spans="1:15" x14ac:dyDescent="0.2">
      <c r="A10">
        <v>3604</v>
      </c>
      <c r="B10" t="s">
        <v>66</v>
      </c>
      <c r="C10" s="1">
        <v>45598</v>
      </c>
      <c r="D10" t="s">
        <v>13</v>
      </c>
      <c r="E10">
        <v>1.5</v>
      </c>
      <c r="F10" s="2">
        <v>0.45248868778280499</v>
      </c>
      <c r="G10" s="2">
        <v>0.50554483333739597</v>
      </c>
      <c r="H10" s="2">
        <v>0.56370822558268396</v>
      </c>
      <c r="I10" s="2">
        <v>0.57241379310344798</v>
      </c>
      <c r="J10" s="2">
        <v>0.57319587628865898</v>
      </c>
      <c r="K10" s="2">
        <v>5.0784127797051902E-2</v>
      </c>
      <c r="L10" s="2">
        <f>1/2.25</f>
        <v>0.44444444444444442</v>
      </c>
      <c r="M10" s="4">
        <f>(Table1[[#This Row],[poisson_likelihood]] - (1-Table1[[#This Row],[poisson_likelihood]])/(1/Table1[[#This Row],[365 implied]]-1))*0.65/4</f>
        <v>3.4884655982935067E-2</v>
      </c>
    </row>
    <row r="11" spans="1:15" x14ac:dyDescent="0.2">
      <c r="A11">
        <v>3718</v>
      </c>
      <c r="B11" t="s">
        <v>123</v>
      </c>
      <c r="C11" s="1">
        <v>45598</v>
      </c>
      <c r="D11" t="s">
        <v>13</v>
      </c>
      <c r="E11">
        <v>1.5</v>
      </c>
      <c r="F11" s="2">
        <v>0.39682539682539603</v>
      </c>
      <c r="G11" s="2">
        <v>0.45948251933819401</v>
      </c>
      <c r="H11" s="2">
        <v>0.51340556096963597</v>
      </c>
      <c r="I11" s="2">
        <v>0.52127659574467999</v>
      </c>
      <c r="J11" s="2">
        <v>0.485436893203883</v>
      </c>
      <c r="K11" s="2">
        <v>4.8319410138730999E-2</v>
      </c>
      <c r="L11" s="2">
        <f>1/2.5</f>
        <v>0.4</v>
      </c>
      <c r="M11" s="4">
        <f>(Table1[[#This Row],[poisson_likelihood]] - (1-Table1[[#This Row],[poisson_likelihood]])/(1/Table1[[#This Row],[365 implied]]-1))*0.65/4</f>
        <v>3.0714006095943078E-2</v>
      </c>
    </row>
    <row r="12" spans="1:15" x14ac:dyDescent="0.2">
      <c r="A12">
        <v>3602</v>
      </c>
      <c r="B12" t="s">
        <v>65</v>
      </c>
      <c r="C12" s="1">
        <v>45598</v>
      </c>
      <c r="D12" t="s">
        <v>13</v>
      </c>
      <c r="E12">
        <v>2.5</v>
      </c>
      <c r="F12" s="2">
        <v>0.62111801242235998</v>
      </c>
      <c r="G12" s="2">
        <v>0.65679527940132698</v>
      </c>
      <c r="H12" s="2">
        <v>0.69176753852624895</v>
      </c>
      <c r="I12" s="2">
        <v>0.57926829268292601</v>
      </c>
      <c r="J12" s="2">
        <v>0.64423076923076905</v>
      </c>
      <c r="K12" s="2">
        <v>4.6617105339041301E-2</v>
      </c>
      <c r="L12" s="2">
        <f>1/1.6</f>
        <v>0.625</v>
      </c>
      <c r="M12" s="4">
        <f>(Table1[[#This Row],[poisson_likelihood]] - (1-Table1[[#This Row],[poisson_likelihood]])/(1/Table1[[#This Row],[365 implied]]-1))*0.65/4</f>
        <v>2.8932600028041228E-2</v>
      </c>
    </row>
    <row r="13" spans="1:15" x14ac:dyDescent="0.2">
      <c r="A13">
        <v>3598</v>
      </c>
      <c r="B13" t="s">
        <v>63</v>
      </c>
      <c r="C13" s="1">
        <v>45598</v>
      </c>
      <c r="D13" t="s">
        <v>13</v>
      </c>
      <c r="E13">
        <v>2.5</v>
      </c>
      <c r="F13" s="2">
        <v>0.59880239520958001</v>
      </c>
      <c r="G13" s="2">
        <v>0.62347210272740194</v>
      </c>
      <c r="H13" s="2">
        <v>0.67103764894177098</v>
      </c>
      <c r="I13" s="2">
        <v>0.69186046511627897</v>
      </c>
      <c r="J13" s="2">
        <v>0.68560606060606</v>
      </c>
      <c r="K13" s="2">
        <v>4.50122663181933E-2</v>
      </c>
      <c r="L13" s="2">
        <f>1/1.66</f>
        <v>0.60240963855421692</v>
      </c>
      <c r="M13" s="4">
        <f>(Table1[[#This Row],[poisson_likelihood]] - (1-Table1[[#This Row],[poisson_likelihood]])/(1/Table1[[#This Row],[365 implied]]-1))*0.65/4</f>
        <v>2.8049099700064719E-2</v>
      </c>
    </row>
    <row r="14" spans="1:15" x14ac:dyDescent="0.2">
      <c r="A14">
        <v>3509</v>
      </c>
      <c r="B14" t="s">
        <v>19</v>
      </c>
      <c r="C14" s="1">
        <v>45598</v>
      </c>
      <c r="D14" t="s">
        <v>12</v>
      </c>
      <c r="E14">
        <v>1.5</v>
      </c>
      <c r="F14" s="2">
        <v>0.61728395061728303</v>
      </c>
      <c r="G14" s="2">
        <v>0.70125281916804105</v>
      </c>
      <c r="H14" s="2">
        <v>0.68517130800025805</v>
      </c>
      <c r="I14" s="2">
        <v>0.658385093167701</v>
      </c>
      <c r="J14" s="2">
        <v>0.64363636363636301</v>
      </c>
      <c r="K14" s="2">
        <v>4.4345773774362503E-2</v>
      </c>
      <c r="L14" s="2"/>
      <c r="M14" s="2" t="e">
        <f>(Table1[[#This Row],[poisson_likelihood]] - (1-Table1[[#This Row],[poisson_likelihood]])/(1/Table1[[#This Row],[365 implied]]-1))*0.65/4</f>
        <v>#DIV/0!</v>
      </c>
    </row>
    <row r="15" spans="1:15" x14ac:dyDescent="0.2">
      <c r="A15">
        <v>3624</v>
      </c>
      <c r="B15" t="s">
        <v>76</v>
      </c>
      <c r="C15" s="1">
        <v>45598</v>
      </c>
      <c r="D15" t="s">
        <v>13</v>
      </c>
      <c r="E15">
        <v>2.5</v>
      </c>
      <c r="F15" s="2">
        <v>0.434782608695652</v>
      </c>
      <c r="G15" s="2">
        <v>0.48977613498258599</v>
      </c>
      <c r="H15" s="2">
        <v>0.53308946393441303</v>
      </c>
      <c r="I15" s="2">
        <v>0.63095238095238004</v>
      </c>
      <c r="J15" s="2">
        <v>0.52862595419847302</v>
      </c>
      <c r="K15" s="2">
        <v>4.3481878278682898E-2</v>
      </c>
      <c r="L15" s="2">
        <f>1/2.35</f>
        <v>0.42553191489361702</v>
      </c>
      <c r="M15" s="4">
        <f>(Table1[[#This Row],[poisson_likelihood]] - (1-Table1[[#This Row],[poisson_likelihood]])/(1/Table1[[#This Row],[365 implied]]-1))*0.65/4</f>
        <v>3.0424843733299248E-2</v>
      </c>
    </row>
    <row r="16" spans="1:15" x14ac:dyDescent="0.2">
      <c r="A16">
        <v>3776</v>
      </c>
      <c r="B16" t="s">
        <v>152</v>
      </c>
      <c r="C16" s="1">
        <v>45598</v>
      </c>
      <c r="D16" t="s">
        <v>13</v>
      </c>
      <c r="E16">
        <v>2.5</v>
      </c>
      <c r="F16" s="2">
        <v>0.66225165562913901</v>
      </c>
      <c r="G16" s="2">
        <v>0.694782933102287</v>
      </c>
      <c r="H16" s="2">
        <v>0.72073649947527396</v>
      </c>
      <c r="I16" s="2">
        <v>0.72580645161290303</v>
      </c>
      <c r="J16" s="2">
        <v>0.72631578947368403</v>
      </c>
      <c r="K16" s="2">
        <v>4.3290252062580498E-2</v>
      </c>
      <c r="L16" s="2">
        <f>1/1.5</f>
        <v>0.66666666666666663</v>
      </c>
      <c r="M16" s="4">
        <f>(Table1[[#This Row],[poisson_likelihood]] - (1-Table1[[#This Row],[poisson_likelihood]])/(1/Table1[[#This Row],[365 implied]]-1))*0.65/4</f>
        <v>2.6359043494196058E-2</v>
      </c>
    </row>
    <row r="17" spans="1:13" x14ac:dyDescent="0.2">
      <c r="A17">
        <v>3573</v>
      </c>
      <c r="B17" t="s">
        <v>51</v>
      </c>
      <c r="C17" s="1">
        <v>45598</v>
      </c>
      <c r="D17" t="s">
        <v>12</v>
      </c>
      <c r="E17">
        <v>1.5</v>
      </c>
      <c r="F17" s="2">
        <v>0.61728395061728303</v>
      </c>
      <c r="G17" s="2">
        <v>0.72707520545946902</v>
      </c>
      <c r="H17" s="2">
        <v>0.68159623967675098</v>
      </c>
      <c r="I17" s="2">
        <v>0.69512195121951204</v>
      </c>
      <c r="J17" s="2">
        <v>0.75</v>
      </c>
      <c r="K17" s="2">
        <v>4.2010446885619702E-2</v>
      </c>
      <c r="L17" s="2">
        <f>1/1.57</f>
        <v>0.63694267515923564</v>
      </c>
      <c r="M17" s="4">
        <f>(Table1[[#This Row],[poisson_likelihood]] - (1-Table1[[#This Row],[poisson_likelihood]])/(1/Table1[[#This Row],[365 implied]]-1))*0.65/4</f>
        <v>1.9986387100931757E-2</v>
      </c>
    </row>
    <row r="18" spans="1:13" x14ac:dyDescent="0.2">
      <c r="A18">
        <v>3786</v>
      </c>
      <c r="B18" t="s">
        <v>157</v>
      </c>
      <c r="C18" s="1">
        <v>45598</v>
      </c>
      <c r="D18" t="s">
        <v>13</v>
      </c>
      <c r="E18">
        <v>2.5</v>
      </c>
      <c r="F18" s="2">
        <v>0.50505050505050497</v>
      </c>
      <c r="G18" s="2">
        <v>0.53714344293132499</v>
      </c>
      <c r="H18" s="2">
        <v>0.586651528787133</v>
      </c>
      <c r="I18" s="2">
        <v>0.68421052631578905</v>
      </c>
      <c r="J18" s="2">
        <v>0.64516129032257996</v>
      </c>
      <c r="K18" s="2">
        <v>4.1216843622072501E-2</v>
      </c>
      <c r="L18" s="2">
        <f>1/1.95</f>
        <v>0.51282051282051289</v>
      </c>
      <c r="M18" s="4">
        <f>(Table1[[#This Row],[poisson_likelihood]] - (1-Table1[[#This Row],[poisson_likelihood]])/(1/Table1[[#This Row],[365 implied]]-1))*0.65/4</f>
        <v>2.4626529667813427E-2</v>
      </c>
    </row>
    <row r="19" spans="1:13" x14ac:dyDescent="0.2">
      <c r="A19">
        <v>3772</v>
      </c>
      <c r="B19" t="s">
        <v>150</v>
      </c>
      <c r="C19" s="1">
        <v>45598</v>
      </c>
      <c r="D19" t="s">
        <v>13</v>
      </c>
      <c r="E19">
        <v>2.5</v>
      </c>
      <c r="F19" s="2">
        <v>0.59171597633136097</v>
      </c>
      <c r="G19" s="2">
        <v>0.60666321768350795</v>
      </c>
      <c r="H19" s="2">
        <v>0.65815854195200396</v>
      </c>
      <c r="I19" s="2">
        <v>0.69374999999999998</v>
      </c>
      <c r="J19" s="2">
        <v>0.62357414448669202</v>
      </c>
      <c r="K19" s="2">
        <v>4.0684034745973499E-2</v>
      </c>
      <c r="L19" s="2">
        <f>1/1.66</f>
        <v>0.60240963855421692</v>
      </c>
      <c r="M19" s="4">
        <f>(Table1[[#This Row],[poisson_likelihood]] - (1-Table1[[#This Row],[poisson_likelihood]])/(1/Table1[[#This Row],[365 implied]]-1))*0.65/4</f>
        <v>2.2785252562959182E-2</v>
      </c>
    </row>
    <row r="20" spans="1:13" x14ac:dyDescent="0.2">
      <c r="A20">
        <v>3594</v>
      </c>
      <c r="B20" t="s">
        <v>61</v>
      </c>
      <c r="C20" s="1">
        <v>45598</v>
      </c>
      <c r="D20" t="s">
        <v>13</v>
      </c>
      <c r="E20">
        <v>2.5</v>
      </c>
      <c r="F20" s="2">
        <v>0.512820512820512</v>
      </c>
      <c r="G20" s="2">
        <v>0.54000828972043102</v>
      </c>
      <c r="H20" s="2">
        <v>0.58881970213304602</v>
      </c>
      <c r="I20" s="2">
        <v>0.60344827586206895</v>
      </c>
      <c r="J20" s="2">
        <v>0.63181818181818095</v>
      </c>
      <c r="K20" s="2">
        <v>3.8999583989326202E-2</v>
      </c>
      <c r="L20" s="2">
        <f>1/2</f>
        <v>0.5</v>
      </c>
      <c r="M20" s="4">
        <f>(Table1[[#This Row],[poisson_likelihood]] - (1-Table1[[#This Row],[poisson_likelihood]])/(1/Table1[[#This Row],[365 implied]]-1))*0.65/4</f>
        <v>2.8866403193239958E-2</v>
      </c>
    </row>
    <row r="21" spans="1:13" x14ac:dyDescent="0.2">
      <c r="A21">
        <v>3766</v>
      </c>
      <c r="B21" t="s">
        <v>147</v>
      </c>
      <c r="C21" s="1">
        <v>45598</v>
      </c>
      <c r="D21" t="s">
        <v>13</v>
      </c>
      <c r="E21">
        <v>2.5</v>
      </c>
      <c r="F21" s="2">
        <v>0.60975609756097504</v>
      </c>
      <c r="G21" s="2">
        <v>0.62847845662766999</v>
      </c>
      <c r="H21" s="2">
        <v>0.66516023927567702</v>
      </c>
      <c r="I21" s="2">
        <v>0.63043478260869501</v>
      </c>
      <c r="J21" s="2">
        <v>0.608510638297872</v>
      </c>
      <c r="K21" s="2">
        <v>3.5493278285980701E-2</v>
      </c>
      <c r="L21" s="2">
        <f>1/1.6</f>
        <v>0.625</v>
      </c>
      <c r="M21" s="4">
        <f>(Table1[[#This Row],[poisson_likelihood]] - (1-Table1[[#This Row],[poisson_likelihood]])/(1/Table1[[#This Row],[365 implied]]-1))*0.65/4</f>
        <v>1.7402770352793383E-2</v>
      </c>
    </row>
    <row r="22" spans="1:13" x14ac:dyDescent="0.2">
      <c r="A22">
        <v>3519</v>
      </c>
      <c r="B22" t="s">
        <v>24</v>
      </c>
      <c r="C22" s="1">
        <v>45598</v>
      </c>
      <c r="D22" t="s">
        <v>12</v>
      </c>
      <c r="E22">
        <v>1.5</v>
      </c>
      <c r="F22" s="2">
        <v>0.57471264367816</v>
      </c>
      <c r="G22" s="2">
        <v>0.69378151904264496</v>
      </c>
      <c r="H22" s="2">
        <v>0.63373607016539002</v>
      </c>
      <c r="I22" s="2">
        <v>0.66459627329192505</v>
      </c>
      <c r="J22" s="2">
        <v>0.65362035225048898</v>
      </c>
      <c r="K22" s="2">
        <v>3.4696203408033303E-2</v>
      </c>
      <c r="L22" s="2">
        <f t="shared" ref="L2:L65" si="0">1/1.68</f>
        <v>0.59523809523809523</v>
      </c>
      <c r="M22" s="4">
        <f>(Table1[[#This Row],[poisson_likelihood]] - (1-Table1[[#This Row],[poisson_likelihood]])/(1/Table1[[#This Row],[365 implied]]-1))*0.65/4</f>
        <v>1.5455804639928628E-2</v>
      </c>
    </row>
    <row r="23" spans="1:13" x14ac:dyDescent="0.2">
      <c r="A23">
        <v>3672</v>
      </c>
      <c r="B23" t="s">
        <v>100</v>
      </c>
      <c r="C23" s="1">
        <v>45598</v>
      </c>
      <c r="D23" t="s">
        <v>13</v>
      </c>
      <c r="E23">
        <v>2.5</v>
      </c>
      <c r="F23" s="2">
        <v>0.434782608695652</v>
      </c>
      <c r="G23" s="2">
        <v>0.46878630007206501</v>
      </c>
      <c r="H23" s="2">
        <v>0.51239299973855001</v>
      </c>
      <c r="I23" s="2">
        <v>0.48823529411764699</v>
      </c>
      <c r="J23" s="2">
        <v>0.489361702127659</v>
      </c>
      <c r="K23" s="2">
        <v>3.4327672961281801E-2</v>
      </c>
      <c r="L23" s="2">
        <f>1/2.2</f>
        <v>0.45454545454545453</v>
      </c>
      <c r="M23" s="4">
        <f>(Table1[[#This Row],[poisson_likelihood]] - (1-Table1[[#This Row],[poisson_likelihood]])/(1/Table1[[#This Row],[365 implied]]-1))*0.65/4</f>
        <v>1.7233747838776372E-2</v>
      </c>
    </row>
    <row r="24" spans="1:13" x14ac:dyDescent="0.2">
      <c r="A24">
        <v>3551</v>
      </c>
      <c r="B24" t="s">
        <v>40</v>
      </c>
      <c r="C24" s="1">
        <v>45598</v>
      </c>
      <c r="D24" t="s">
        <v>12</v>
      </c>
      <c r="E24">
        <v>1.5</v>
      </c>
      <c r="F24" s="2">
        <v>0.55248618784530301</v>
      </c>
      <c r="G24" s="2">
        <v>0.64760091975999801</v>
      </c>
      <c r="H24" s="2">
        <v>0.61362810388743005</v>
      </c>
      <c r="I24" s="2">
        <v>0.61052631578947303</v>
      </c>
      <c r="J24" s="2">
        <v>0.61893764434180099</v>
      </c>
      <c r="K24" s="2">
        <v>3.4156440751929001E-2</v>
      </c>
      <c r="L24" s="2"/>
      <c r="M24" s="2" t="e">
        <f>(Table1[[#This Row],[poisson_likelihood]] - (1-Table1[[#This Row],[poisson_likelihood]])/(1/Table1[[#This Row],[365 implied]]-1))*0.65/4</f>
        <v>#DIV/0!</v>
      </c>
    </row>
    <row r="25" spans="1:13" x14ac:dyDescent="0.2">
      <c r="A25">
        <v>3745</v>
      </c>
      <c r="B25" t="s">
        <v>137</v>
      </c>
      <c r="C25" s="1">
        <v>45598</v>
      </c>
      <c r="D25" t="s">
        <v>12</v>
      </c>
      <c r="E25">
        <v>4.5</v>
      </c>
      <c r="F25" s="2">
        <v>0.44247787610619399</v>
      </c>
      <c r="G25" s="2">
        <v>0.54191260575862699</v>
      </c>
      <c r="H25" s="2">
        <v>0.51691053910173701</v>
      </c>
      <c r="I25" s="2">
        <v>0.50609756097560898</v>
      </c>
      <c r="J25" s="2">
        <v>0.47122302158273299</v>
      </c>
      <c r="K25" s="2">
        <v>3.33765512638741E-2</v>
      </c>
      <c r="L25" s="2">
        <f>1/2.28</f>
        <v>0.43859649122807021</v>
      </c>
      <c r="M25" s="4">
        <f>(Table1[[#This Row],[poisson_likelihood]] - (1-Table1[[#This Row],[poisson_likelihood]])/(1/Table1[[#This Row],[365 implied]]-1))*0.65/4</f>
        <v>2.266824588843246E-2</v>
      </c>
    </row>
    <row r="26" spans="1:13" x14ac:dyDescent="0.2">
      <c r="A26">
        <v>3724</v>
      </c>
      <c r="B26" t="s">
        <v>126</v>
      </c>
      <c r="C26" s="1">
        <v>45598</v>
      </c>
      <c r="D26" t="s">
        <v>13</v>
      </c>
      <c r="E26">
        <v>1.5</v>
      </c>
      <c r="F26" s="2">
        <v>0.418410041841004</v>
      </c>
      <c r="G26" s="2">
        <v>0.44097088364896597</v>
      </c>
      <c r="H26" s="2">
        <v>0.49312468338190502</v>
      </c>
      <c r="I26" s="2">
        <v>0.54482758620689598</v>
      </c>
      <c r="J26" s="2">
        <v>0.53696498054474695</v>
      </c>
      <c r="K26" s="2">
        <v>3.21165455544523E-2</v>
      </c>
      <c r="L26" s="2">
        <f>1/2.45</f>
        <v>0.4081632653061224</v>
      </c>
      <c r="M26" s="4">
        <f>(Table1[[#This Row],[poisson_likelihood]] - (1-Table1[[#This Row],[poisson_likelihood]])/(1/Table1[[#This Row],[365 implied]]-1))*0.65/4</f>
        <v>2.3327768669945473E-2</v>
      </c>
    </row>
    <row r="27" spans="1:13" x14ac:dyDescent="0.2">
      <c r="A27">
        <v>3676</v>
      </c>
      <c r="B27" t="s">
        <v>102</v>
      </c>
      <c r="C27" s="1">
        <v>45598</v>
      </c>
      <c r="D27" t="s">
        <v>13</v>
      </c>
      <c r="E27">
        <v>1.5</v>
      </c>
      <c r="F27" s="2">
        <v>0.467289719626168</v>
      </c>
      <c r="G27" s="2">
        <v>0.47578929865962499</v>
      </c>
      <c r="H27" s="2">
        <v>0.53080363756336901</v>
      </c>
      <c r="I27" s="2">
        <v>0.54022988505747105</v>
      </c>
      <c r="J27" s="2">
        <v>0.56097560975609695</v>
      </c>
      <c r="K27" s="2">
        <v>2.9806970260002199E-2</v>
      </c>
      <c r="L27" s="2"/>
      <c r="M27" s="2" t="e">
        <f>(Table1[[#This Row],[poisson_likelihood]] - (1-Table1[[#This Row],[poisson_likelihood]])/(1/Table1[[#This Row],[365 implied]]-1))*0.65/4</f>
        <v>#DIV/0!</v>
      </c>
    </row>
    <row r="28" spans="1:13" x14ac:dyDescent="0.2">
      <c r="A28">
        <v>3742</v>
      </c>
      <c r="B28" t="s">
        <v>135</v>
      </c>
      <c r="C28" s="1">
        <v>45598</v>
      </c>
      <c r="D28" t="s">
        <v>13</v>
      </c>
      <c r="E28">
        <v>3.5</v>
      </c>
      <c r="F28" s="2">
        <v>0.60606060606060597</v>
      </c>
      <c r="G28" s="2">
        <v>0.61635212607060896</v>
      </c>
      <c r="H28" s="2">
        <v>0.65246227782219202</v>
      </c>
      <c r="I28" s="2">
        <v>0.63513513513513498</v>
      </c>
      <c r="J28" s="2">
        <v>0.642023346303502</v>
      </c>
      <c r="K28" s="2">
        <v>2.9447214771775799E-2</v>
      </c>
      <c r="L28" s="2">
        <f>1/1.62</f>
        <v>0.61728395061728392</v>
      </c>
      <c r="M28" s="4">
        <f>(Table1[[#This Row],[poisson_likelihood]] - (1-Table1[[#This Row],[poisson_likelihood]])/(1/Table1[[#This Row],[365 implied]]-1))*0.65/4</f>
        <v>1.493660425272913E-2</v>
      </c>
    </row>
    <row r="29" spans="1:13" x14ac:dyDescent="0.2">
      <c r="A29">
        <v>3726</v>
      </c>
      <c r="B29" t="s">
        <v>127</v>
      </c>
      <c r="C29" s="1">
        <v>45598</v>
      </c>
      <c r="D29" t="s">
        <v>13</v>
      </c>
      <c r="E29">
        <v>2.5</v>
      </c>
      <c r="F29" s="2">
        <v>0.63694267515923497</v>
      </c>
      <c r="G29" s="2">
        <v>0.646404835037512</v>
      </c>
      <c r="H29" s="2">
        <v>0.67963993284480995</v>
      </c>
      <c r="I29" s="2">
        <v>0.65</v>
      </c>
      <c r="J29" s="2">
        <v>0.66788321167883202</v>
      </c>
      <c r="K29" s="2">
        <v>2.9401181827347699E-2</v>
      </c>
      <c r="L29" s="2">
        <f>1/1.55</f>
        <v>0.64516129032258063</v>
      </c>
      <c r="M29" s="4">
        <f>(Table1[[#This Row],[poisson_likelihood]] - (1-Table1[[#This Row],[poisson_likelihood]])/(1/Table1[[#This Row],[365 implied]]-1))*0.65/4</f>
        <v>1.5789651064157296E-2</v>
      </c>
    </row>
    <row r="30" spans="1:13" x14ac:dyDescent="0.2">
      <c r="A30">
        <v>3616</v>
      </c>
      <c r="B30" t="s">
        <v>72</v>
      </c>
      <c r="C30" s="1">
        <v>45598</v>
      </c>
      <c r="D30" t="s">
        <v>13</v>
      </c>
      <c r="E30">
        <v>2.5</v>
      </c>
      <c r="F30" s="2">
        <v>0.65359477124182996</v>
      </c>
      <c r="G30" s="2">
        <v>0.63978377665159403</v>
      </c>
      <c r="H30" s="2">
        <v>0.69268463011752701</v>
      </c>
      <c r="I30" s="2">
        <v>0.71084337349397497</v>
      </c>
      <c r="J30" s="2">
        <v>0.69847328244274798</v>
      </c>
      <c r="K30" s="2">
        <v>2.821107739614E-2</v>
      </c>
      <c r="L30" s="2">
        <f>1/1.5</f>
        <v>0.66666666666666663</v>
      </c>
      <c r="M30" s="4">
        <f>(Table1[[#This Row],[poisson_likelihood]] - (1-Table1[[#This Row],[poisson_likelihood]])/(1/Table1[[#This Row],[365 implied]]-1))*0.65/4</f>
        <v>1.2683757182294418E-2</v>
      </c>
    </row>
    <row r="31" spans="1:13" x14ac:dyDescent="0.2">
      <c r="A31">
        <v>3648</v>
      </c>
      <c r="B31" t="s">
        <v>88</v>
      </c>
      <c r="C31" s="1">
        <v>45598</v>
      </c>
      <c r="D31" t="s">
        <v>13</v>
      </c>
      <c r="E31">
        <v>1.5</v>
      </c>
      <c r="F31" s="2">
        <v>0.40816326530612201</v>
      </c>
      <c r="G31" s="2">
        <v>0.43756503210748998</v>
      </c>
      <c r="H31" s="2">
        <v>0.47426730147026502</v>
      </c>
      <c r="I31" s="2">
        <v>0.57364341085271298</v>
      </c>
      <c r="J31" s="2">
        <v>0.54037267080745299</v>
      </c>
      <c r="K31" s="2">
        <v>2.7923256655543099E-2</v>
      </c>
      <c r="L31" s="2">
        <f>1/2.45</f>
        <v>0.4081632653061224</v>
      </c>
      <c r="M31" s="4">
        <f>(Table1[[#This Row],[poisson_likelihood]] - (1-Table1[[#This Row],[poisson_likelihood]])/(1/Table1[[#This Row],[365 implied]]-1))*0.65/4</f>
        <v>1.8150116826102944E-2</v>
      </c>
    </row>
    <row r="32" spans="1:13" x14ac:dyDescent="0.2">
      <c r="A32">
        <v>3640</v>
      </c>
      <c r="B32" t="s">
        <v>84</v>
      </c>
      <c r="C32" s="1">
        <v>45598</v>
      </c>
      <c r="D32" t="s">
        <v>13</v>
      </c>
      <c r="E32">
        <v>2.5</v>
      </c>
      <c r="F32" s="2">
        <v>0.476190476190476</v>
      </c>
      <c r="G32" s="2">
        <v>0.491121895006009</v>
      </c>
      <c r="H32" s="2">
        <v>0.53418688942063697</v>
      </c>
      <c r="I32" s="2">
        <v>0.55113636363636298</v>
      </c>
      <c r="J32" s="2">
        <v>0.55821917808219101</v>
      </c>
      <c r="K32" s="2">
        <v>2.76801063143952E-2</v>
      </c>
      <c r="L32" s="2">
        <f>1/2.28</f>
        <v>0.43859649122807021</v>
      </c>
      <c r="M32" s="4">
        <f>(Table1[[#This Row],[poisson_likelihood]] - (1-Table1[[#This Row],[poisson_likelihood]])/(1/Table1[[#This Row],[365 implied]]-1))*0.65/4</f>
        <v>2.7668939476832799E-2</v>
      </c>
    </row>
    <row r="33" spans="1:13" x14ac:dyDescent="0.2">
      <c r="A33">
        <v>3698</v>
      </c>
      <c r="B33" t="s">
        <v>113</v>
      </c>
      <c r="C33" s="1">
        <v>45598</v>
      </c>
      <c r="D33" t="s">
        <v>13</v>
      </c>
      <c r="E33">
        <v>1.5</v>
      </c>
      <c r="F33" s="2">
        <v>0.39370078740157399</v>
      </c>
      <c r="G33" s="2">
        <v>0.41467772814123599</v>
      </c>
      <c r="H33" s="2">
        <v>0.46036199848180098</v>
      </c>
      <c r="I33" s="2">
        <v>0.52671755725190805</v>
      </c>
      <c r="J33" s="2">
        <v>0.47916666666666602</v>
      </c>
      <c r="K33" s="2">
        <v>2.74869279454182E-2</v>
      </c>
      <c r="L33" s="2">
        <f>1/2.5</f>
        <v>0.4</v>
      </c>
      <c r="M33" s="4">
        <f>(Table1[[#This Row],[poisson_likelihood]] - (1-Table1[[#This Row],[poisson_likelihood]])/(1/Table1[[#This Row],[365 implied]]-1))*0.65/4</f>
        <v>1.634804125548777E-2</v>
      </c>
    </row>
    <row r="34" spans="1:13" x14ac:dyDescent="0.2">
      <c r="A34">
        <v>3754</v>
      </c>
      <c r="B34" t="s">
        <v>141</v>
      </c>
      <c r="C34" s="1">
        <v>45598</v>
      </c>
      <c r="D34" t="s">
        <v>13</v>
      </c>
      <c r="E34">
        <v>2.5</v>
      </c>
      <c r="F34" s="2">
        <v>0.50505050505050497</v>
      </c>
      <c r="G34" s="2">
        <v>0.51561845832961195</v>
      </c>
      <c r="H34" s="2">
        <v>0.55836138611382702</v>
      </c>
      <c r="I34" s="2">
        <v>0.50877192982456099</v>
      </c>
      <c r="J34" s="2">
        <v>0.54684512428298204</v>
      </c>
      <c r="K34" s="2">
        <v>2.69274348228008E-2</v>
      </c>
      <c r="L34" s="2">
        <f>1/1.86</f>
        <v>0.5376344086021505</v>
      </c>
      <c r="M34" s="4">
        <f>(Table1[[#This Row],[poisson_likelihood]] - (1-Table1[[#This Row],[poisson_likelihood]])/(1/Table1[[#This Row],[365 implied]]-1))*0.65/4</f>
        <v>7.2845685498886285E-3</v>
      </c>
    </row>
    <row r="35" spans="1:13" x14ac:dyDescent="0.2">
      <c r="A35">
        <v>3652</v>
      </c>
      <c r="B35" t="s">
        <v>90</v>
      </c>
      <c r="C35" s="1">
        <v>45598</v>
      </c>
      <c r="D35" t="s">
        <v>13</v>
      </c>
      <c r="E35">
        <v>2.5</v>
      </c>
      <c r="F35" s="2">
        <v>0.45454545454545398</v>
      </c>
      <c r="G35" s="2">
        <v>0.47146574185776102</v>
      </c>
      <c r="H35" s="2">
        <v>0.51263745286273799</v>
      </c>
      <c r="I35" s="2">
        <v>0.51829268292682895</v>
      </c>
      <c r="J35" s="2">
        <v>0.53358208955223796</v>
      </c>
      <c r="K35" s="2">
        <v>2.6625499228755199E-2</v>
      </c>
      <c r="L35" s="2">
        <f>1/2.35</f>
        <v>0.42553191489361702</v>
      </c>
      <c r="M35" s="4">
        <f>(Table1[[#This Row],[poisson_likelihood]] - (1-Table1[[#This Row],[poisson_likelihood]])/(1/Table1[[#This Row],[365 implied]]-1))*0.65/4</f>
        <v>2.4639575786635611E-2</v>
      </c>
    </row>
    <row r="36" spans="1:13" x14ac:dyDescent="0.2">
      <c r="A36">
        <v>3760</v>
      </c>
      <c r="B36" t="s">
        <v>144</v>
      </c>
      <c r="C36" s="1">
        <v>45598</v>
      </c>
      <c r="D36" t="s">
        <v>13</v>
      </c>
      <c r="E36">
        <v>1.5</v>
      </c>
      <c r="F36" s="2">
        <v>0.42553191489361702</v>
      </c>
      <c r="G36" s="2">
        <v>0.43538564435896399</v>
      </c>
      <c r="H36" s="2">
        <v>0.485485151287117</v>
      </c>
      <c r="I36" s="2">
        <v>0.47474747474747397</v>
      </c>
      <c r="J36" s="2">
        <v>0.45971563981042601</v>
      </c>
      <c r="K36" s="2">
        <v>2.6090760282356702E-2</v>
      </c>
      <c r="L36" s="2">
        <f>1/2.5</f>
        <v>0.4</v>
      </c>
      <c r="M36" s="4">
        <f>(Table1[[#This Row],[poisson_likelihood]] - (1-Table1[[#This Row],[poisson_likelihood]])/(1/Table1[[#This Row],[365 implied]]-1))*0.65/4</f>
        <v>2.3152228473594192E-2</v>
      </c>
    </row>
    <row r="37" spans="1:13" x14ac:dyDescent="0.2">
      <c r="A37">
        <v>3558</v>
      </c>
      <c r="B37" t="s">
        <v>43</v>
      </c>
      <c r="C37" s="1">
        <v>45598</v>
      </c>
      <c r="D37" t="s">
        <v>13</v>
      </c>
      <c r="E37">
        <v>3.5</v>
      </c>
      <c r="F37" s="2">
        <v>0.59880239520958001</v>
      </c>
      <c r="G37" s="2">
        <v>0.60074410639520803</v>
      </c>
      <c r="H37" s="2">
        <v>0.64000514924616003</v>
      </c>
      <c r="I37" s="2">
        <v>0.65294117647058803</v>
      </c>
      <c r="J37" s="2">
        <v>0.659498207885304</v>
      </c>
      <c r="K37" s="2">
        <v>2.5674850463092501E-2</v>
      </c>
      <c r="L37" s="2">
        <f>1/1.62</f>
        <v>0.61728395061728392</v>
      </c>
      <c r="M37" s="4">
        <f>(Table1[[#This Row],[poisson_likelihood]] - (1-Table1[[#This Row],[poisson_likelihood]])/(1/Table1[[#This Row],[365 implied]]-1))*0.65/4</f>
        <v>9.6473476436316763E-3</v>
      </c>
    </row>
    <row r="38" spans="1:13" x14ac:dyDescent="0.2">
      <c r="A38">
        <v>3507</v>
      </c>
      <c r="B38" t="s">
        <v>18</v>
      </c>
      <c r="C38" s="1">
        <v>45598</v>
      </c>
      <c r="D38" t="s">
        <v>12</v>
      </c>
      <c r="E38">
        <v>3.5</v>
      </c>
      <c r="F38" s="2">
        <v>0.42372881355932202</v>
      </c>
      <c r="G38" s="2">
        <v>0.5123414139454</v>
      </c>
      <c r="H38" s="2">
        <v>0.478100985202774</v>
      </c>
      <c r="I38" s="2">
        <v>0.46385542168674698</v>
      </c>
      <c r="J38" s="2">
        <v>0.42549019607843103</v>
      </c>
      <c r="K38" s="2">
        <v>2.3587927404144698E-2</v>
      </c>
      <c r="L38" s="2"/>
      <c r="M38" s="2" t="e">
        <f>(Table1[[#This Row],[poisson_likelihood]] - (1-Table1[[#This Row],[poisson_likelihood]])/(1/Table1[[#This Row],[365 implied]]-1))*0.65/4</f>
        <v>#DIV/0!</v>
      </c>
    </row>
    <row r="39" spans="1:13" x14ac:dyDescent="0.2">
      <c r="A39">
        <v>3535</v>
      </c>
      <c r="B39" t="s">
        <v>32</v>
      </c>
      <c r="C39" s="1">
        <v>45598</v>
      </c>
      <c r="D39" t="s">
        <v>12</v>
      </c>
      <c r="E39">
        <v>1.5</v>
      </c>
      <c r="F39" s="2">
        <v>0.60606060606060597</v>
      </c>
      <c r="G39" s="2">
        <v>0.67076997866078902</v>
      </c>
      <c r="H39" s="2">
        <v>0.64310226999192599</v>
      </c>
      <c r="I39" s="2">
        <v>0.63855421686746905</v>
      </c>
      <c r="J39" s="2">
        <v>0.61904761904761896</v>
      </c>
      <c r="K39" s="2">
        <v>2.3507209802568398E-2</v>
      </c>
      <c r="L39" s="2"/>
      <c r="M39" s="2" t="e">
        <f>(Table1[[#This Row],[poisson_likelihood]] - (1-Table1[[#This Row],[poisson_likelihood]])/(1/Table1[[#This Row],[365 implied]]-1))*0.65/4</f>
        <v>#DIV/0!</v>
      </c>
    </row>
    <row r="40" spans="1:13" x14ac:dyDescent="0.2">
      <c r="A40">
        <v>3650</v>
      </c>
      <c r="B40" t="s">
        <v>89</v>
      </c>
      <c r="C40" s="1">
        <v>45598</v>
      </c>
      <c r="D40" t="s">
        <v>13</v>
      </c>
      <c r="E40">
        <v>1.5</v>
      </c>
      <c r="F40" s="2">
        <v>0.39840637450199201</v>
      </c>
      <c r="G40" s="2">
        <v>0.40442330292058098</v>
      </c>
      <c r="H40" s="2">
        <v>0.452211453379888</v>
      </c>
      <c r="I40" s="2">
        <v>0.49635036496350299</v>
      </c>
      <c r="J40" s="2">
        <v>0.47199999999999998</v>
      </c>
      <c r="K40" s="2">
        <v>2.235939536151E-2</v>
      </c>
      <c r="L40" s="2"/>
      <c r="M40" s="4" t="e">
        <f>(Table1[[#This Row],[poisson_likelihood]] - (1-Table1[[#This Row],[poisson_likelihood]])/(1/Table1[[#This Row],[365 implied]]-1))*0.65/4</f>
        <v>#DIV/0!</v>
      </c>
    </row>
    <row r="41" spans="1:13" x14ac:dyDescent="0.2">
      <c r="A41">
        <v>3592</v>
      </c>
      <c r="B41" t="s">
        <v>60</v>
      </c>
      <c r="C41" s="1">
        <v>45598</v>
      </c>
      <c r="D41" t="s">
        <v>13</v>
      </c>
      <c r="E41">
        <v>2.5</v>
      </c>
      <c r="F41" s="2">
        <v>0.62893081761006198</v>
      </c>
      <c r="G41" s="2">
        <v>0.60527617012486301</v>
      </c>
      <c r="H41" s="2">
        <v>0.66052170747174399</v>
      </c>
      <c r="I41" s="2">
        <v>0.72043010752688097</v>
      </c>
      <c r="J41" s="2">
        <v>0.66268656716417895</v>
      </c>
      <c r="K41" s="2">
        <v>2.1283692745793899E-2</v>
      </c>
      <c r="L41" s="2">
        <f>1/1.5</f>
        <v>0.66666666666666663</v>
      </c>
      <c r="M41" s="2">
        <f>(Table1[[#This Row],[poisson_likelihood]] - (1-Table1[[#This Row],[poisson_likelihood]])/(1/Table1[[#This Row],[365 implied]]-1))*0.65/4</f>
        <v>-2.9956676075248048E-3</v>
      </c>
    </row>
    <row r="42" spans="1:13" x14ac:dyDescent="0.2">
      <c r="A42">
        <v>3525</v>
      </c>
      <c r="B42" t="s">
        <v>27</v>
      </c>
      <c r="C42" s="1">
        <v>45598</v>
      </c>
      <c r="D42" t="s">
        <v>12</v>
      </c>
      <c r="E42">
        <v>2.5</v>
      </c>
      <c r="F42" s="2">
        <v>0.53191489361702105</v>
      </c>
      <c r="G42" s="2">
        <v>0.60014720713794001</v>
      </c>
      <c r="H42" s="2">
        <v>0.57173739428779902</v>
      </c>
      <c r="I42" s="2">
        <v>0.58620689655172398</v>
      </c>
      <c r="J42" s="2">
        <v>0.50563909774436</v>
      </c>
      <c r="K42" s="2">
        <v>2.1268835585529E-2</v>
      </c>
      <c r="L42" s="2"/>
      <c r="M42" s="2" t="e">
        <f>(Table1[[#This Row],[poisson_likelihood]] - (1-Table1[[#This Row],[poisson_likelihood]])/(1/Table1[[#This Row],[365 implied]]-1))*0.65/4</f>
        <v>#DIV/0!</v>
      </c>
    </row>
    <row r="43" spans="1:13" x14ac:dyDescent="0.2">
      <c r="A43">
        <v>3694</v>
      </c>
      <c r="B43" t="s">
        <v>111</v>
      </c>
      <c r="C43" s="1">
        <v>45598</v>
      </c>
      <c r="D43" t="s">
        <v>13</v>
      </c>
      <c r="E43">
        <v>2.5</v>
      </c>
      <c r="F43" s="2">
        <v>0.53475935828876997</v>
      </c>
      <c r="G43" s="2">
        <v>0.52816921574056297</v>
      </c>
      <c r="H43" s="2">
        <v>0.57411938034535803</v>
      </c>
      <c r="I43" s="2">
        <v>0.56874999999999998</v>
      </c>
      <c r="J43" s="2">
        <v>0.58620689655172398</v>
      </c>
      <c r="K43" s="2">
        <v>2.1150356679833199E-2</v>
      </c>
      <c r="L43" s="2">
        <f>1/1.86</f>
        <v>0.5376344086021505</v>
      </c>
      <c r="M43" s="4">
        <f>(Table1[[#This Row],[poisson_likelihood]] - (1-Table1[[#This Row],[poisson_likelihood]])/(1/Table1[[#This Row],[365 implied]]-1))*0.65/4</f>
        <v>1.2822770592307532E-2</v>
      </c>
    </row>
    <row r="44" spans="1:13" x14ac:dyDescent="0.2">
      <c r="A44">
        <v>3622</v>
      </c>
      <c r="B44" t="s">
        <v>75</v>
      </c>
      <c r="C44" s="1">
        <v>45598</v>
      </c>
      <c r="D44" t="s">
        <v>13</v>
      </c>
      <c r="E44">
        <v>1.5</v>
      </c>
      <c r="F44" s="2">
        <v>0.45454545454545398</v>
      </c>
      <c r="G44" s="2">
        <v>0.44405094213346102</v>
      </c>
      <c r="H44" s="2">
        <v>0.49875279891584001</v>
      </c>
      <c r="I44" s="2">
        <v>0.49425287356321801</v>
      </c>
      <c r="J44" s="2">
        <v>0.528195488721804</v>
      </c>
      <c r="K44" s="2">
        <v>2.0261699503093401E-2</v>
      </c>
      <c r="L44" s="2">
        <f>1/2.1</f>
        <v>0.47619047619047616</v>
      </c>
      <c r="M44" s="4">
        <f>(Table1[[#This Row],[poisson_likelihood]] - (1-Table1[[#This Row],[poisson_likelihood]])/(1/Table1[[#This Row],[365 implied]]-1))*0.65/4</f>
        <v>6.9994478454821884E-3</v>
      </c>
    </row>
    <row r="45" spans="1:13" x14ac:dyDescent="0.2">
      <c r="A45">
        <v>3643</v>
      </c>
      <c r="B45" t="s">
        <v>86</v>
      </c>
      <c r="C45" s="1">
        <v>45598</v>
      </c>
      <c r="D45" t="s">
        <v>12</v>
      </c>
      <c r="E45">
        <v>1.5</v>
      </c>
      <c r="F45" s="2">
        <v>0.61728395061728303</v>
      </c>
      <c r="G45" s="2">
        <v>0.68380097061882805</v>
      </c>
      <c r="H45" s="2">
        <v>0.64828854413042203</v>
      </c>
      <c r="I45" s="2">
        <v>0.70212765957446799</v>
      </c>
      <c r="J45" s="2">
        <v>0.66666666666666596</v>
      </c>
      <c r="K45" s="2">
        <v>2.0253000601324501E-2</v>
      </c>
      <c r="L45" s="2"/>
      <c r="M45" s="2" t="e">
        <f>(Table1[[#This Row],[poisson_likelihood]] - (1-Table1[[#This Row],[poisson_likelihood]])/(1/Table1[[#This Row],[365 implied]]-1))*0.65/4</f>
        <v>#DIV/0!</v>
      </c>
    </row>
    <row r="46" spans="1:13" x14ac:dyDescent="0.2">
      <c r="A46">
        <v>3638</v>
      </c>
      <c r="B46" t="s">
        <v>83</v>
      </c>
      <c r="C46" s="1">
        <v>45598</v>
      </c>
      <c r="D46" t="s">
        <v>13</v>
      </c>
      <c r="E46">
        <v>3.5</v>
      </c>
      <c r="F46" s="2">
        <v>0.56818181818181801</v>
      </c>
      <c r="G46" s="2">
        <v>0.56059462609711797</v>
      </c>
      <c r="H46" s="2">
        <v>0.60053808640426998</v>
      </c>
      <c r="I46" s="2">
        <v>0.59659090909090895</v>
      </c>
      <c r="J46" s="2">
        <v>0.59589041095890405</v>
      </c>
      <c r="K46" s="2">
        <v>1.8732576339314098E-2</v>
      </c>
      <c r="L46" s="2"/>
      <c r="M46" s="2" t="e">
        <f>(Table1[[#This Row],[poisson_likelihood]] - (1-Table1[[#This Row],[poisson_likelihood]])/(1/Table1[[#This Row],[365 implied]]-1))*0.65/4</f>
        <v>#DIV/0!</v>
      </c>
    </row>
    <row r="47" spans="1:13" x14ac:dyDescent="0.2">
      <c r="A47">
        <v>3625</v>
      </c>
      <c r="B47" t="s">
        <v>77</v>
      </c>
      <c r="C47" s="1">
        <v>45598</v>
      </c>
      <c r="D47" t="s">
        <v>12</v>
      </c>
      <c r="E47">
        <v>2.5</v>
      </c>
      <c r="F47" s="2">
        <v>0.5</v>
      </c>
      <c r="G47" s="2">
        <v>0.58140736608668997</v>
      </c>
      <c r="H47" s="2">
        <v>0.53682651758756605</v>
      </c>
      <c r="I47" s="2">
        <v>0.55639097744360899</v>
      </c>
      <c r="J47" s="2">
        <v>0.55922865013774103</v>
      </c>
      <c r="K47" s="2">
        <v>1.84132587937831E-2</v>
      </c>
      <c r="L47" s="2">
        <f>1/2.05</f>
        <v>0.48780487804878053</v>
      </c>
      <c r="M47" s="4">
        <f>(Table1[[#This Row],[poisson_likelihood]] - (1-Table1[[#This Row],[poisson_likelihood]])/(1/Table1[[#This Row],[365 implied]]-1))*0.65/4</f>
        <v>1.5552698734626603E-2</v>
      </c>
    </row>
    <row r="48" spans="1:13" x14ac:dyDescent="0.2">
      <c r="A48">
        <v>3660</v>
      </c>
      <c r="B48" t="s">
        <v>94</v>
      </c>
      <c r="C48" s="1">
        <v>45598</v>
      </c>
      <c r="D48" t="s">
        <v>13</v>
      </c>
      <c r="E48">
        <v>2.5</v>
      </c>
      <c r="F48" s="2">
        <v>0.58479532163742598</v>
      </c>
      <c r="G48" s="2">
        <v>0.57347429274731299</v>
      </c>
      <c r="H48" s="2">
        <v>0.61470041014840904</v>
      </c>
      <c r="I48" s="2">
        <v>0.588607594936708</v>
      </c>
      <c r="J48" s="2">
        <v>0.59854014598540095</v>
      </c>
      <c r="K48" s="2">
        <v>1.80062328710494E-2</v>
      </c>
      <c r="L48" s="2"/>
      <c r="M48" s="2" t="e">
        <f>(Table1[[#This Row],[poisson_likelihood]] - (1-Table1[[#This Row],[poisson_likelihood]])/(1/Table1[[#This Row],[365 implied]]-1))*0.65/4</f>
        <v>#DIV/0!</v>
      </c>
    </row>
    <row r="49" spans="1:13" x14ac:dyDescent="0.2">
      <c r="A49">
        <v>3563</v>
      </c>
      <c r="B49" t="s">
        <v>46</v>
      </c>
      <c r="C49" s="1">
        <v>45598</v>
      </c>
      <c r="D49" t="s">
        <v>12</v>
      </c>
      <c r="E49">
        <v>2.5</v>
      </c>
      <c r="F49" s="2">
        <v>0.56818181818181801</v>
      </c>
      <c r="G49" s="2">
        <v>0.62592950089649202</v>
      </c>
      <c r="H49" s="2">
        <v>0.59895776886501995</v>
      </c>
      <c r="I49" s="2">
        <v>0.60759493670886</v>
      </c>
      <c r="J49" s="2">
        <v>0.60893854748603304</v>
      </c>
      <c r="K49" s="2">
        <v>1.7817655658696099E-2</v>
      </c>
      <c r="L49" s="2">
        <f>1/1.64</f>
        <v>0.6097560975609756</v>
      </c>
      <c r="M49" s="2">
        <f>(Table1[[#This Row],[poisson_likelihood]] - (1-Table1[[#This Row],[poisson_likelihood]])/(1/Table1[[#This Row],[365 implied]]-1))*0.65/4</f>
        <v>-4.4964915585502599E-3</v>
      </c>
    </row>
    <row r="50" spans="1:13" x14ac:dyDescent="0.2">
      <c r="A50">
        <v>3730</v>
      </c>
      <c r="B50" t="s">
        <v>129</v>
      </c>
      <c r="C50" s="1">
        <v>45598</v>
      </c>
      <c r="D50" t="s">
        <v>13</v>
      </c>
      <c r="E50">
        <v>1.5</v>
      </c>
      <c r="F50" s="2">
        <v>0.5</v>
      </c>
      <c r="G50" s="2">
        <v>0.47957942813252002</v>
      </c>
      <c r="H50" s="2">
        <v>0.53547097694521495</v>
      </c>
      <c r="I50" s="2">
        <v>0.58771929824561397</v>
      </c>
      <c r="J50" s="2">
        <v>0.60360360360360299</v>
      </c>
      <c r="K50" s="2">
        <v>1.7735488472607801E-2</v>
      </c>
      <c r="L50" s="2"/>
      <c r="M50" s="2" t="e">
        <f>(Table1[[#This Row],[poisson_likelihood]] - (1-Table1[[#This Row],[poisson_likelihood]])/(1/Table1[[#This Row],[365 implied]]-1))*0.65/4</f>
        <v>#DIV/0!</v>
      </c>
    </row>
    <row r="51" spans="1:13" x14ac:dyDescent="0.2">
      <c r="A51">
        <v>3716</v>
      </c>
      <c r="B51" t="s">
        <v>122</v>
      </c>
      <c r="C51" s="1">
        <v>45598</v>
      </c>
      <c r="D51" t="s">
        <v>13</v>
      </c>
      <c r="E51">
        <v>1.5</v>
      </c>
      <c r="F51" s="2">
        <v>0.42918454935622302</v>
      </c>
      <c r="G51" s="2">
        <v>0.41540913419062098</v>
      </c>
      <c r="H51" s="2">
        <v>0.46863921197674901</v>
      </c>
      <c r="I51" s="2">
        <v>0.47204968944099301</v>
      </c>
      <c r="J51" s="2">
        <v>0.47766990291262101</v>
      </c>
      <c r="K51" s="2">
        <v>1.72799556213959E-2</v>
      </c>
      <c r="L51" s="2"/>
      <c r="M51" s="2" t="e">
        <f>(Table1[[#This Row],[poisson_likelihood]] - (1-Table1[[#This Row],[poisson_likelihood]])/(1/Table1[[#This Row],[365 implied]]-1))*0.65/4</f>
        <v>#DIV/0!</v>
      </c>
    </row>
    <row r="52" spans="1:13" x14ac:dyDescent="0.2">
      <c r="A52">
        <v>3769</v>
      </c>
      <c r="B52" t="s">
        <v>149</v>
      </c>
      <c r="C52" s="1">
        <v>45598</v>
      </c>
      <c r="D52" t="s">
        <v>12</v>
      </c>
      <c r="E52">
        <v>1.5</v>
      </c>
      <c r="F52" s="2">
        <v>0.64935064935064901</v>
      </c>
      <c r="G52" s="2">
        <v>0.70943583993216996</v>
      </c>
      <c r="H52" s="2">
        <v>0.67358604396204902</v>
      </c>
      <c r="I52" s="2">
        <v>0.72549019607843102</v>
      </c>
      <c r="J52" s="2">
        <v>0.67664670658682602</v>
      </c>
      <c r="K52" s="2">
        <v>1.7278938750720198E-2</v>
      </c>
      <c r="L52" s="2"/>
      <c r="M52" s="2" t="e">
        <f>(Table1[[#This Row],[poisson_likelihood]] - (1-Table1[[#This Row],[poisson_likelihood]])/(1/Table1[[#This Row],[365 implied]]-1))*0.65/4</f>
        <v>#DIV/0!</v>
      </c>
    </row>
    <row r="53" spans="1:13" x14ac:dyDescent="0.2">
      <c r="A53">
        <v>3662</v>
      </c>
      <c r="B53" t="s">
        <v>95</v>
      </c>
      <c r="C53" s="1">
        <v>45598</v>
      </c>
      <c r="D53" t="s">
        <v>13</v>
      </c>
      <c r="E53">
        <v>1.5</v>
      </c>
      <c r="F53" s="2">
        <v>0.40816326530612201</v>
      </c>
      <c r="G53" s="2">
        <v>0.40244961112404698</v>
      </c>
      <c r="H53" s="2">
        <v>0.44802698997092599</v>
      </c>
      <c r="I53" s="2">
        <v>0.449438202247191</v>
      </c>
      <c r="J53" s="2">
        <v>0.44897959183673403</v>
      </c>
      <c r="K53" s="2">
        <v>1.6838987142891199E-2</v>
      </c>
      <c r="L53" s="2"/>
      <c r="M53" s="2" t="e">
        <f>(Table1[[#This Row],[poisson_likelihood]] - (1-Table1[[#This Row],[poisson_likelihood]])/(1/Table1[[#This Row],[365 implied]]-1))*0.65/4</f>
        <v>#DIV/0!</v>
      </c>
    </row>
    <row r="54" spans="1:13" x14ac:dyDescent="0.2">
      <c r="A54">
        <v>3756</v>
      </c>
      <c r="B54" t="s">
        <v>142</v>
      </c>
      <c r="C54" s="1">
        <v>45598</v>
      </c>
      <c r="D54" t="s">
        <v>13</v>
      </c>
      <c r="E54">
        <v>2.5</v>
      </c>
      <c r="F54" s="2">
        <v>0.51546391752577303</v>
      </c>
      <c r="G54" s="2">
        <v>0.50358152147230495</v>
      </c>
      <c r="H54" s="2">
        <v>0.547796223237903</v>
      </c>
      <c r="I54" s="2">
        <v>0.54878048780487798</v>
      </c>
      <c r="J54" s="2">
        <v>0.55426356589147197</v>
      </c>
      <c r="K54" s="2">
        <v>1.6682093904662802E-2</v>
      </c>
      <c r="L54" s="2"/>
      <c r="M54" s="2" t="e">
        <f>(Table1[[#This Row],[poisson_likelihood]] - (1-Table1[[#This Row],[poisson_likelihood]])/(1/Table1[[#This Row],[365 implied]]-1))*0.65/4</f>
        <v>#DIV/0!</v>
      </c>
    </row>
    <row r="55" spans="1:13" x14ac:dyDescent="0.2">
      <c r="A55">
        <v>3704</v>
      </c>
      <c r="B55" t="s">
        <v>116</v>
      </c>
      <c r="C55" s="1">
        <v>45598</v>
      </c>
      <c r="D55" t="s">
        <v>13</v>
      </c>
      <c r="E55">
        <v>4.5</v>
      </c>
      <c r="F55" s="2">
        <v>0.49504950495049499</v>
      </c>
      <c r="G55" s="2">
        <v>0.49546993710973097</v>
      </c>
      <c r="H55" s="2">
        <v>0.527008954159357</v>
      </c>
      <c r="I55" s="2">
        <v>0.56626506024096301</v>
      </c>
      <c r="J55" s="2">
        <v>0.56989247311827895</v>
      </c>
      <c r="K55" s="2">
        <v>1.58230606377209E-2</v>
      </c>
      <c r="L55" s="2"/>
      <c r="M55" s="2" t="e">
        <f>(Table1[[#This Row],[poisson_likelihood]] - (1-Table1[[#This Row],[poisson_likelihood]])/(1/Table1[[#This Row],[365 implied]]-1))*0.65/4</f>
        <v>#DIV/0!</v>
      </c>
    </row>
    <row r="56" spans="1:13" x14ac:dyDescent="0.2">
      <c r="A56">
        <v>3529</v>
      </c>
      <c r="B56" t="s">
        <v>29</v>
      </c>
      <c r="C56" s="1">
        <v>45598</v>
      </c>
      <c r="D56" t="s">
        <v>12</v>
      </c>
      <c r="E56">
        <v>2.5</v>
      </c>
      <c r="F56" s="2">
        <v>0.43103448275862</v>
      </c>
      <c r="G56" s="2">
        <v>0.50995712957494099</v>
      </c>
      <c r="H56" s="2">
        <v>0.46622397905100199</v>
      </c>
      <c r="I56" s="2">
        <v>0.45783132530120402</v>
      </c>
      <c r="J56" s="2">
        <v>0.47142857142857097</v>
      </c>
      <c r="K56" s="2">
        <v>1.5462051401197999E-2</v>
      </c>
      <c r="L56" s="2"/>
      <c r="M56" s="2" t="e">
        <f>(Table1[[#This Row],[poisson_likelihood]] - (1-Table1[[#This Row],[poisson_likelihood]])/(1/Table1[[#This Row],[365 implied]]-1))*0.65/4</f>
        <v>#DIV/0!</v>
      </c>
    </row>
    <row r="57" spans="1:13" x14ac:dyDescent="0.2">
      <c r="A57">
        <v>3502</v>
      </c>
      <c r="B57" t="s">
        <v>15</v>
      </c>
      <c r="C57" s="1">
        <v>45598</v>
      </c>
      <c r="D57" t="s">
        <v>13</v>
      </c>
      <c r="E57">
        <v>2.5</v>
      </c>
      <c r="F57" s="2">
        <v>0.512820512820512</v>
      </c>
      <c r="G57" s="2">
        <v>0.49906574310468499</v>
      </c>
      <c r="H57" s="2">
        <v>0.54284913461520001</v>
      </c>
      <c r="I57" s="2">
        <v>0.59770114942528696</v>
      </c>
      <c r="J57" s="2">
        <v>0.522556390977443</v>
      </c>
      <c r="K57" s="2">
        <v>1.54094243420106E-2</v>
      </c>
      <c r="L57" s="2"/>
      <c r="M57" s="2" t="e">
        <f>(Table1[[#This Row],[poisson_likelihood]] - (1-Table1[[#This Row],[poisson_likelihood]])/(1/Table1[[#This Row],[365 implied]]-1))*0.65/4</f>
        <v>#DIV/0!</v>
      </c>
    </row>
    <row r="58" spans="1:13" x14ac:dyDescent="0.2">
      <c r="A58">
        <v>3761</v>
      </c>
      <c r="B58" t="s">
        <v>145</v>
      </c>
      <c r="C58" s="1">
        <v>45598</v>
      </c>
      <c r="D58" t="s">
        <v>12</v>
      </c>
      <c r="E58">
        <v>2.5</v>
      </c>
      <c r="F58" s="2">
        <v>0.57471264367816</v>
      </c>
      <c r="G58" s="2">
        <v>0.63010560211845701</v>
      </c>
      <c r="H58" s="2">
        <v>0.60065060598815101</v>
      </c>
      <c r="I58" s="2">
        <v>0.57803468208092401</v>
      </c>
      <c r="J58" s="2">
        <v>0.54545454545454497</v>
      </c>
      <c r="K58" s="2">
        <v>1.52473156822242E-2</v>
      </c>
      <c r="L58" s="2"/>
      <c r="M58" s="2" t="e">
        <f>(Table1[[#This Row],[poisson_likelihood]] - (1-Table1[[#This Row],[poisson_likelihood]])/(1/Table1[[#This Row],[365 implied]]-1))*0.65/4</f>
        <v>#DIV/0!</v>
      </c>
    </row>
    <row r="59" spans="1:13" x14ac:dyDescent="0.2">
      <c r="A59">
        <v>3758</v>
      </c>
      <c r="B59" t="s">
        <v>143</v>
      </c>
      <c r="C59" s="1">
        <v>45598</v>
      </c>
      <c r="D59" t="s">
        <v>13</v>
      </c>
      <c r="E59">
        <v>2.5</v>
      </c>
      <c r="F59" s="2">
        <v>0.57471264367816</v>
      </c>
      <c r="G59" s="2">
        <v>0.558482243569137</v>
      </c>
      <c r="H59" s="2">
        <v>0.59996767852688904</v>
      </c>
      <c r="I59" s="2">
        <v>0.62111801242235998</v>
      </c>
      <c r="J59" s="2">
        <v>0.595667870036101</v>
      </c>
      <c r="K59" s="2">
        <v>1.48458650799961E-2</v>
      </c>
      <c r="L59" s="2"/>
      <c r="M59" s="2" t="e">
        <f>(Table1[[#This Row],[poisson_likelihood]] - (1-Table1[[#This Row],[poisson_likelihood]])/(1/Table1[[#This Row],[365 implied]]-1))*0.65/4</f>
        <v>#DIV/0!</v>
      </c>
    </row>
    <row r="60" spans="1:13" x14ac:dyDescent="0.2">
      <c r="A60">
        <v>3497</v>
      </c>
      <c r="B60" t="s">
        <v>11</v>
      </c>
      <c r="C60" s="1">
        <v>45598</v>
      </c>
      <c r="D60" t="s">
        <v>12</v>
      </c>
      <c r="E60">
        <v>1.5</v>
      </c>
      <c r="F60" s="2">
        <v>0.56818181818181801</v>
      </c>
      <c r="G60" s="2">
        <v>0.61925643030585797</v>
      </c>
      <c r="H60" s="2">
        <v>0.59297563541872</v>
      </c>
      <c r="I60" s="2">
        <v>0.58045977011494199</v>
      </c>
      <c r="J60" s="2">
        <v>0.54323308270676696</v>
      </c>
      <c r="K60" s="2">
        <v>1.43543152424172E-2</v>
      </c>
      <c r="L60" s="2"/>
      <c r="M60" s="2" t="e">
        <f>(Table1[[#This Row],[poisson_likelihood]] - (1-Table1[[#This Row],[poisson_likelihood]])/(1/Table1[[#This Row],[365 implied]]-1))*0.65/4</f>
        <v>#DIV/0!</v>
      </c>
    </row>
    <row r="61" spans="1:13" x14ac:dyDescent="0.2">
      <c r="A61">
        <v>3571</v>
      </c>
      <c r="B61" t="s">
        <v>50</v>
      </c>
      <c r="C61" s="1">
        <v>45598</v>
      </c>
      <c r="D61" t="s">
        <v>12</v>
      </c>
      <c r="E61">
        <v>2.5</v>
      </c>
      <c r="F61" s="2">
        <v>0.44247787610619399</v>
      </c>
      <c r="G61" s="2">
        <v>0.51680146254230297</v>
      </c>
      <c r="H61" s="2">
        <v>0.47408434420565898</v>
      </c>
      <c r="I61" s="2">
        <v>0.46666666666666601</v>
      </c>
      <c r="J61" s="2">
        <v>0.477911646586345</v>
      </c>
      <c r="K61" s="2">
        <v>1.41727416477756E-2</v>
      </c>
      <c r="L61" s="2"/>
      <c r="M61" s="2" t="e">
        <f>(Table1[[#This Row],[poisson_likelihood]] - (1-Table1[[#This Row],[poisson_likelihood]])/(1/Table1[[#This Row],[365 implied]]-1))*0.65/4</f>
        <v>#DIV/0!</v>
      </c>
    </row>
    <row r="62" spans="1:13" x14ac:dyDescent="0.2">
      <c r="A62">
        <v>3550</v>
      </c>
      <c r="B62" t="s">
        <v>39</v>
      </c>
      <c r="C62" s="1">
        <v>45598</v>
      </c>
      <c r="D62" t="s">
        <v>13</v>
      </c>
      <c r="E62">
        <v>1.5</v>
      </c>
      <c r="F62" s="2">
        <v>0.434782608695652</v>
      </c>
      <c r="G62" s="2">
        <v>0.41165499125232402</v>
      </c>
      <c r="H62" s="2">
        <v>0.46471212145391799</v>
      </c>
      <c r="I62" s="2">
        <v>0.50289017341040398</v>
      </c>
      <c r="J62" s="2">
        <v>0.45804195804195802</v>
      </c>
      <c r="K62" s="2">
        <v>1.32380537200023E-2</v>
      </c>
      <c r="L62" s="2"/>
      <c r="M62" s="2" t="e">
        <f>(Table1[[#This Row],[poisson_likelihood]] - (1-Table1[[#This Row],[poisson_likelihood]])/(1/Table1[[#This Row],[365 implied]]-1))*0.65/4</f>
        <v>#DIV/0!</v>
      </c>
    </row>
    <row r="63" spans="1:13" x14ac:dyDescent="0.2">
      <c r="A63">
        <v>3706</v>
      </c>
      <c r="B63" t="s">
        <v>117</v>
      </c>
      <c r="C63" s="1">
        <v>45598</v>
      </c>
      <c r="D63" t="s">
        <v>13</v>
      </c>
      <c r="E63">
        <v>2.5</v>
      </c>
      <c r="F63" s="2">
        <v>0.59171597633136097</v>
      </c>
      <c r="G63" s="2">
        <v>0.56175022473618796</v>
      </c>
      <c r="H63" s="2">
        <v>0.61251743147374604</v>
      </c>
      <c r="I63" s="2">
        <v>0.63513513513513498</v>
      </c>
      <c r="J63" s="2">
        <v>0.62301587301587302</v>
      </c>
      <c r="K63" s="2">
        <v>1.27371228951566E-2</v>
      </c>
      <c r="L63" s="2"/>
      <c r="M63" s="2" t="e">
        <f>(Table1[[#This Row],[poisson_likelihood]] - (1-Table1[[#This Row],[poisson_likelihood]])/(1/Table1[[#This Row],[365 implied]]-1))*0.65/4</f>
        <v>#DIV/0!</v>
      </c>
    </row>
    <row r="64" spans="1:13" x14ac:dyDescent="0.2">
      <c r="A64">
        <v>3798</v>
      </c>
      <c r="B64" t="s">
        <v>163</v>
      </c>
      <c r="C64" s="1">
        <v>45598</v>
      </c>
      <c r="D64" t="s">
        <v>13</v>
      </c>
      <c r="E64">
        <v>2.5</v>
      </c>
      <c r="F64" s="2">
        <v>0.64102564102564097</v>
      </c>
      <c r="G64" s="2">
        <v>0.61629251515015104</v>
      </c>
      <c r="H64" s="2">
        <v>0.65822863233875795</v>
      </c>
      <c r="I64" s="2">
        <v>0.67973856209150296</v>
      </c>
      <c r="J64" s="2">
        <v>0.66666666666666596</v>
      </c>
      <c r="K64" s="2">
        <v>1.19806546644925E-2</v>
      </c>
      <c r="L64" s="2"/>
      <c r="M64" s="2" t="e">
        <f>(Table1[[#This Row],[poisson_likelihood]] - (1-Table1[[#This Row],[poisson_likelihood]])/(1/Table1[[#This Row],[365 implied]]-1))*0.65/4</f>
        <v>#DIV/0!</v>
      </c>
    </row>
    <row r="65" spans="1:13" x14ac:dyDescent="0.2">
      <c r="A65">
        <v>3588</v>
      </c>
      <c r="B65" t="s">
        <v>58</v>
      </c>
      <c r="C65" s="1">
        <v>45598</v>
      </c>
      <c r="D65" t="s">
        <v>13</v>
      </c>
      <c r="E65">
        <v>2.5</v>
      </c>
      <c r="F65" s="2">
        <v>0.60975609756097504</v>
      </c>
      <c r="G65" s="2">
        <v>0.58801296576926798</v>
      </c>
      <c r="H65" s="2">
        <v>0.62830520130561496</v>
      </c>
      <c r="I65" s="2">
        <v>0.60169491525423702</v>
      </c>
      <c r="J65" s="2">
        <v>0.60208333333333297</v>
      </c>
      <c r="K65" s="2">
        <v>1.1883019586410099E-2</v>
      </c>
      <c r="L65" s="2"/>
      <c r="M65" s="2" t="e">
        <f>(Table1[[#This Row],[poisson_likelihood]] - (1-Table1[[#This Row],[poisson_likelihood]])/(1/Table1[[#This Row],[365 implied]]-1))*0.65/4</f>
        <v>#DIV/0!</v>
      </c>
    </row>
    <row r="66" spans="1:13" x14ac:dyDescent="0.2">
      <c r="A66">
        <v>3720</v>
      </c>
      <c r="B66" t="s">
        <v>124</v>
      </c>
      <c r="C66" s="1">
        <v>45598</v>
      </c>
      <c r="D66" t="s">
        <v>13</v>
      </c>
      <c r="E66">
        <v>1.5</v>
      </c>
      <c r="F66" s="2">
        <v>0.45248868778280499</v>
      </c>
      <c r="G66" s="2">
        <v>0.427878028282626</v>
      </c>
      <c r="H66" s="2">
        <v>0.47707287191544701</v>
      </c>
      <c r="I66" s="2">
        <v>0.43859649122806998</v>
      </c>
      <c r="J66" s="2">
        <v>0.49116607773851501</v>
      </c>
      <c r="K66" s="2">
        <v>1.12254229200698E-2</v>
      </c>
      <c r="L66" s="2"/>
      <c r="M66" s="2" t="e">
        <f>(Table1[[#This Row],[poisson_likelihood]] - (1-Table1[[#This Row],[poisson_likelihood]])/(1/Table1[[#This Row],[365 implied]]-1))*0.65/4</f>
        <v>#DIV/0!</v>
      </c>
    </row>
    <row r="67" spans="1:13" x14ac:dyDescent="0.2">
      <c r="A67">
        <v>3677</v>
      </c>
      <c r="B67" t="s">
        <v>103</v>
      </c>
      <c r="C67" s="1">
        <v>45598</v>
      </c>
      <c r="D67" t="s">
        <v>12</v>
      </c>
      <c r="E67">
        <v>1.5</v>
      </c>
      <c r="F67" s="2">
        <v>0.66666666666666596</v>
      </c>
      <c r="G67" s="2">
        <v>0.697451665595616</v>
      </c>
      <c r="H67" s="2">
        <v>0.68144601242044001</v>
      </c>
      <c r="I67" s="2">
        <v>0.66091954022988497</v>
      </c>
      <c r="J67" s="2">
        <v>0.67708333333333304</v>
      </c>
      <c r="K67" s="2">
        <v>1.10845093153304E-2</v>
      </c>
      <c r="L67" s="2"/>
      <c r="M67" s="2" t="e">
        <f>(Table1[[#This Row],[poisson_likelihood]] - (1-Table1[[#This Row],[poisson_likelihood]])/(1/Table1[[#This Row],[365 implied]]-1))*0.65/4</f>
        <v>#DIV/0!</v>
      </c>
    </row>
    <row r="68" spans="1:13" x14ac:dyDescent="0.2">
      <c r="A68">
        <v>3751</v>
      </c>
      <c r="B68" t="s">
        <v>140</v>
      </c>
      <c r="C68" s="1">
        <v>45598</v>
      </c>
      <c r="D68" t="s">
        <v>12</v>
      </c>
      <c r="E68">
        <v>1.5</v>
      </c>
      <c r="F68" s="2">
        <v>0.61728395061728303</v>
      </c>
      <c r="G68" s="2">
        <v>0.65670011212484203</v>
      </c>
      <c r="H68" s="2">
        <v>0.63329075060088802</v>
      </c>
      <c r="I68" s="2">
        <v>0.61403508771929804</v>
      </c>
      <c r="J68" s="2">
        <v>0.61853448275862</v>
      </c>
      <c r="K68" s="2">
        <v>1.04560548279995E-2</v>
      </c>
      <c r="L68" s="2"/>
      <c r="M68" s="2" t="e">
        <f>(Table1[[#This Row],[poisson_likelihood]] - (1-Table1[[#This Row],[poisson_likelihood]])/(1/Table1[[#This Row],[365 implied]]-1))*0.65/4</f>
        <v>#DIV/0!</v>
      </c>
    </row>
    <row r="69" spans="1:13" x14ac:dyDescent="0.2">
      <c r="A69">
        <v>3537</v>
      </c>
      <c r="B69" t="s">
        <v>33</v>
      </c>
      <c r="C69" s="1">
        <v>45598</v>
      </c>
      <c r="D69" t="s">
        <v>12</v>
      </c>
      <c r="E69">
        <v>1.5</v>
      </c>
      <c r="F69" s="2">
        <v>0.57142857142857095</v>
      </c>
      <c r="G69" s="2">
        <v>0.62727385478405095</v>
      </c>
      <c r="H69" s="2">
        <v>0.58929101434706099</v>
      </c>
      <c r="I69" s="2">
        <v>0.58285714285714196</v>
      </c>
      <c r="J69" s="2">
        <v>0.59169550173010299</v>
      </c>
      <c r="K69" s="2">
        <v>1.0419758369119E-2</v>
      </c>
      <c r="L69" s="2"/>
      <c r="M69" s="2" t="e">
        <f>(Table1[[#This Row],[poisson_likelihood]] - (1-Table1[[#This Row],[poisson_likelihood]])/(1/Table1[[#This Row],[365 implied]]-1))*0.65/4</f>
        <v>#DIV/0!</v>
      </c>
    </row>
    <row r="70" spans="1:13" x14ac:dyDescent="0.2">
      <c r="A70">
        <v>3612</v>
      </c>
      <c r="B70" t="s">
        <v>70</v>
      </c>
      <c r="C70" s="1">
        <v>45598</v>
      </c>
      <c r="D70" t="s">
        <v>13</v>
      </c>
      <c r="E70">
        <v>3.5</v>
      </c>
      <c r="F70" s="2">
        <v>0.59523809523809501</v>
      </c>
      <c r="G70" s="2">
        <v>0.58158240228878899</v>
      </c>
      <c r="H70" s="2">
        <v>0.61172583879668996</v>
      </c>
      <c r="I70" s="2">
        <v>0.632911392405063</v>
      </c>
      <c r="J70" s="2">
        <v>0.60869565217391297</v>
      </c>
      <c r="K70" s="2">
        <v>1.0183606315602899E-2</v>
      </c>
      <c r="L70" s="2"/>
      <c r="M70" s="2" t="e">
        <f>(Table1[[#This Row],[poisson_likelihood]] - (1-Table1[[#This Row],[poisson_likelihood]])/(1/Table1[[#This Row],[365 implied]]-1))*0.65/4</f>
        <v>#DIV/0!</v>
      </c>
    </row>
    <row r="71" spans="1:13" x14ac:dyDescent="0.2">
      <c r="A71">
        <v>3545</v>
      </c>
      <c r="B71" t="s">
        <v>37</v>
      </c>
      <c r="C71" s="1">
        <v>45598</v>
      </c>
      <c r="D71" t="s">
        <v>12</v>
      </c>
      <c r="E71">
        <v>2.5</v>
      </c>
      <c r="F71" s="2">
        <v>0.418410041841004</v>
      </c>
      <c r="G71" s="2">
        <v>0.48768104255618</v>
      </c>
      <c r="H71" s="2">
        <v>0.44200974995729703</v>
      </c>
      <c r="I71" s="2">
        <v>0.4</v>
      </c>
      <c r="J71" s="2">
        <v>0.39790575916230297</v>
      </c>
      <c r="K71" s="2">
        <v>1.01444788485503E-2</v>
      </c>
      <c r="L71" s="2"/>
      <c r="M71" s="2" t="e">
        <f>(Table1[[#This Row],[poisson_likelihood]] - (1-Table1[[#This Row],[poisson_likelihood]])/(1/Table1[[#This Row],[365 implied]]-1))*0.65/4</f>
        <v>#DIV/0!</v>
      </c>
    </row>
    <row r="72" spans="1:13" x14ac:dyDescent="0.2">
      <c r="A72">
        <v>3780</v>
      </c>
      <c r="B72" t="s">
        <v>154</v>
      </c>
      <c r="C72" s="1">
        <v>45598</v>
      </c>
      <c r="D72" t="s">
        <v>13</v>
      </c>
      <c r="E72">
        <v>2.5</v>
      </c>
      <c r="F72" s="2">
        <v>0.54644808743169304</v>
      </c>
      <c r="G72" s="2">
        <v>0.51912868395671896</v>
      </c>
      <c r="H72" s="2">
        <v>0.56405308065239501</v>
      </c>
      <c r="I72" s="2">
        <v>0.60674157303370702</v>
      </c>
      <c r="J72" s="2">
        <v>0.54819277108433695</v>
      </c>
      <c r="K72" s="2">
        <v>9.7039571065912992E-3</v>
      </c>
      <c r="L72" s="2"/>
      <c r="M72" s="2" t="e">
        <f>(Table1[[#This Row],[poisson_likelihood]] - (1-Table1[[#This Row],[poisson_likelihood]])/(1/Table1[[#This Row],[365 implied]]-1))*0.65/4</f>
        <v>#DIV/0!</v>
      </c>
    </row>
    <row r="73" spans="1:13" x14ac:dyDescent="0.2">
      <c r="A73">
        <v>3674</v>
      </c>
      <c r="B73" t="s">
        <v>101</v>
      </c>
      <c r="C73" s="1">
        <v>45598</v>
      </c>
      <c r="D73" t="s">
        <v>13</v>
      </c>
      <c r="E73">
        <v>1.5</v>
      </c>
      <c r="F73" s="2">
        <v>0.44247787610619399</v>
      </c>
      <c r="G73" s="2">
        <v>0.40398209963891402</v>
      </c>
      <c r="H73" s="2">
        <v>0.46240736715353697</v>
      </c>
      <c r="I73" s="2">
        <v>0.44047619047619002</v>
      </c>
      <c r="J73" s="2">
        <v>0.43682310469314001</v>
      </c>
      <c r="K73" s="2">
        <v>8.9366368585305708E-3</v>
      </c>
      <c r="L73" s="2"/>
      <c r="M73" s="2" t="e">
        <f>(Table1[[#This Row],[poisson_likelihood]] - (1-Table1[[#This Row],[poisson_likelihood]])/(1/Table1[[#This Row],[365 implied]]-1))*0.65/4</f>
        <v>#DIV/0!</v>
      </c>
    </row>
    <row r="74" spans="1:13" x14ac:dyDescent="0.2">
      <c r="A74">
        <v>3628</v>
      </c>
      <c r="B74" t="s">
        <v>78</v>
      </c>
      <c r="C74" s="1">
        <v>45598</v>
      </c>
      <c r="D74" t="s">
        <v>13</v>
      </c>
      <c r="E74">
        <v>2.5</v>
      </c>
      <c r="F74" s="2">
        <v>0.48780487804877998</v>
      </c>
      <c r="G74" s="2">
        <v>0.46361785637067898</v>
      </c>
      <c r="H74" s="2">
        <v>0.50553298362654397</v>
      </c>
      <c r="I74" s="2">
        <v>0.45624999999999999</v>
      </c>
      <c r="J74" s="2">
        <v>0.47940074906366997</v>
      </c>
      <c r="K74" s="2">
        <v>8.6530039129563401E-3</v>
      </c>
      <c r="L74" s="2"/>
      <c r="M74" s="2" t="e">
        <f>(Table1[[#This Row],[poisson_likelihood]] - (1-Table1[[#This Row],[poisson_likelihood]])/(1/Table1[[#This Row],[365 implied]]-1))*0.65/4</f>
        <v>#DIV/0!</v>
      </c>
    </row>
    <row r="75" spans="1:13" x14ac:dyDescent="0.2">
      <c r="A75">
        <v>3668</v>
      </c>
      <c r="B75" t="s">
        <v>98</v>
      </c>
      <c r="C75" s="1">
        <v>45598</v>
      </c>
      <c r="D75" t="s">
        <v>13</v>
      </c>
      <c r="E75">
        <v>2.5</v>
      </c>
      <c r="F75" s="2">
        <v>0.54054054054054002</v>
      </c>
      <c r="G75" s="2">
        <v>0.510877670971569</v>
      </c>
      <c r="H75" s="2">
        <v>0.555922802229317</v>
      </c>
      <c r="I75" s="2">
        <v>0.52873563218390796</v>
      </c>
      <c r="J75" s="2">
        <v>0.59398496240601495</v>
      </c>
      <c r="K75" s="2">
        <v>8.3697600365402695E-3</v>
      </c>
      <c r="L75" s="2"/>
      <c r="M75" s="2" t="e">
        <f>(Table1[[#This Row],[poisson_likelihood]] - (1-Table1[[#This Row],[poisson_likelihood]])/(1/Table1[[#This Row],[365 implied]]-1))*0.65/4</f>
        <v>#DIV/0!</v>
      </c>
    </row>
    <row r="76" spans="1:13" x14ac:dyDescent="0.2">
      <c r="A76">
        <v>3505</v>
      </c>
      <c r="B76" t="s">
        <v>17</v>
      </c>
      <c r="C76" s="1">
        <v>45598</v>
      </c>
      <c r="D76" t="s">
        <v>12</v>
      </c>
      <c r="E76">
        <v>1.5</v>
      </c>
      <c r="F76" s="2">
        <v>0.66225165562913901</v>
      </c>
      <c r="G76" s="2">
        <v>0.70932814034094205</v>
      </c>
      <c r="H76" s="2">
        <v>0.67187858181566096</v>
      </c>
      <c r="I76" s="2">
        <v>0.71779141104294397</v>
      </c>
      <c r="J76" s="2">
        <v>0.71345029239766</v>
      </c>
      <c r="K76" s="2">
        <v>7.1258130106124301E-3</v>
      </c>
      <c r="L76" s="2"/>
      <c r="M76" s="2" t="e">
        <f>(Table1[[#This Row],[poisson_likelihood]] - (1-Table1[[#This Row],[poisson_likelihood]])/(1/Table1[[#This Row],[365 implied]]-1))*0.65/4</f>
        <v>#DIV/0!</v>
      </c>
    </row>
    <row r="77" spans="1:13" x14ac:dyDescent="0.2">
      <c r="A77">
        <v>3513</v>
      </c>
      <c r="B77" t="s">
        <v>21</v>
      </c>
      <c r="C77" s="1">
        <v>45598</v>
      </c>
      <c r="D77" t="s">
        <v>12</v>
      </c>
      <c r="E77">
        <v>1.5</v>
      </c>
      <c r="F77" s="2">
        <v>0.60975609756097504</v>
      </c>
      <c r="G77" s="2">
        <v>0.64884998011439399</v>
      </c>
      <c r="H77" s="2">
        <v>0.62074460291377498</v>
      </c>
      <c r="I77" s="2">
        <v>0.64739884393063496</v>
      </c>
      <c r="J77" s="2">
        <v>0.60489510489510401</v>
      </c>
      <c r="K77" s="2">
        <v>7.0395112416371504E-3</v>
      </c>
      <c r="L77" s="2"/>
      <c r="M77" s="2" t="e">
        <f>(Table1[[#This Row],[poisson_likelihood]] - (1-Table1[[#This Row],[poisson_likelihood]])/(1/Table1[[#This Row],[365 implied]]-1))*0.65/4</f>
        <v>#DIV/0!</v>
      </c>
    </row>
    <row r="78" spans="1:13" x14ac:dyDescent="0.2">
      <c r="A78">
        <v>3642</v>
      </c>
      <c r="B78" t="s">
        <v>85</v>
      </c>
      <c r="C78" s="1">
        <v>45598</v>
      </c>
      <c r="D78" t="s">
        <v>13</v>
      </c>
      <c r="E78">
        <v>2.5</v>
      </c>
      <c r="F78" s="2">
        <v>0.52910052910052896</v>
      </c>
      <c r="G78" s="2">
        <v>0.49685370325382</v>
      </c>
      <c r="H78" s="2">
        <v>0.54030404745635097</v>
      </c>
      <c r="I78" s="2">
        <v>0.53409090909090895</v>
      </c>
      <c r="J78" s="2">
        <v>0.57876712328767099</v>
      </c>
      <c r="K78" s="2">
        <v>5.9479353068830603E-3</v>
      </c>
      <c r="L78" s="2"/>
      <c r="M78" s="2" t="e">
        <f>(Table1[[#This Row],[poisson_likelihood]] - (1-Table1[[#This Row],[poisson_likelihood]])/(1/Table1[[#This Row],[365 implied]]-1))*0.65/4</f>
        <v>#DIV/0!</v>
      </c>
    </row>
    <row r="79" spans="1:13" x14ac:dyDescent="0.2">
      <c r="A79">
        <v>3796</v>
      </c>
      <c r="B79" t="s">
        <v>162</v>
      </c>
      <c r="C79" s="1">
        <v>45598</v>
      </c>
      <c r="D79" t="s">
        <v>13</v>
      </c>
      <c r="E79">
        <v>2.5</v>
      </c>
      <c r="F79" s="2">
        <v>0.60606060606060597</v>
      </c>
      <c r="G79" s="2">
        <v>0.57019496271776604</v>
      </c>
      <c r="H79" s="2">
        <v>0.61541017137269705</v>
      </c>
      <c r="I79" s="2">
        <v>0.53636363636363604</v>
      </c>
      <c r="J79" s="2">
        <v>0.55555555555555503</v>
      </c>
      <c r="K79" s="2">
        <v>5.9333779865195996E-3</v>
      </c>
      <c r="L79" s="2"/>
      <c r="M79" s="2" t="e">
        <f>(Table1[[#This Row],[poisson_likelihood]] - (1-Table1[[#This Row],[poisson_likelihood]])/(1/Table1[[#This Row],[365 implied]]-1))*0.65/4</f>
        <v>#DIV/0!</v>
      </c>
    </row>
    <row r="80" spans="1:13" x14ac:dyDescent="0.2">
      <c r="A80">
        <v>3792</v>
      </c>
      <c r="B80" t="s">
        <v>160</v>
      </c>
      <c r="C80" s="1">
        <v>45598</v>
      </c>
      <c r="D80" t="s">
        <v>13</v>
      </c>
      <c r="E80">
        <v>2.5</v>
      </c>
      <c r="F80" s="2">
        <v>0.61728395061728303</v>
      </c>
      <c r="G80" s="2">
        <v>0.58083892347253296</v>
      </c>
      <c r="H80" s="2">
        <v>0.62580390481820802</v>
      </c>
      <c r="I80" s="2">
        <v>0.634920634920634</v>
      </c>
      <c r="J80" s="2">
        <v>0.60732984293193704</v>
      </c>
      <c r="K80" s="2">
        <v>5.56545395382945E-3</v>
      </c>
      <c r="L80" s="2"/>
      <c r="M80" s="2" t="e">
        <f>(Table1[[#This Row],[poisson_likelihood]] - (1-Table1[[#This Row],[poisson_likelihood]])/(1/Table1[[#This Row],[365 implied]]-1))*0.65/4</f>
        <v>#DIV/0!</v>
      </c>
    </row>
    <row r="81" spans="1:13" x14ac:dyDescent="0.2">
      <c r="A81">
        <v>3543</v>
      </c>
      <c r="B81" t="s">
        <v>36</v>
      </c>
      <c r="C81" s="1">
        <v>45598</v>
      </c>
      <c r="D81" t="s">
        <v>12</v>
      </c>
      <c r="E81">
        <v>1.5</v>
      </c>
      <c r="F81" s="2">
        <v>0.54644808743169304</v>
      </c>
      <c r="G81" s="2">
        <v>0.60981761095078202</v>
      </c>
      <c r="H81" s="2">
        <v>0.55615553198826595</v>
      </c>
      <c r="I81" s="2">
        <v>0.53216374269005795</v>
      </c>
      <c r="J81" s="2">
        <v>0.56227758007117401</v>
      </c>
      <c r="K81" s="2">
        <v>5.3507902224481096E-3</v>
      </c>
      <c r="L81" s="2"/>
      <c r="M81" s="2" t="e">
        <f>(Table1[[#This Row],[poisson_likelihood]] - (1-Table1[[#This Row],[poisson_likelihood]])/(1/Table1[[#This Row],[365 implied]]-1))*0.65/4</f>
        <v>#DIV/0!</v>
      </c>
    </row>
    <row r="82" spans="1:13" x14ac:dyDescent="0.2">
      <c r="A82">
        <v>3539</v>
      </c>
      <c r="B82" t="s">
        <v>34</v>
      </c>
      <c r="C82" s="1">
        <v>45598</v>
      </c>
      <c r="D82" t="s">
        <v>12</v>
      </c>
      <c r="E82">
        <v>1.5</v>
      </c>
      <c r="F82" s="2">
        <v>0.57471264367816</v>
      </c>
      <c r="G82" s="2">
        <v>0.626600292031391</v>
      </c>
      <c r="H82" s="2">
        <v>0.58372294131957503</v>
      </c>
      <c r="I82" s="2">
        <v>0.57668711656441696</v>
      </c>
      <c r="J82" s="2">
        <v>0.57518796992481203</v>
      </c>
      <c r="K82" s="2">
        <v>5.2965938838044303E-3</v>
      </c>
      <c r="L82" s="2"/>
      <c r="M82" s="2" t="e">
        <f>(Table1[[#This Row],[poisson_likelihood]] - (1-Table1[[#This Row],[poisson_likelihood]])/(1/Table1[[#This Row],[365 implied]]-1))*0.65/4</f>
        <v>#DIV/0!</v>
      </c>
    </row>
    <row r="83" spans="1:13" x14ac:dyDescent="0.2">
      <c r="A83">
        <v>3608</v>
      </c>
      <c r="B83" t="s">
        <v>68</v>
      </c>
      <c r="C83" s="1">
        <v>45598</v>
      </c>
      <c r="D83" t="s">
        <v>13</v>
      </c>
      <c r="E83">
        <v>1.5</v>
      </c>
      <c r="F83" s="2">
        <v>0.4</v>
      </c>
      <c r="G83" s="2">
        <v>0.37936224027795301</v>
      </c>
      <c r="H83" s="2">
        <v>0.41268881996602702</v>
      </c>
      <c r="I83" s="2">
        <v>0.48344370860927099</v>
      </c>
      <c r="J83" s="2">
        <v>0.42944785276073599</v>
      </c>
      <c r="K83" s="2">
        <v>5.2870083191782404E-3</v>
      </c>
      <c r="L83" s="2"/>
      <c r="M83" s="2" t="e">
        <f>(Table1[[#This Row],[poisson_likelihood]] - (1-Table1[[#This Row],[poisson_likelihood]])/(1/Table1[[#This Row],[365 implied]]-1))*0.65/4</f>
        <v>#DIV/0!</v>
      </c>
    </row>
    <row r="84" spans="1:13" x14ac:dyDescent="0.2">
      <c r="A84">
        <v>3664</v>
      </c>
      <c r="B84" t="s">
        <v>96</v>
      </c>
      <c r="C84" s="1">
        <v>45598</v>
      </c>
      <c r="D84" t="s">
        <v>13</v>
      </c>
      <c r="E84">
        <v>2.5</v>
      </c>
      <c r="F84" s="2">
        <v>0.63694267515923497</v>
      </c>
      <c r="G84" s="2">
        <v>0.59376830760128196</v>
      </c>
      <c r="H84" s="2">
        <v>0.64370747341618595</v>
      </c>
      <c r="I84" s="2">
        <v>0.62643678160919503</v>
      </c>
      <c r="J84" s="2">
        <v>0.63763066202090501</v>
      </c>
      <c r="K84" s="2">
        <v>4.6582163436022696E-3</v>
      </c>
      <c r="L84" s="2"/>
      <c r="M84" s="2" t="e">
        <f>(Table1[[#This Row],[poisson_likelihood]] - (1-Table1[[#This Row],[poisson_likelihood]])/(1/Table1[[#This Row],[365 implied]]-1))*0.65/4</f>
        <v>#DIV/0!</v>
      </c>
    </row>
    <row r="85" spans="1:13" x14ac:dyDescent="0.2">
      <c r="A85">
        <v>3670</v>
      </c>
      <c r="B85" t="s">
        <v>99</v>
      </c>
      <c r="C85" s="1">
        <v>45598</v>
      </c>
      <c r="D85" t="s">
        <v>13</v>
      </c>
      <c r="E85">
        <v>2.5</v>
      </c>
      <c r="F85" s="2">
        <v>0.60975609756097504</v>
      </c>
      <c r="G85" s="2">
        <v>0.57093944378511496</v>
      </c>
      <c r="H85" s="2">
        <v>0.61696076021914203</v>
      </c>
      <c r="I85" s="2">
        <v>0.64705882352941102</v>
      </c>
      <c r="J85" s="2">
        <v>0.634228187919463</v>
      </c>
      <c r="K85" s="2">
        <v>4.6154870153882702E-3</v>
      </c>
      <c r="L85" s="2"/>
      <c r="M85" s="2" t="e">
        <f>(Table1[[#This Row],[poisson_likelihood]] - (1-Table1[[#This Row],[poisson_likelihood]])/(1/Table1[[#This Row],[365 implied]]-1))*0.65/4</f>
        <v>#DIV/0!</v>
      </c>
    </row>
    <row r="86" spans="1:13" x14ac:dyDescent="0.2">
      <c r="A86">
        <v>3618</v>
      </c>
      <c r="B86" t="s">
        <v>73</v>
      </c>
      <c r="C86" s="1">
        <v>45598</v>
      </c>
      <c r="D86" t="s">
        <v>13</v>
      </c>
      <c r="E86">
        <v>2.5</v>
      </c>
      <c r="F86" s="2">
        <v>0.44052863436123302</v>
      </c>
      <c r="G86" s="2">
        <v>0.41125571976200298</v>
      </c>
      <c r="H86" s="2">
        <v>0.45067498710478798</v>
      </c>
      <c r="I86" s="2">
        <v>0.44252873563218298</v>
      </c>
      <c r="J86" s="2">
        <v>0.45488721804511201</v>
      </c>
      <c r="K86" s="2">
        <v>4.5339017180845102E-3</v>
      </c>
      <c r="L86" s="2"/>
      <c r="M86" s="2" t="e">
        <f>(Table1[[#This Row],[poisson_likelihood]] - (1-Table1[[#This Row],[poisson_likelihood]])/(1/Table1[[#This Row],[365 implied]]-1))*0.65/4</f>
        <v>#DIV/0!</v>
      </c>
    </row>
    <row r="87" spans="1:13" x14ac:dyDescent="0.2">
      <c r="A87">
        <v>3528</v>
      </c>
      <c r="B87" t="s">
        <v>28</v>
      </c>
      <c r="C87" s="1">
        <v>45598</v>
      </c>
      <c r="D87" t="s">
        <v>13</v>
      </c>
      <c r="E87">
        <v>2.5</v>
      </c>
      <c r="F87" s="2">
        <v>0.45454545454545398</v>
      </c>
      <c r="G87" s="2">
        <v>0.41290318430182099</v>
      </c>
      <c r="H87" s="2">
        <v>0.46424544690723402</v>
      </c>
      <c r="I87" s="2">
        <v>0.46590909090909</v>
      </c>
      <c r="J87" s="2">
        <v>0.46232876712328702</v>
      </c>
      <c r="K87" s="2">
        <v>4.4458298324823696E-3</v>
      </c>
      <c r="L87" s="2"/>
      <c r="M87" s="2" t="e">
        <f>(Table1[[#This Row],[poisson_likelihood]] - (1-Table1[[#This Row],[poisson_likelihood]])/(1/Table1[[#This Row],[365 implied]]-1))*0.65/4</f>
        <v>#DIV/0!</v>
      </c>
    </row>
    <row r="88" spans="1:13" x14ac:dyDescent="0.2">
      <c r="A88">
        <v>3633</v>
      </c>
      <c r="B88" t="s">
        <v>81</v>
      </c>
      <c r="C88" s="1">
        <v>45598</v>
      </c>
      <c r="D88" t="s">
        <v>12</v>
      </c>
      <c r="E88">
        <v>3.5</v>
      </c>
      <c r="F88" s="2">
        <v>0.476190476190476</v>
      </c>
      <c r="G88" s="2">
        <v>0.51953309288134997</v>
      </c>
      <c r="H88" s="2">
        <v>0.484111873153804</v>
      </c>
      <c r="I88" s="2">
        <v>0.54676258992805704</v>
      </c>
      <c r="J88" s="2">
        <v>0.53359683794466395</v>
      </c>
      <c r="K88" s="2">
        <v>3.7806667324975702E-3</v>
      </c>
      <c r="L88" s="2"/>
      <c r="M88" s="2" t="e">
        <f>(Table1[[#This Row],[poisson_likelihood]] - (1-Table1[[#This Row],[poisson_likelihood]])/(1/Table1[[#This Row],[365 implied]]-1))*0.65/4</f>
        <v>#DIV/0!</v>
      </c>
    </row>
    <row r="89" spans="1:13" x14ac:dyDescent="0.2">
      <c r="A89">
        <v>3744</v>
      </c>
      <c r="B89" t="s">
        <v>136</v>
      </c>
      <c r="C89" s="1">
        <v>45598</v>
      </c>
      <c r="D89" t="s">
        <v>13</v>
      </c>
      <c r="E89">
        <v>3.5</v>
      </c>
      <c r="F89" s="2">
        <v>0.58479532163742598</v>
      </c>
      <c r="G89" s="2">
        <v>0.55001908677531597</v>
      </c>
      <c r="H89" s="2">
        <v>0.59097775168258304</v>
      </c>
      <c r="I89" s="2">
        <v>0.623529411764705</v>
      </c>
      <c r="J89" s="2">
        <v>0.59689922480620095</v>
      </c>
      <c r="K89" s="2">
        <v>3.7225194990202701E-3</v>
      </c>
      <c r="L89" s="2"/>
      <c r="M89" s="2" t="e">
        <f>(Table1[[#This Row],[poisson_likelihood]] - (1-Table1[[#This Row],[poisson_likelihood]])/(1/Table1[[#This Row],[365 implied]]-1))*0.65/4</f>
        <v>#DIV/0!</v>
      </c>
    </row>
    <row r="90" spans="1:13" x14ac:dyDescent="0.2">
      <c r="A90">
        <v>3554</v>
      </c>
      <c r="B90" t="s">
        <v>41</v>
      </c>
      <c r="C90" s="1">
        <v>45598</v>
      </c>
      <c r="D90" t="s">
        <v>13</v>
      </c>
      <c r="E90">
        <v>1.5</v>
      </c>
      <c r="F90" s="2">
        <v>0.5</v>
      </c>
      <c r="G90" s="2">
        <v>0.45361876609847102</v>
      </c>
      <c r="H90" s="2">
        <v>0.50640354794632403</v>
      </c>
      <c r="I90" s="2">
        <v>0.5</v>
      </c>
      <c r="J90" s="2">
        <v>0.51672862453531598</v>
      </c>
      <c r="K90" s="2">
        <v>3.2017739731622298E-3</v>
      </c>
      <c r="L90" s="2"/>
      <c r="M90" s="2" t="e">
        <f>(Table1[[#This Row],[poisson_likelihood]] - (1-Table1[[#This Row],[poisson_likelihood]])/(1/Table1[[#This Row],[365 implied]]-1))*0.65/4</f>
        <v>#DIV/0!</v>
      </c>
    </row>
    <row r="91" spans="1:13" x14ac:dyDescent="0.2">
      <c r="A91">
        <v>3636</v>
      </c>
      <c r="B91" t="s">
        <v>82</v>
      </c>
      <c r="C91" s="1">
        <v>45598</v>
      </c>
      <c r="D91" t="s">
        <v>13</v>
      </c>
      <c r="E91">
        <v>2.5</v>
      </c>
      <c r="F91" s="2">
        <v>0.61728395061728303</v>
      </c>
      <c r="G91" s="2">
        <v>0.57885589972901597</v>
      </c>
      <c r="H91" s="2">
        <v>0.62160056222104798</v>
      </c>
      <c r="I91" s="2">
        <v>0.65142857142857102</v>
      </c>
      <c r="J91" s="2">
        <v>0.64705882352941102</v>
      </c>
      <c r="K91" s="2">
        <v>2.8197220960076699E-3</v>
      </c>
      <c r="L91" s="2"/>
      <c r="M91" s="2" t="e">
        <f>(Table1[[#This Row],[poisson_likelihood]] - (1-Table1[[#This Row],[poisson_likelihood]])/(1/Table1[[#This Row],[365 implied]]-1))*0.65/4</f>
        <v>#DIV/0!</v>
      </c>
    </row>
    <row r="92" spans="1:13" x14ac:dyDescent="0.2">
      <c r="A92">
        <v>3541</v>
      </c>
      <c r="B92" t="s">
        <v>35</v>
      </c>
      <c r="C92" s="1">
        <v>45598</v>
      </c>
      <c r="D92" t="s">
        <v>12</v>
      </c>
      <c r="E92">
        <v>2.5</v>
      </c>
      <c r="F92" s="2">
        <v>0.63694267515923497</v>
      </c>
      <c r="G92" s="2">
        <v>0.65157124754408802</v>
      </c>
      <c r="H92" s="2">
        <v>0.64071904105271604</v>
      </c>
      <c r="I92" s="2">
        <v>0.61445783132530096</v>
      </c>
      <c r="J92" s="2">
        <v>0.60869565217391297</v>
      </c>
      <c r="K92" s="2">
        <v>2.6003923038442601E-3</v>
      </c>
      <c r="L92" s="2"/>
      <c r="M92" s="2" t="e">
        <f>(Table1[[#This Row],[poisson_likelihood]] - (1-Table1[[#This Row],[poisson_likelihood]])/(1/Table1[[#This Row],[365 implied]]-1))*0.65/4</f>
        <v>#DIV/0!</v>
      </c>
    </row>
    <row r="93" spans="1:13" x14ac:dyDescent="0.2">
      <c r="A93">
        <v>3655</v>
      </c>
      <c r="B93" t="s">
        <v>92</v>
      </c>
      <c r="C93" s="1">
        <v>45598</v>
      </c>
      <c r="D93" t="s">
        <v>12</v>
      </c>
      <c r="E93">
        <v>1.5</v>
      </c>
      <c r="F93" s="2">
        <v>0.57471264367816</v>
      </c>
      <c r="G93" s="2">
        <v>0.62760270211328395</v>
      </c>
      <c r="H93" s="2">
        <v>0.578889869780851</v>
      </c>
      <c r="I93" s="2">
        <v>0.58333333333333304</v>
      </c>
      <c r="J93" s="2">
        <v>0.58715596330275199</v>
      </c>
      <c r="K93" s="2">
        <v>2.4555315603652299E-3</v>
      </c>
      <c r="L93" s="2"/>
      <c r="M93" s="2" t="e">
        <f>(Table1[[#This Row],[poisson_likelihood]] - (1-Table1[[#This Row],[poisson_likelihood]])/(1/Table1[[#This Row],[365 implied]]-1))*0.65/4</f>
        <v>#DIV/0!</v>
      </c>
    </row>
    <row r="94" spans="1:13" x14ac:dyDescent="0.2">
      <c r="A94">
        <v>3582</v>
      </c>
      <c r="B94" t="s">
        <v>55</v>
      </c>
      <c r="C94" s="1">
        <v>45598</v>
      </c>
      <c r="D94" t="s">
        <v>13</v>
      </c>
      <c r="E94">
        <v>2.5</v>
      </c>
      <c r="F94" s="2">
        <v>0.58479532163742598</v>
      </c>
      <c r="G94" s="2">
        <v>0.54063369679391804</v>
      </c>
      <c r="H94" s="2">
        <v>0.58850415400864597</v>
      </c>
      <c r="I94" s="2">
        <v>0.66249999999999998</v>
      </c>
      <c r="J94" s="2">
        <v>0.65328467153284597</v>
      </c>
      <c r="K94" s="2">
        <v>2.2331349840796202E-3</v>
      </c>
      <c r="L94" s="2"/>
      <c r="M94" s="2" t="e">
        <f>(Table1[[#This Row],[poisson_likelihood]] - (1-Table1[[#This Row],[poisson_likelihood]])/(1/Table1[[#This Row],[365 implied]]-1))*0.65/4</f>
        <v>#DIV/0!</v>
      </c>
    </row>
    <row r="95" spans="1:13" x14ac:dyDescent="0.2">
      <c r="A95">
        <v>3500</v>
      </c>
      <c r="B95" t="s">
        <v>14</v>
      </c>
      <c r="C95" s="1">
        <v>45598</v>
      </c>
      <c r="D95" t="s">
        <v>13</v>
      </c>
      <c r="E95">
        <v>1.5</v>
      </c>
      <c r="F95" s="2">
        <v>0.42918454935622302</v>
      </c>
      <c r="G95" s="2">
        <v>0.39653883681463897</v>
      </c>
      <c r="H95" s="2">
        <v>0.434136891551823</v>
      </c>
      <c r="I95" s="2">
        <v>0.40251572327044</v>
      </c>
      <c r="J95" s="2">
        <v>0.42884990253411298</v>
      </c>
      <c r="K95" s="2">
        <v>2.1689769390504498E-3</v>
      </c>
      <c r="L95" s="2"/>
      <c r="M95" s="2" t="e">
        <f>(Table1[[#This Row],[poisson_likelihood]] - (1-Table1[[#This Row],[poisson_likelihood]])/(1/Table1[[#This Row],[365 implied]]-1))*0.65/4</f>
        <v>#DIV/0!</v>
      </c>
    </row>
    <row r="96" spans="1:13" x14ac:dyDescent="0.2">
      <c r="A96">
        <v>3688</v>
      </c>
      <c r="B96" t="s">
        <v>108</v>
      </c>
      <c r="C96" s="1">
        <v>45598</v>
      </c>
      <c r="D96" t="s">
        <v>13</v>
      </c>
      <c r="E96">
        <v>1.5</v>
      </c>
      <c r="F96" s="2">
        <v>0.41666666666666602</v>
      </c>
      <c r="G96" s="2">
        <v>0.38546028288420098</v>
      </c>
      <c r="H96" s="2">
        <v>0.41992529808325002</v>
      </c>
      <c r="I96" s="2">
        <v>0.51204819277108404</v>
      </c>
      <c r="J96" s="2">
        <v>0.478515625</v>
      </c>
      <c r="K96" s="2">
        <v>1.3965563213932601E-3</v>
      </c>
      <c r="L96" s="2"/>
      <c r="M96" s="2" t="e">
        <f>(Table1[[#This Row],[poisson_likelihood]] - (1-Table1[[#This Row],[poisson_likelihood]])/(1/Table1[[#This Row],[365 implied]]-1))*0.65/4</f>
        <v>#DIV/0!</v>
      </c>
    </row>
    <row r="97" spans="1:13" x14ac:dyDescent="0.2">
      <c r="A97">
        <v>3732</v>
      </c>
      <c r="B97" t="s">
        <v>130</v>
      </c>
      <c r="C97" s="1">
        <v>45598</v>
      </c>
      <c r="D97" t="s">
        <v>13</v>
      </c>
      <c r="E97">
        <v>2.5</v>
      </c>
      <c r="F97" s="2">
        <v>0.581395348837209</v>
      </c>
      <c r="G97" s="2">
        <v>0.53965864091608196</v>
      </c>
      <c r="H97" s="2">
        <v>0.58249628232759698</v>
      </c>
      <c r="I97" s="2">
        <v>0.55555555555555503</v>
      </c>
      <c r="J97" s="2">
        <v>0.55854126679462501</v>
      </c>
      <c r="K97" s="2">
        <v>6.5750194564859199E-4</v>
      </c>
      <c r="L97" s="2"/>
      <c r="M97" s="2" t="e">
        <f>(Table1[[#This Row],[poisson_likelihood]] - (1-Table1[[#This Row],[poisson_likelihood]])/(1/Table1[[#This Row],[365 implied]]-1))*0.65/4</f>
        <v>#DIV/0!</v>
      </c>
    </row>
    <row r="98" spans="1:13" x14ac:dyDescent="0.2">
      <c r="A98">
        <v>3521</v>
      </c>
      <c r="B98" t="s">
        <v>25</v>
      </c>
      <c r="C98" s="1">
        <v>45598</v>
      </c>
      <c r="D98" t="s">
        <v>12</v>
      </c>
      <c r="E98">
        <v>2.5</v>
      </c>
      <c r="F98" s="2">
        <v>0.413223140495867</v>
      </c>
      <c r="G98" s="2">
        <v>0.45933988987736302</v>
      </c>
      <c r="H98" s="2">
        <v>0.41389436090579501</v>
      </c>
      <c r="I98" s="2">
        <v>0.5</v>
      </c>
      <c r="J98" s="2">
        <v>0.455696202531645</v>
      </c>
      <c r="K98" s="2">
        <v>2.8597770986374301E-4</v>
      </c>
      <c r="L98" s="2"/>
      <c r="M98" s="2" t="e">
        <f>(Table1[[#This Row],[poisson_likelihood]] - (1-Table1[[#This Row],[poisson_likelihood]])/(1/Table1[[#This Row],[365 implied]]-1))*0.65/4</f>
        <v>#DIV/0!</v>
      </c>
    </row>
    <row r="99" spans="1:13" x14ac:dyDescent="0.2">
      <c r="A99">
        <v>3778</v>
      </c>
      <c r="B99" t="s">
        <v>153</v>
      </c>
      <c r="C99" s="1">
        <v>45598</v>
      </c>
      <c r="D99" t="s">
        <v>13</v>
      </c>
      <c r="E99">
        <v>2.5</v>
      </c>
      <c r="F99" s="2">
        <v>0.45454545454545398</v>
      </c>
      <c r="G99" s="2">
        <v>0.411904858560386</v>
      </c>
      <c r="H99" s="2">
        <v>0.45499184675017901</v>
      </c>
      <c r="I99" s="2">
        <v>0.461988304093567</v>
      </c>
      <c r="J99" s="2">
        <v>0.43772241992882499</v>
      </c>
      <c r="K99" s="2">
        <v>2.0459642716574801E-4</v>
      </c>
      <c r="L99" s="2"/>
      <c r="M99" s="2" t="e">
        <f>(Table1[[#This Row],[poisson_likelihood]] - (1-Table1[[#This Row],[poisson_likelihood]])/(1/Table1[[#This Row],[365 implied]]-1))*0.65/4</f>
        <v>#DIV/0!</v>
      </c>
    </row>
    <row r="100" spans="1:13" x14ac:dyDescent="0.2">
      <c r="A100">
        <v>3784</v>
      </c>
      <c r="B100" t="s">
        <v>156</v>
      </c>
      <c r="C100" s="1">
        <v>45598</v>
      </c>
      <c r="D100" t="s">
        <v>13</v>
      </c>
      <c r="E100">
        <v>2.5</v>
      </c>
      <c r="F100" s="2">
        <v>0.61728395061728303</v>
      </c>
      <c r="G100" s="2">
        <v>0.563973659660436</v>
      </c>
      <c r="H100" s="2">
        <v>0.61703151036358195</v>
      </c>
      <c r="I100" s="2">
        <v>0.60714285714285698</v>
      </c>
      <c r="J100" s="2">
        <v>0.63333333333333297</v>
      </c>
      <c r="K100" s="2">
        <v>-1.6490048830503001E-4</v>
      </c>
      <c r="L100" s="2"/>
      <c r="M100" s="2" t="e">
        <f>(Table1[[#This Row],[poisson_likelihood]] - (1-Table1[[#This Row],[poisson_likelihood]])/(1/Table1[[#This Row],[365 implied]]-1))*0.65/4</f>
        <v>#DIV/0!</v>
      </c>
    </row>
    <row r="101" spans="1:13" x14ac:dyDescent="0.2">
      <c r="A101">
        <v>3556</v>
      </c>
      <c r="B101" t="s">
        <v>42</v>
      </c>
      <c r="C101" s="1">
        <v>45598</v>
      </c>
      <c r="D101" t="s">
        <v>13</v>
      </c>
      <c r="E101">
        <v>1.5</v>
      </c>
      <c r="F101" s="2">
        <v>0.50505050505050497</v>
      </c>
      <c r="G101" s="2">
        <v>0.45107278573441401</v>
      </c>
      <c r="H101" s="2">
        <v>0.50439477446070902</v>
      </c>
      <c r="I101" s="2">
        <v>0.50857142857142801</v>
      </c>
      <c r="J101" s="2">
        <v>0.51903114186851196</v>
      </c>
      <c r="K101" s="2">
        <v>-3.3121085913140298E-4</v>
      </c>
      <c r="L101" s="2"/>
      <c r="M101" s="2" t="e">
        <f>(Table1[[#This Row],[poisson_likelihood]] - (1-Table1[[#This Row],[poisson_likelihood]])/(1/Table1[[#This Row],[365 implied]]-1))*0.65/4</f>
        <v>#DIV/0!</v>
      </c>
    </row>
    <row r="102" spans="1:13" x14ac:dyDescent="0.2">
      <c r="A102">
        <v>3585</v>
      </c>
      <c r="B102" t="s">
        <v>57</v>
      </c>
      <c r="C102" s="1">
        <v>45598</v>
      </c>
      <c r="D102" t="s">
        <v>12</v>
      </c>
      <c r="E102">
        <v>2.5</v>
      </c>
      <c r="F102" s="2">
        <v>0.434782608695652</v>
      </c>
      <c r="G102" s="2">
        <v>0.477956022765196</v>
      </c>
      <c r="H102" s="2">
        <v>0.433706947469291</v>
      </c>
      <c r="I102" s="2">
        <v>0.421768707482993</v>
      </c>
      <c r="J102" s="2">
        <v>0.44785276073619601</v>
      </c>
      <c r="K102" s="2">
        <v>-4.75773234736617E-4</v>
      </c>
      <c r="L102" s="2"/>
      <c r="M102" s="2" t="e">
        <f>(Table1[[#This Row],[poisson_likelihood]] - (1-Table1[[#This Row],[poisson_likelihood]])/(1/Table1[[#This Row],[365 implied]]-1))*0.65/4</f>
        <v>#DIV/0!</v>
      </c>
    </row>
    <row r="103" spans="1:13" x14ac:dyDescent="0.2">
      <c r="A103">
        <v>3748</v>
      </c>
      <c r="B103" t="s">
        <v>138</v>
      </c>
      <c r="C103" s="1">
        <v>45598</v>
      </c>
      <c r="D103" t="s">
        <v>13</v>
      </c>
      <c r="E103">
        <v>3.5</v>
      </c>
      <c r="F103" s="2">
        <v>0.54644808743169304</v>
      </c>
      <c r="G103" s="2">
        <v>0.50895655033634302</v>
      </c>
      <c r="H103" s="2">
        <v>0.54521268329657602</v>
      </c>
      <c r="I103" s="2">
        <v>0.50943396226415005</v>
      </c>
      <c r="J103" s="2">
        <v>0.53771760154738801</v>
      </c>
      <c r="K103" s="2">
        <v>-6.80960713031891E-4</v>
      </c>
      <c r="L103" s="2"/>
      <c r="M103" s="2" t="e">
        <f>(Table1[[#This Row],[poisson_likelihood]] - (1-Table1[[#This Row],[poisson_likelihood]])/(1/Table1[[#This Row],[365 implied]]-1))*0.65/4</f>
        <v>#DIV/0!</v>
      </c>
    </row>
    <row r="104" spans="1:13" x14ac:dyDescent="0.2">
      <c r="A104">
        <v>3590</v>
      </c>
      <c r="B104" t="s">
        <v>59</v>
      </c>
      <c r="C104" s="1">
        <v>45598</v>
      </c>
      <c r="D104" t="s">
        <v>13</v>
      </c>
      <c r="E104">
        <v>3.5</v>
      </c>
      <c r="F104" s="2">
        <v>0.54054054054054002</v>
      </c>
      <c r="G104" s="2">
        <v>0.50165138465248105</v>
      </c>
      <c r="H104" s="2">
        <v>0.53855672686093403</v>
      </c>
      <c r="I104" s="2">
        <v>0.53416149068322905</v>
      </c>
      <c r="J104" s="2">
        <v>0.57227722772277201</v>
      </c>
      <c r="K104" s="2">
        <v>-1.0794280315501699E-3</v>
      </c>
      <c r="L104" s="2"/>
      <c r="M104" s="2" t="e">
        <f>(Table1[[#This Row],[poisson_likelihood]] - (1-Table1[[#This Row],[poisson_likelihood]])/(1/Table1[[#This Row],[365 implied]]-1))*0.65/4</f>
        <v>#DIV/0!</v>
      </c>
    </row>
    <row r="105" spans="1:13" x14ac:dyDescent="0.2">
      <c r="A105">
        <v>3680</v>
      </c>
      <c r="B105" t="s">
        <v>104</v>
      </c>
      <c r="C105" s="1">
        <v>45598</v>
      </c>
      <c r="D105" t="s">
        <v>13</v>
      </c>
      <c r="E105">
        <v>2.5</v>
      </c>
      <c r="F105" s="2">
        <v>0.65359477124182996</v>
      </c>
      <c r="G105" s="2">
        <v>0.61935013233082703</v>
      </c>
      <c r="H105" s="2">
        <v>0.65164961878662497</v>
      </c>
      <c r="I105" s="2">
        <v>0.643274853801169</v>
      </c>
      <c r="J105" s="2">
        <v>0.65124555160142295</v>
      </c>
      <c r="K105" s="2">
        <v>-1.40381285682236E-3</v>
      </c>
      <c r="L105" s="2"/>
      <c r="M105" s="2" t="e">
        <f>(Table1[[#This Row],[poisson_likelihood]] - (1-Table1[[#This Row],[poisson_likelihood]])/(1/Table1[[#This Row],[365 implied]]-1))*0.65/4</f>
        <v>#DIV/0!</v>
      </c>
    </row>
    <row r="106" spans="1:13" x14ac:dyDescent="0.2">
      <c r="A106">
        <v>3801</v>
      </c>
      <c r="B106" t="s">
        <v>165</v>
      </c>
      <c r="C106" s="1">
        <v>45598</v>
      </c>
      <c r="D106" t="s">
        <v>12</v>
      </c>
      <c r="E106">
        <v>2.5</v>
      </c>
      <c r="F106" s="2">
        <v>0.434782608695652</v>
      </c>
      <c r="G106" s="2">
        <v>0.47473293051563697</v>
      </c>
      <c r="H106" s="2">
        <v>0.43121787077793899</v>
      </c>
      <c r="I106" s="2">
        <v>0.38709677419354799</v>
      </c>
      <c r="J106" s="2">
        <v>0.45454545454545398</v>
      </c>
      <c r="K106" s="2">
        <v>-1.57671100206534E-3</v>
      </c>
      <c r="L106" s="2"/>
      <c r="M106" s="2" t="e">
        <f>(Table1[[#This Row],[poisson_likelihood]] - (1-Table1[[#This Row],[poisson_likelihood]])/(1/Table1[[#This Row],[365 implied]]-1))*0.65/4</f>
        <v>#DIV/0!</v>
      </c>
    </row>
    <row r="107" spans="1:13" x14ac:dyDescent="0.2">
      <c r="A107">
        <v>3547</v>
      </c>
      <c r="B107" t="s">
        <v>38</v>
      </c>
      <c r="C107" s="1">
        <v>45598</v>
      </c>
      <c r="D107" t="s">
        <v>12</v>
      </c>
      <c r="E107">
        <v>2.5</v>
      </c>
      <c r="F107" s="2">
        <v>0.60606060606060597</v>
      </c>
      <c r="G107" s="2">
        <v>0.64298073482489904</v>
      </c>
      <c r="H107" s="2">
        <v>0.60264478416379397</v>
      </c>
      <c r="I107" s="2">
        <v>0.63265306122448906</v>
      </c>
      <c r="J107" s="2">
        <v>0.623529411764705</v>
      </c>
      <c r="K107" s="2">
        <v>-2.1677331268228602E-3</v>
      </c>
      <c r="L107" s="2"/>
      <c r="M107" s="2" t="e">
        <f>(Table1[[#This Row],[poisson_likelihood]] - (1-Table1[[#This Row],[poisson_likelihood]])/(1/Table1[[#This Row],[365 implied]]-1))*0.65/4</f>
        <v>#DIV/0!</v>
      </c>
    </row>
    <row r="108" spans="1:13" x14ac:dyDescent="0.2">
      <c r="A108">
        <v>3566</v>
      </c>
      <c r="B108" t="s">
        <v>47</v>
      </c>
      <c r="C108" s="1">
        <v>45598</v>
      </c>
      <c r="D108" t="s">
        <v>13</v>
      </c>
      <c r="E108">
        <v>2.5</v>
      </c>
      <c r="F108" s="2">
        <v>0.476190476190476</v>
      </c>
      <c r="G108" s="2">
        <v>0.432313888139502</v>
      </c>
      <c r="H108" s="2">
        <v>0.47138495976150602</v>
      </c>
      <c r="I108" s="2">
        <v>0.453416149068323</v>
      </c>
      <c r="J108" s="2">
        <v>0.470134874759152</v>
      </c>
      <c r="K108" s="2">
        <v>-2.2935419320081799E-3</v>
      </c>
      <c r="L108" s="2"/>
      <c r="M108" s="2" t="e">
        <f>(Table1[[#This Row],[poisson_likelihood]] - (1-Table1[[#This Row],[poisson_likelihood]])/(1/Table1[[#This Row],[365 implied]]-1))*0.65/4</f>
        <v>#DIV/0!</v>
      </c>
    </row>
    <row r="109" spans="1:13" x14ac:dyDescent="0.2">
      <c r="A109">
        <v>3794</v>
      </c>
      <c r="B109" t="s">
        <v>161</v>
      </c>
      <c r="C109" s="1">
        <v>45598</v>
      </c>
      <c r="D109" t="s">
        <v>13</v>
      </c>
      <c r="E109">
        <v>1.5</v>
      </c>
      <c r="F109" s="2">
        <v>0.45454545454545398</v>
      </c>
      <c r="G109" s="2">
        <v>0.39752900351877801</v>
      </c>
      <c r="H109" s="2">
        <v>0.44805566490785897</v>
      </c>
      <c r="I109" s="2">
        <v>0.462365591397849</v>
      </c>
      <c r="J109" s="2">
        <v>0.45410628019323601</v>
      </c>
      <c r="K109" s="2">
        <v>-2.9744869172312798E-3</v>
      </c>
      <c r="L109" s="2"/>
      <c r="M109" s="2" t="e">
        <f>(Table1[[#This Row],[poisson_likelihood]] - (1-Table1[[#This Row],[poisson_likelihood]])/(1/Table1[[#This Row],[365 implied]]-1))*0.65/4</f>
        <v>#DIV/0!</v>
      </c>
    </row>
    <row r="110" spans="1:13" x14ac:dyDescent="0.2">
      <c r="A110">
        <v>3700</v>
      </c>
      <c r="B110" t="s">
        <v>114</v>
      </c>
      <c r="C110" s="1">
        <v>45598</v>
      </c>
      <c r="D110" t="s">
        <v>13</v>
      </c>
      <c r="E110">
        <v>3.5</v>
      </c>
      <c r="F110" s="2">
        <v>0.61728395061728303</v>
      </c>
      <c r="G110" s="2">
        <v>0.57185409690620204</v>
      </c>
      <c r="H110" s="2">
        <v>0.61202774974630703</v>
      </c>
      <c r="I110" s="2">
        <v>0.61627906976744096</v>
      </c>
      <c r="J110" s="2">
        <v>0.62937062937062904</v>
      </c>
      <c r="K110" s="2">
        <v>-3.4334860528154E-3</v>
      </c>
      <c r="L110" s="2"/>
      <c r="M110" s="2" t="e">
        <f>(Table1[[#This Row],[poisson_likelihood]] - (1-Table1[[#This Row],[poisson_likelihood]])/(1/Table1[[#This Row],[365 implied]]-1))*0.65/4</f>
        <v>#DIV/0!</v>
      </c>
    </row>
    <row r="111" spans="1:13" x14ac:dyDescent="0.2">
      <c r="A111">
        <v>3735</v>
      </c>
      <c r="B111" t="s">
        <v>132</v>
      </c>
      <c r="C111" s="1">
        <v>45598</v>
      </c>
      <c r="D111" t="s">
        <v>12</v>
      </c>
      <c r="E111">
        <v>3.5</v>
      </c>
      <c r="F111" s="2">
        <v>0.44444444444444398</v>
      </c>
      <c r="G111" s="2">
        <v>0.47570467324190702</v>
      </c>
      <c r="H111" s="2">
        <v>0.43626577584472198</v>
      </c>
      <c r="I111" s="2">
        <v>0.450867052023121</v>
      </c>
      <c r="J111" s="2">
        <v>0.43859649122806998</v>
      </c>
      <c r="K111" s="2">
        <v>-3.6804008698749298E-3</v>
      </c>
      <c r="L111" s="2"/>
      <c r="M111" s="2" t="e">
        <f>(Table1[[#This Row],[poisson_likelihood]] - (1-Table1[[#This Row],[poisson_likelihood]])/(1/Table1[[#This Row],[365 implied]]-1))*0.65/4</f>
        <v>#DIV/0!</v>
      </c>
    </row>
    <row r="112" spans="1:13" x14ac:dyDescent="0.2">
      <c r="A112">
        <v>3683</v>
      </c>
      <c r="B112" t="s">
        <v>106</v>
      </c>
      <c r="C112" s="1">
        <v>45598</v>
      </c>
      <c r="D112" t="s">
        <v>12</v>
      </c>
      <c r="E112">
        <v>4.5</v>
      </c>
      <c r="F112" s="2">
        <v>0.45045045045045001</v>
      </c>
      <c r="G112" s="2">
        <v>0.47482114503441603</v>
      </c>
      <c r="H112" s="2">
        <v>0.44196547071602299</v>
      </c>
      <c r="I112" s="2">
        <v>0.42196531791907499</v>
      </c>
      <c r="J112" s="2">
        <v>0.43074003795066401</v>
      </c>
      <c r="K112" s="2">
        <v>-3.8599702890220601E-3</v>
      </c>
      <c r="L112" s="2"/>
      <c r="M112" s="2" t="e">
        <f>(Table1[[#This Row],[poisson_likelihood]] - (1-Table1[[#This Row],[poisson_likelihood]])/(1/Table1[[#This Row],[365 implied]]-1))*0.65/4</f>
        <v>#DIV/0!</v>
      </c>
    </row>
    <row r="113" spans="1:13" x14ac:dyDescent="0.2">
      <c r="A113">
        <v>3578</v>
      </c>
      <c r="B113" t="s">
        <v>53</v>
      </c>
      <c r="C113" s="1">
        <v>45598</v>
      </c>
      <c r="D113" t="s">
        <v>13</v>
      </c>
      <c r="E113">
        <v>2.5</v>
      </c>
      <c r="F113" s="2">
        <v>0.467289719626168</v>
      </c>
      <c r="G113" s="2">
        <v>0.41959472824390898</v>
      </c>
      <c r="H113" s="2">
        <v>0.45859295687741503</v>
      </c>
      <c r="I113" s="2">
        <v>0.46710526315789402</v>
      </c>
      <c r="J113" s="2">
        <v>0.48120300751879602</v>
      </c>
      <c r="K113" s="2">
        <v>-4.0813755005110197E-3</v>
      </c>
      <c r="L113" s="2"/>
      <c r="M113" s="2" t="e">
        <f>(Table1[[#This Row],[poisson_likelihood]] - (1-Table1[[#This Row],[poisson_likelihood]])/(1/Table1[[#This Row],[365 implied]]-1))*0.65/4</f>
        <v>#DIV/0!</v>
      </c>
    </row>
    <row r="114" spans="1:13" x14ac:dyDescent="0.2">
      <c r="A114">
        <v>3657</v>
      </c>
      <c r="B114" t="s">
        <v>93</v>
      </c>
      <c r="C114" s="1">
        <v>45598</v>
      </c>
      <c r="D114" t="s">
        <v>12</v>
      </c>
      <c r="E114">
        <v>1.5</v>
      </c>
      <c r="F114" s="2">
        <v>0.57471264367816</v>
      </c>
      <c r="G114" s="2">
        <v>0.604063213792148</v>
      </c>
      <c r="H114" s="2">
        <v>0.56760271766650805</v>
      </c>
      <c r="I114" s="2">
        <v>0.52112676056338003</v>
      </c>
      <c r="J114" s="2">
        <v>0.50476190476190397</v>
      </c>
      <c r="K114" s="2">
        <v>-4.17948353387676E-3</v>
      </c>
      <c r="L114" s="2"/>
      <c r="M114" s="2" t="e">
        <f>(Table1[[#This Row],[poisson_likelihood]] - (1-Table1[[#This Row],[poisson_likelihood]])/(1/Table1[[#This Row],[365 implied]]-1))*0.65/4</f>
        <v>#DIV/0!</v>
      </c>
    </row>
    <row r="115" spans="1:13" x14ac:dyDescent="0.2">
      <c r="A115">
        <v>3666</v>
      </c>
      <c r="B115" t="s">
        <v>97</v>
      </c>
      <c r="C115" s="1">
        <v>45598</v>
      </c>
      <c r="D115" t="s">
        <v>13</v>
      </c>
      <c r="E115">
        <v>1.5</v>
      </c>
      <c r="F115" s="2">
        <v>0.434782608695652</v>
      </c>
      <c r="G115" s="2">
        <v>0.38273463513786798</v>
      </c>
      <c r="H115" s="2">
        <v>0.42450789283495899</v>
      </c>
      <c r="I115" s="2">
        <v>0.42361111111111099</v>
      </c>
      <c r="J115" s="2">
        <v>0.44957983193277301</v>
      </c>
      <c r="K115" s="2">
        <v>-4.5445858614602402E-3</v>
      </c>
      <c r="L115" s="2"/>
      <c r="M115" s="2" t="e">
        <f>(Table1[[#This Row],[poisson_likelihood]] - (1-Table1[[#This Row],[poisson_likelihood]])/(1/Table1[[#This Row],[365 implied]]-1))*0.65/4</f>
        <v>#DIV/0!</v>
      </c>
    </row>
    <row r="116" spans="1:13" x14ac:dyDescent="0.2">
      <c r="A116">
        <v>3630</v>
      </c>
      <c r="B116" t="s">
        <v>79</v>
      </c>
      <c r="C116" s="1">
        <v>45598</v>
      </c>
      <c r="D116" t="s">
        <v>13</v>
      </c>
      <c r="E116">
        <v>1.5</v>
      </c>
      <c r="F116" s="2">
        <v>0.45871559633027498</v>
      </c>
      <c r="G116" s="2">
        <v>0.411867658327634</v>
      </c>
      <c r="H116" s="2">
        <v>0.44870796878081398</v>
      </c>
      <c r="I116" s="2">
        <v>0.52678571428571397</v>
      </c>
      <c r="J116" s="2">
        <v>0.51200000000000001</v>
      </c>
      <c r="K116" s="2">
        <v>-4.6221669614036898E-3</v>
      </c>
      <c r="L116" s="2"/>
      <c r="M116" s="2" t="e">
        <f>(Table1[[#This Row],[poisson_likelihood]] - (1-Table1[[#This Row],[poisson_likelihood]])/(1/Table1[[#This Row],[365 implied]]-1))*0.65/4</f>
        <v>#DIV/0!</v>
      </c>
    </row>
    <row r="117" spans="1:13" x14ac:dyDescent="0.2">
      <c r="A117">
        <v>3708</v>
      </c>
      <c r="B117" t="s">
        <v>118</v>
      </c>
      <c r="C117" s="1">
        <v>45598</v>
      </c>
      <c r="D117" t="s">
        <v>13</v>
      </c>
      <c r="E117">
        <v>1.5</v>
      </c>
      <c r="F117" s="2">
        <v>0.40322580645161199</v>
      </c>
      <c r="G117" s="2">
        <v>0.35991531141855199</v>
      </c>
      <c r="H117" s="2">
        <v>0.39213945641683701</v>
      </c>
      <c r="I117" s="2">
        <v>0.45714285714285702</v>
      </c>
      <c r="J117" s="2">
        <v>0.42560553633217901</v>
      </c>
      <c r="K117" s="2">
        <v>-4.6442817713247099E-3</v>
      </c>
      <c r="L117" s="2"/>
      <c r="M117" s="2" t="e">
        <f>(Table1[[#This Row],[poisson_likelihood]] - (1-Table1[[#This Row],[poisson_likelihood]])/(1/Table1[[#This Row],[365 implied]]-1))*0.65/4</f>
        <v>#DIV/0!</v>
      </c>
    </row>
    <row r="118" spans="1:13" x14ac:dyDescent="0.2">
      <c r="A118">
        <v>3523</v>
      </c>
      <c r="B118" t="s">
        <v>26</v>
      </c>
      <c r="C118" s="1">
        <v>45598</v>
      </c>
      <c r="D118" t="s">
        <v>12</v>
      </c>
      <c r="E118">
        <v>2.5</v>
      </c>
      <c r="F118" s="2">
        <v>0.50505050505050497</v>
      </c>
      <c r="G118" s="2">
        <v>0.539846524603105</v>
      </c>
      <c r="H118" s="2">
        <v>0.49581940249940498</v>
      </c>
      <c r="I118" s="2">
        <v>0.52413793103448203</v>
      </c>
      <c r="J118" s="2">
        <v>0.50549450549450503</v>
      </c>
      <c r="K118" s="2">
        <v>-4.6626487375452299E-3</v>
      </c>
      <c r="L118" s="2"/>
      <c r="M118" s="2" t="e">
        <f>(Table1[[#This Row],[poisson_likelihood]] - (1-Table1[[#This Row],[poisson_likelihood]])/(1/Table1[[#This Row],[365 implied]]-1))*0.65/4</f>
        <v>#DIV/0!</v>
      </c>
    </row>
    <row r="119" spans="1:13" x14ac:dyDescent="0.2">
      <c r="A119">
        <v>3576</v>
      </c>
      <c r="B119" t="s">
        <v>52</v>
      </c>
      <c r="C119" s="1">
        <v>45598</v>
      </c>
      <c r="D119" t="s">
        <v>13</v>
      </c>
      <c r="E119">
        <v>1.5</v>
      </c>
      <c r="F119" s="2">
        <v>0.42918454935622302</v>
      </c>
      <c r="G119" s="2">
        <v>0.38557365766813601</v>
      </c>
      <c r="H119" s="2">
        <v>0.41744502794955202</v>
      </c>
      <c r="I119" s="2">
        <v>0.45806451612903198</v>
      </c>
      <c r="J119" s="2">
        <v>0.47148288973384</v>
      </c>
      <c r="K119" s="2">
        <v>-5.1415573078088996E-3</v>
      </c>
      <c r="L119" s="2"/>
      <c r="M119" s="2" t="e">
        <f>(Table1[[#This Row],[poisson_likelihood]] - (1-Table1[[#This Row],[poisson_likelihood]])/(1/Table1[[#This Row],[365 implied]]-1))*0.65/4</f>
        <v>#DIV/0!</v>
      </c>
    </row>
    <row r="120" spans="1:13" x14ac:dyDescent="0.2">
      <c r="A120">
        <v>3749</v>
      </c>
      <c r="B120" t="s">
        <v>139</v>
      </c>
      <c r="C120" s="1">
        <v>45598</v>
      </c>
      <c r="D120" t="s">
        <v>12</v>
      </c>
      <c r="E120">
        <v>1.5</v>
      </c>
      <c r="F120" s="2">
        <v>0.58479532163742598</v>
      </c>
      <c r="G120" s="2">
        <v>0.62281949901758904</v>
      </c>
      <c r="H120" s="2">
        <v>0.576042353360955</v>
      </c>
      <c r="I120" s="2">
        <v>0.59171597633136097</v>
      </c>
      <c r="J120" s="2">
        <v>0.589251439539347</v>
      </c>
      <c r="K120" s="2">
        <v>-5.2702731523826801E-3</v>
      </c>
      <c r="L120" s="2"/>
      <c r="M120" s="2" t="e">
        <f>(Table1[[#This Row],[poisson_likelihood]] - (1-Table1[[#This Row],[poisson_likelihood]])/(1/Table1[[#This Row],[365 implied]]-1))*0.65/4</f>
        <v>#DIV/0!</v>
      </c>
    </row>
    <row r="121" spans="1:13" x14ac:dyDescent="0.2">
      <c r="A121">
        <v>3695</v>
      </c>
      <c r="B121" t="s">
        <v>112</v>
      </c>
      <c r="C121" s="1">
        <v>45598</v>
      </c>
      <c r="D121" t="s">
        <v>12</v>
      </c>
      <c r="E121">
        <v>3.5</v>
      </c>
      <c r="F121" s="2">
        <v>0.476190476190476</v>
      </c>
      <c r="G121" s="2">
        <v>0.50152926297462996</v>
      </c>
      <c r="H121" s="2">
        <v>0.46502630462887501</v>
      </c>
      <c r="I121" s="2">
        <v>0.45882352941176402</v>
      </c>
      <c r="J121" s="2">
        <v>0.48653846153846098</v>
      </c>
      <c r="K121" s="2">
        <v>-5.3283546089456599E-3</v>
      </c>
      <c r="L121" s="2"/>
      <c r="M121" s="2" t="e">
        <f>(Table1[[#This Row],[poisson_likelihood]] - (1-Table1[[#This Row],[poisson_likelihood]])/(1/Table1[[#This Row],[365 implied]]-1))*0.65/4</f>
        <v>#DIV/0!</v>
      </c>
    </row>
    <row r="122" spans="1:13" x14ac:dyDescent="0.2">
      <c r="A122">
        <v>3584</v>
      </c>
      <c r="B122" t="s">
        <v>56</v>
      </c>
      <c r="C122" s="1">
        <v>45598</v>
      </c>
      <c r="D122" t="s">
        <v>13</v>
      </c>
      <c r="E122">
        <v>1.5</v>
      </c>
      <c r="F122" s="2">
        <v>0.51813471502590602</v>
      </c>
      <c r="G122" s="2">
        <v>0.452811286725815</v>
      </c>
      <c r="H122" s="2">
        <v>0.50733287893905599</v>
      </c>
      <c r="I122" s="2">
        <v>0.51149425287356298</v>
      </c>
      <c r="J122" s="2">
        <v>0.54355400696864098</v>
      </c>
      <c r="K122" s="2">
        <v>-5.6041783998983198E-3</v>
      </c>
      <c r="L122" s="2"/>
      <c r="M122" s="2" t="e">
        <f>(Table1[[#This Row],[poisson_likelihood]] - (1-Table1[[#This Row],[poisson_likelihood]])/(1/Table1[[#This Row],[365 implied]]-1))*0.65/4</f>
        <v>#DIV/0!</v>
      </c>
    </row>
    <row r="123" spans="1:13" x14ac:dyDescent="0.2">
      <c r="A123">
        <v>3516</v>
      </c>
      <c r="B123" t="s">
        <v>22</v>
      </c>
      <c r="C123" s="1">
        <v>45598</v>
      </c>
      <c r="D123" t="s">
        <v>13</v>
      </c>
      <c r="E123">
        <v>2.5</v>
      </c>
      <c r="F123" s="2">
        <v>0.64102564102564097</v>
      </c>
      <c r="G123" s="2">
        <v>0.58851288361690601</v>
      </c>
      <c r="H123" s="2">
        <v>0.63247966498819796</v>
      </c>
      <c r="I123" s="2">
        <v>0.60736196319018398</v>
      </c>
      <c r="J123" s="2">
        <v>0.589090909090909</v>
      </c>
      <c r="K123" s="2">
        <v>-5.9516618832190201E-3</v>
      </c>
      <c r="L123" s="2"/>
      <c r="M123" s="2" t="e">
        <f>(Table1[[#This Row],[poisson_likelihood]] - (1-Table1[[#This Row],[poisson_likelihood]])/(1/Table1[[#This Row],[365 implied]]-1))*0.65/4</f>
        <v>#DIV/0!</v>
      </c>
    </row>
    <row r="124" spans="1:13" x14ac:dyDescent="0.2">
      <c r="A124">
        <v>3567</v>
      </c>
      <c r="B124" t="s">
        <v>48</v>
      </c>
      <c r="C124" s="1">
        <v>45598</v>
      </c>
      <c r="D124" t="s">
        <v>12</v>
      </c>
      <c r="E124">
        <v>1.5</v>
      </c>
      <c r="F124" s="2">
        <v>0.55865921787709405</v>
      </c>
      <c r="G124" s="2">
        <v>0.58929341253873302</v>
      </c>
      <c r="H124" s="2">
        <v>0.54797980193961404</v>
      </c>
      <c r="I124" s="2">
        <v>0.45517241379310303</v>
      </c>
      <c r="J124" s="2">
        <v>0.50199203187250996</v>
      </c>
      <c r="K124" s="2">
        <v>-6.0494159899017099E-3</v>
      </c>
      <c r="L124" s="2"/>
      <c r="M124" s="2" t="e">
        <f>(Table1[[#This Row],[poisson_likelihood]] - (1-Table1[[#This Row],[poisson_likelihood]])/(1/Table1[[#This Row],[365 implied]]-1))*0.65/4</f>
        <v>#DIV/0!</v>
      </c>
    </row>
    <row r="125" spans="1:13" x14ac:dyDescent="0.2">
      <c r="A125">
        <v>3681</v>
      </c>
      <c r="B125" t="s">
        <v>105</v>
      </c>
      <c r="C125" s="1">
        <v>45598</v>
      </c>
      <c r="D125" t="s">
        <v>12</v>
      </c>
      <c r="E125">
        <v>2.5</v>
      </c>
      <c r="F125" s="2">
        <v>0.48780487804877998</v>
      </c>
      <c r="G125" s="2">
        <v>0.51755911796036302</v>
      </c>
      <c r="H125" s="2">
        <v>0.47452073810951301</v>
      </c>
      <c r="I125" s="2">
        <v>0.496932515337423</v>
      </c>
      <c r="J125" s="2">
        <v>0.44827586206896503</v>
      </c>
      <c r="K125" s="2">
        <v>-6.4839254465468496E-3</v>
      </c>
      <c r="L125" s="2"/>
      <c r="M125" s="2" t="e">
        <f>(Table1[[#This Row],[poisson_likelihood]] - (1-Table1[[#This Row],[poisson_likelihood]])/(1/Table1[[#This Row],[365 implied]]-1))*0.65/4</f>
        <v>#DIV/0!</v>
      </c>
    </row>
    <row r="126" spans="1:13" x14ac:dyDescent="0.2">
      <c r="A126">
        <v>3613</v>
      </c>
      <c r="B126" t="s">
        <v>71</v>
      </c>
      <c r="C126" s="1">
        <v>45598</v>
      </c>
      <c r="D126" t="s">
        <v>12</v>
      </c>
      <c r="E126">
        <v>3.5</v>
      </c>
      <c r="F126" s="2">
        <v>0.467289719626168</v>
      </c>
      <c r="G126" s="2">
        <v>0.490164050952823</v>
      </c>
      <c r="H126" s="2">
        <v>0.45307742877856699</v>
      </c>
      <c r="I126" s="2">
        <v>0.45</v>
      </c>
      <c r="J126" s="2">
        <v>0.42585551330798399</v>
      </c>
      <c r="K126" s="2">
        <v>-6.6698031609354197E-3</v>
      </c>
      <c r="L126" s="2"/>
      <c r="M126" s="2" t="e">
        <f>(Table1[[#This Row],[poisson_likelihood]] - (1-Table1[[#This Row],[poisson_likelihood]])/(1/Table1[[#This Row],[365 implied]]-1))*0.65/4</f>
        <v>#DIV/0!</v>
      </c>
    </row>
    <row r="127" spans="1:13" x14ac:dyDescent="0.2">
      <c r="A127">
        <v>3517</v>
      </c>
      <c r="B127" t="s">
        <v>23</v>
      </c>
      <c r="C127" s="1">
        <v>45598</v>
      </c>
      <c r="D127" t="s">
        <v>12</v>
      </c>
      <c r="E127">
        <v>2.5</v>
      </c>
      <c r="F127" s="2">
        <v>0.53191489361702105</v>
      </c>
      <c r="G127" s="2">
        <v>0.55860631436105102</v>
      </c>
      <c r="H127" s="2">
        <v>0.51829859834315695</v>
      </c>
      <c r="I127" s="2">
        <v>0.5625</v>
      </c>
      <c r="J127" s="2">
        <v>0.56275303643724695</v>
      </c>
      <c r="K127" s="2">
        <v>-7.2723395212682396E-3</v>
      </c>
      <c r="L127" s="2"/>
      <c r="M127" s="2" t="e">
        <f>(Table1[[#This Row],[poisson_likelihood]] - (1-Table1[[#This Row],[poisson_likelihood]])/(1/Table1[[#This Row],[365 implied]]-1))*0.65/4</f>
        <v>#DIV/0!</v>
      </c>
    </row>
    <row r="128" spans="1:13" x14ac:dyDescent="0.2">
      <c r="A128">
        <v>3532</v>
      </c>
      <c r="B128" t="s">
        <v>30</v>
      </c>
      <c r="C128" s="1">
        <v>45598</v>
      </c>
      <c r="D128" t="s">
        <v>13</v>
      </c>
      <c r="E128">
        <v>1.5</v>
      </c>
      <c r="F128" s="2">
        <v>0.51546391752577303</v>
      </c>
      <c r="G128" s="2">
        <v>0.44758032731844399</v>
      </c>
      <c r="H128" s="2">
        <v>0.50001642315100703</v>
      </c>
      <c r="I128" s="2">
        <v>0.5</v>
      </c>
      <c r="J128" s="2">
        <v>0.50387596899224796</v>
      </c>
      <c r="K128" s="2">
        <v>-7.9702497571929008E-3</v>
      </c>
      <c r="L128" s="2"/>
      <c r="M128" s="2" t="e">
        <f>(Table1[[#This Row],[poisson_likelihood]] - (1-Table1[[#This Row],[poisson_likelihood]])/(1/Table1[[#This Row],[365 implied]]-1))*0.65/4</f>
        <v>#DIV/0!</v>
      </c>
    </row>
    <row r="129" spans="1:13" x14ac:dyDescent="0.2">
      <c r="A129">
        <v>3767</v>
      </c>
      <c r="B129" t="s">
        <v>148</v>
      </c>
      <c r="C129" s="1">
        <v>45598</v>
      </c>
      <c r="D129" t="s">
        <v>12</v>
      </c>
      <c r="E129">
        <v>2.5</v>
      </c>
      <c r="F129" s="2">
        <v>0.48780487804877998</v>
      </c>
      <c r="G129" s="2">
        <v>0.51322374080122701</v>
      </c>
      <c r="H129" s="2">
        <v>0.47094447705151099</v>
      </c>
      <c r="I129" s="2">
        <v>0.47953216374268998</v>
      </c>
      <c r="J129" s="2">
        <v>0.42694497153700101</v>
      </c>
      <c r="K129" s="2">
        <v>-8.2294814391430295E-3</v>
      </c>
      <c r="L129" s="2"/>
      <c r="M129" s="2" t="e">
        <f>(Table1[[#This Row],[poisson_likelihood]] - (1-Table1[[#This Row],[poisson_likelihood]])/(1/Table1[[#This Row],[365 implied]]-1))*0.65/4</f>
        <v>#DIV/0!</v>
      </c>
    </row>
    <row r="130" spans="1:13" x14ac:dyDescent="0.2">
      <c r="A130">
        <v>3503</v>
      </c>
      <c r="B130" t="s">
        <v>16</v>
      </c>
      <c r="C130" s="1">
        <v>45598</v>
      </c>
      <c r="D130" t="s">
        <v>12</v>
      </c>
      <c r="E130">
        <v>2.5</v>
      </c>
      <c r="F130" s="2">
        <v>0.413223140495867</v>
      </c>
      <c r="G130" s="2">
        <v>0.437287897722831</v>
      </c>
      <c r="H130" s="2">
        <v>0.393792121542833</v>
      </c>
      <c r="I130" s="2">
        <v>0.38410596026490001</v>
      </c>
      <c r="J130" s="2">
        <v>0.37136465324384699</v>
      </c>
      <c r="K130" s="2">
        <v>-8.2787087792859197E-3</v>
      </c>
      <c r="L130" s="2"/>
      <c r="M130" s="2" t="e">
        <f>(Table1[[#This Row],[poisson_likelihood]] - (1-Table1[[#This Row],[poisson_likelihood]])/(1/Table1[[#This Row],[365 implied]]-1))*0.65/4</f>
        <v>#DIV/0!</v>
      </c>
    </row>
    <row r="131" spans="1:13" x14ac:dyDescent="0.2">
      <c r="A131">
        <v>3646</v>
      </c>
      <c r="B131" t="s">
        <v>87</v>
      </c>
      <c r="C131" s="1">
        <v>45598</v>
      </c>
      <c r="D131" t="s">
        <v>13</v>
      </c>
      <c r="E131">
        <v>1.5</v>
      </c>
      <c r="F131" s="2">
        <v>0.39370078740157399</v>
      </c>
      <c r="G131" s="2">
        <v>0.34193383342686101</v>
      </c>
      <c r="H131" s="2">
        <v>0.37349925108458998</v>
      </c>
      <c r="I131" s="2">
        <v>0.376</v>
      </c>
      <c r="J131" s="2">
        <v>0.37606837606837601</v>
      </c>
      <c r="K131" s="2">
        <v>-8.3298542605746099E-3</v>
      </c>
      <c r="L131" s="2"/>
      <c r="M131" s="2" t="e">
        <f>(Table1[[#This Row],[poisson_likelihood]] - (1-Table1[[#This Row],[poisson_likelihood]])/(1/Table1[[#This Row],[365 implied]]-1))*0.65/4</f>
        <v>#DIV/0!</v>
      </c>
    </row>
    <row r="132" spans="1:13" x14ac:dyDescent="0.2">
      <c r="A132">
        <v>3727</v>
      </c>
      <c r="B132" t="s">
        <v>128</v>
      </c>
      <c r="C132" s="1">
        <v>45598</v>
      </c>
      <c r="D132" t="s">
        <v>12</v>
      </c>
      <c r="E132">
        <v>2.5</v>
      </c>
      <c r="F132" s="2">
        <v>0.64102564102564097</v>
      </c>
      <c r="G132" s="2">
        <v>0.65036244116130404</v>
      </c>
      <c r="H132" s="2">
        <v>0.62828783078532502</v>
      </c>
      <c r="I132" s="2">
        <v>0.64880952380952295</v>
      </c>
      <c r="J132" s="2">
        <v>0.64828897338403002</v>
      </c>
      <c r="K132" s="2">
        <v>-8.8709749887910996E-3</v>
      </c>
      <c r="L132" s="2"/>
      <c r="M132" s="2" t="e">
        <f>(Table1[[#This Row],[poisson_likelihood]] - (1-Table1[[#This Row],[poisson_likelihood]])/(1/Table1[[#This Row],[365 implied]]-1))*0.65/4</f>
        <v>#DIV/0!</v>
      </c>
    </row>
    <row r="133" spans="1:13" x14ac:dyDescent="0.2">
      <c r="A133">
        <v>3787</v>
      </c>
      <c r="B133" t="s">
        <v>158</v>
      </c>
      <c r="C133" s="1">
        <v>45598</v>
      </c>
      <c r="D133" t="s">
        <v>12</v>
      </c>
      <c r="E133">
        <v>2.5</v>
      </c>
      <c r="F133" s="2">
        <v>0.4</v>
      </c>
      <c r="G133" s="2">
        <v>0.43334176089813697</v>
      </c>
      <c r="H133" s="2">
        <v>0.37845186004175002</v>
      </c>
      <c r="I133" s="2">
        <v>0.36111111111111099</v>
      </c>
      <c r="J133" s="2">
        <v>0.352173913043478</v>
      </c>
      <c r="K133" s="2">
        <v>-8.9783916492707696E-3</v>
      </c>
      <c r="L133" s="2"/>
      <c r="M133" s="2" t="e">
        <f>(Table1[[#This Row],[poisson_likelihood]] - (1-Table1[[#This Row],[poisson_likelihood]])/(1/Table1[[#This Row],[365 implied]]-1))*0.65/4</f>
        <v>#DIV/0!</v>
      </c>
    </row>
    <row r="134" spans="1:13" x14ac:dyDescent="0.2">
      <c r="A134">
        <v>3619</v>
      </c>
      <c r="B134" t="s">
        <v>74</v>
      </c>
      <c r="C134" s="1">
        <v>45598</v>
      </c>
      <c r="D134" t="s">
        <v>12</v>
      </c>
      <c r="E134">
        <v>2.5</v>
      </c>
      <c r="F134" s="2">
        <v>0.54054054054054002</v>
      </c>
      <c r="G134" s="2">
        <v>0.55945772580983499</v>
      </c>
      <c r="H134" s="2">
        <v>0.52344104283441695</v>
      </c>
      <c r="I134" s="2">
        <v>0.51176470588235201</v>
      </c>
      <c r="J134" s="2">
        <v>0.50530035335689005</v>
      </c>
      <c r="K134" s="2">
        <v>-9.3041384577432704E-3</v>
      </c>
      <c r="L134" s="2"/>
      <c r="M134" s="2" t="e">
        <f>(Table1[[#This Row],[poisson_likelihood]] - (1-Table1[[#This Row],[poisson_likelihood]])/(1/Table1[[#This Row],[365 implied]]-1))*0.65/4</f>
        <v>#DIV/0!</v>
      </c>
    </row>
    <row r="135" spans="1:13" x14ac:dyDescent="0.2">
      <c r="A135">
        <v>3562</v>
      </c>
      <c r="B135" t="s">
        <v>45</v>
      </c>
      <c r="C135" s="1">
        <v>45598</v>
      </c>
      <c r="D135" t="s">
        <v>13</v>
      </c>
      <c r="E135">
        <v>0.5</v>
      </c>
      <c r="F135" s="2">
        <v>0.42016806722688999</v>
      </c>
      <c r="G135" s="2">
        <v>0.34139946961073703</v>
      </c>
      <c r="H135" s="2">
        <v>0.39836045810169401</v>
      </c>
      <c r="I135" s="2">
        <v>0.43010752688171999</v>
      </c>
      <c r="J135" s="2">
        <v>0.422885572139303</v>
      </c>
      <c r="K135" s="2">
        <v>-9.40255610832718E-3</v>
      </c>
      <c r="L135" s="2"/>
      <c r="M135" s="2" t="e">
        <f>(Table1[[#This Row],[poisson_likelihood]] - (1-Table1[[#This Row],[poisson_likelihood]])/(1/Table1[[#This Row],[365 implied]]-1))*0.65/4</f>
        <v>#DIV/0!</v>
      </c>
    </row>
    <row r="136" spans="1:13" x14ac:dyDescent="0.2">
      <c r="A136">
        <v>3580</v>
      </c>
      <c r="B136" t="s">
        <v>54</v>
      </c>
      <c r="C136" s="1">
        <v>45598</v>
      </c>
      <c r="D136" t="s">
        <v>13</v>
      </c>
      <c r="E136">
        <v>1.5</v>
      </c>
      <c r="F136" s="2">
        <v>0.41666666666666602</v>
      </c>
      <c r="G136" s="2">
        <v>0.35964653742518898</v>
      </c>
      <c r="H136" s="2">
        <v>0.39436546055377403</v>
      </c>
      <c r="I136" s="2">
        <v>0.38297872340425498</v>
      </c>
      <c r="J136" s="2">
        <v>0.38735177865612602</v>
      </c>
      <c r="K136" s="2">
        <v>-9.5576597626680707E-3</v>
      </c>
      <c r="L136" s="2"/>
      <c r="M136" s="2" t="e">
        <f>(Table1[[#This Row],[poisson_likelihood]] - (1-Table1[[#This Row],[poisson_likelihood]])/(1/Table1[[#This Row],[365 implied]]-1))*0.65/4</f>
        <v>#DIV/0!</v>
      </c>
    </row>
    <row r="137" spans="1:13" x14ac:dyDescent="0.2">
      <c r="A137">
        <v>3768</v>
      </c>
      <c r="B137" t="s">
        <v>148</v>
      </c>
      <c r="C137" s="1">
        <v>45598</v>
      </c>
      <c r="D137" t="s">
        <v>13</v>
      </c>
      <c r="E137">
        <v>2.5</v>
      </c>
      <c r="F137" s="2">
        <v>0.54644808743169304</v>
      </c>
      <c r="G137" s="2">
        <v>0.48677625919877199</v>
      </c>
      <c r="H137" s="2">
        <v>0.52905552294848801</v>
      </c>
      <c r="I137" s="2">
        <v>0.52046783625730997</v>
      </c>
      <c r="J137" s="2">
        <v>0.57305502846299805</v>
      </c>
      <c r="K137" s="2">
        <v>-9.5868653627309199E-3</v>
      </c>
      <c r="L137" s="2"/>
      <c r="M137" s="2" t="e">
        <f>(Table1[[#This Row],[poisson_likelihood]] - (1-Table1[[#This Row],[poisson_likelihood]])/(1/Table1[[#This Row],[365 implied]]-1))*0.65/4</f>
        <v>#DIV/0!</v>
      </c>
    </row>
    <row r="138" spans="1:13" x14ac:dyDescent="0.2">
      <c r="A138">
        <v>3511</v>
      </c>
      <c r="B138" t="s">
        <v>20</v>
      </c>
      <c r="C138" s="1">
        <v>45598</v>
      </c>
      <c r="D138" t="s">
        <v>12</v>
      </c>
      <c r="E138">
        <v>3.5</v>
      </c>
      <c r="F138" s="2">
        <v>0.467289719626168</v>
      </c>
      <c r="G138" s="2">
        <v>0.48329248033417899</v>
      </c>
      <c r="H138" s="2">
        <v>0.446650944508237</v>
      </c>
      <c r="I138" s="2">
        <v>0.47928994082840198</v>
      </c>
      <c r="J138" s="2">
        <v>0.483870967741935</v>
      </c>
      <c r="K138" s="2">
        <v>-9.6857409544674703E-3</v>
      </c>
      <c r="L138" s="2"/>
      <c r="M138" s="2" t="e">
        <f>(Table1[[#This Row],[poisson_likelihood]] - (1-Table1[[#This Row],[poisson_likelihood]])/(1/Table1[[#This Row],[365 implied]]-1))*0.65/4</f>
        <v>#DIV/0!</v>
      </c>
    </row>
    <row r="139" spans="1:13" x14ac:dyDescent="0.2">
      <c r="A139">
        <v>3504</v>
      </c>
      <c r="B139" t="s">
        <v>16</v>
      </c>
      <c r="C139" s="1">
        <v>45598</v>
      </c>
      <c r="D139" t="s">
        <v>13</v>
      </c>
      <c r="E139">
        <v>2.5</v>
      </c>
      <c r="F139" s="2">
        <v>0.62111801242235998</v>
      </c>
      <c r="G139" s="2">
        <v>0.56271210227716795</v>
      </c>
      <c r="H139" s="2">
        <v>0.60620787845716695</v>
      </c>
      <c r="I139" s="2">
        <v>0.61589403973509904</v>
      </c>
      <c r="J139" s="2">
        <v>0.62863534675615196</v>
      </c>
      <c r="K139" s="2">
        <v>-9.8382441327709499E-3</v>
      </c>
      <c r="L139" s="2"/>
      <c r="M139" s="2" t="e">
        <f>(Table1[[#This Row],[poisson_likelihood]] - (1-Table1[[#This Row],[poisson_likelihood]])/(1/Table1[[#This Row],[365 implied]]-1))*0.65/4</f>
        <v>#DIV/0!</v>
      </c>
    </row>
    <row r="140" spans="1:13" x14ac:dyDescent="0.2">
      <c r="A140">
        <v>3645</v>
      </c>
      <c r="B140" t="s">
        <v>87</v>
      </c>
      <c r="C140" s="1">
        <v>45598</v>
      </c>
      <c r="D140" t="s">
        <v>12</v>
      </c>
      <c r="E140">
        <v>1.5</v>
      </c>
      <c r="F140" s="2">
        <v>0.64102564102564097</v>
      </c>
      <c r="G140" s="2">
        <v>0.65806616657313799</v>
      </c>
      <c r="H140" s="2">
        <v>0.62650074891540897</v>
      </c>
      <c r="I140" s="2">
        <v>0.624</v>
      </c>
      <c r="J140" s="2">
        <v>0.62393162393162305</v>
      </c>
      <c r="K140" s="2">
        <v>-1.01155498624827E-2</v>
      </c>
      <c r="L140" s="2"/>
      <c r="M140" s="2" t="e">
        <f>(Table1[[#This Row],[poisson_likelihood]] - (1-Table1[[#This Row],[poisson_likelihood]])/(1/Table1[[#This Row],[365 implied]]-1))*0.65/4</f>
        <v>#DIV/0!</v>
      </c>
    </row>
    <row r="141" spans="1:13" x14ac:dyDescent="0.2">
      <c r="A141">
        <v>3734</v>
      </c>
      <c r="B141" t="s">
        <v>131</v>
      </c>
      <c r="C141" s="1">
        <v>45598</v>
      </c>
      <c r="D141" t="s">
        <v>13</v>
      </c>
      <c r="E141">
        <v>1.5</v>
      </c>
      <c r="F141" s="2">
        <v>0.39370078740157399</v>
      </c>
      <c r="G141" s="2">
        <v>0.341866233052807</v>
      </c>
      <c r="H141" s="2">
        <v>0.36864598489792699</v>
      </c>
      <c r="I141" s="2">
        <v>0.43448275862068902</v>
      </c>
      <c r="J141" s="2">
        <v>0.40357852882703699</v>
      </c>
      <c r="K141" s="2">
        <v>-1.03310386946856E-2</v>
      </c>
      <c r="L141" s="2"/>
      <c r="M141" s="2" t="e">
        <f>(Table1[[#This Row],[poisson_likelihood]] - (1-Table1[[#This Row],[poisson_likelihood]])/(1/Table1[[#This Row],[365 implied]]-1))*0.65/4</f>
        <v>#DIV/0!</v>
      </c>
    </row>
    <row r="142" spans="1:13" x14ac:dyDescent="0.2">
      <c r="A142">
        <v>3515</v>
      </c>
      <c r="B142" t="s">
        <v>22</v>
      </c>
      <c r="C142" s="1">
        <v>45598</v>
      </c>
      <c r="D142" t="s">
        <v>12</v>
      </c>
      <c r="E142">
        <v>2.5</v>
      </c>
      <c r="F142" s="2">
        <v>0.39370078740157399</v>
      </c>
      <c r="G142" s="2">
        <v>0.41148711638309299</v>
      </c>
      <c r="H142" s="2">
        <v>0.36752033501180098</v>
      </c>
      <c r="I142" s="2">
        <v>0.39263803680981502</v>
      </c>
      <c r="J142" s="2">
        <v>0.41090909090909</v>
      </c>
      <c r="K142" s="2">
        <v>-1.0795186537341499E-2</v>
      </c>
      <c r="L142" s="2"/>
      <c r="M142" s="2" t="e">
        <f>(Table1[[#This Row],[poisson_likelihood]] - (1-Table1[[#This Row],[poisson_likelihood]])/(1/Table1[[#This Row],[365 implied]]-1))*0.65/4</f>
        <v>#DIV/0!</v>
      </c>
    </row>
    <row r="143" spans="1:13" x14ac:dyDescent="0.2">
      <c r="A143">
        <v>3711</v>
      </c>
      <c r="B143" t="s">
        <v>120</v>
      </c>
      <c r="C143" s="1">
        <v>45598</v>
      </c>
      <c r="D143" t="s">
        <v>12</v>
      </c>
      <c r="E143">
        <v>2.5</v>
      </c>
      <c r="F143" s="2">
        <v>0.42372881355932202</v>
      </c>
      <c r="G143" s="2">
        <v>0.44528781514056298</v>
      </c>
      <c r="H143" s="2">
        <v>0.39817089666373001</v>
      </c>
      <c r="I143" s="2">
        <v>0.39610389610389601</v>
      </c>
      <c r="J143" s="2">
        <v>0.41729323308270599</v>
      </c>
      <c r="K143" s="2">
        <v>-1.1087625712057901E-2</v>
      </c>
      <c r="L143" s="2"/>
      <c r="M143" s="2" t="e">
        <f>(Table1[[#This Row],[poisson_likelihood]] - (1-Table1[[#This Row],[poisson_likelihood]])/(1/Table1[[#This Row],[365 implied]]-1))*0.65/4</f>
        <v>#DIV/0!</v>
      </c>
    </row>
    <row r="144" spans="1:13" x14ac:dyDescent="0.2">
      <c r="A144">
        <v>3713</v>
      </c>
      <c r="B144" t="s">
        <v>121</v>
      </c>
      <c r="C144" s="1">
        <v>45598</v>
      </c>
      <c r="D144" t="s">
        <v>12</v>
      </c>
      <c r="E144">
        <v>1.5</v>
      </c>
      <c r="F144" s="2">
        <v>0.57471264367816</v>
      </c>
      <c r="G144" s="2">
        <v>0.60859555611605998</v>
      </c>
      <c r="H144" s="2">
        <v>0.55582830489088197</v>
      </c>
      <c r="I144" s="2">
        <v>0.54069767441860395</v>
      </c>
      <c r="J144" s="2">
        <v>0.55594405594405505</v>
      </c>
      <c r="K144" s="2">
        <v>-1.1100928881710799E-2</v>
      </c>
      <c r="L144" s="2"/>
      <c r="M144" s="2" t="e">
        <f>(Table1[[#This Row],[poisson_likelihood]] - (1-Table1[[#This Row],[poisson_likelihood]])/(1/Table1[[#This Row],[365 implied]]-1))*0.65/4</f>
        <v>#DIV/0!</v>
      </c>
    </row>
    <row r="145" spans="1:13" x14ac:dyDescent="0.2">
      <c r="A145">
        <v>3653</v>
      </c>
      <c r="B145" t="s">
        <v>91</v>
      </c>
      <c r="C145" s="1">
        <v>45598</v>
      </c>
      <c r="D145" t="s">
        <v>12</v>
      </c>
      <c r="E145">
        <v>1.5</v>
      </c>
      <c r="F145" s="2">
        <v>0.625</v>
      </c>
      <c r="G145" s="2">
        <v>0.65679288797534097</v>
      </c>
      <c r="H145" s="2">
        <v>0.60799663206836296</v>
      </c>
      <c r="I145" s="2">
        <v>0.62337662337662303</v>
      </c>
      <c r="J145" s="2">
        <v>0.62096774193548299</v>
      </c>
      <c r="K145" s="2">
        <v>-1.1335578621091301E-2</v>
      </c>
      <c r="L145" s="2"/>
      <c r="M145" s="2" t="e">
        <f>(Table1[[#This Row],[poisson_likelihood]] - (1-Table1[[#This Row],[poisson_likelihood]])/(1/Table1[[#This Row],[365 implied]]-1))*0.65/4</f>
        <v>#DIV/0!</v>
      </c>
    </row>
    <row r="146" spans="1:13" x14ac:dyDescent="0.2">
      <c r="A146">
        <v>3620</v>
      </c>
      <c r="B146" t="s">
        <v>74</v>
      </c>
      <c r="C146" s="1">
        <v>45598</v>
      </c>
      <c r="D146" t="s">
        <v>13</v>
      </c>
      <c r="E146">
        <v>2.5</v>
      </c>
      <c r="F146" s="2">
        <v>0.5</v>
      </c>
      <c r="G146" s="2">
        <v>0.44054227419016401</v>
      </c>
      <c r="H146" s="2">
        <v>0.476558957165582</v>
      </c>
      <c r="I146" s="2">
        <v>0.48823529411764699</v>
      </c>
      <c r="J146" s="2">
        <v>0.494699646643109</v>
      </c>
      <c r="K146" s="2">
        <v>-1.17205214172088E-2</v>
      </c>
      <c r="L146" s="2"/>
      <c r="M146" s="2" t="e">
        <f>(Table1[[#This Row],[poisson_likelihood]] - (1-Table1[[#This Row],[poisson_likelihood]])/(1/Table1[[#This Row],[365 implied]]-1))*0.65/4</f>
        <v>#DIV/0!</v>
      </c>
    </row>
    <row r="147" spans="1:13" x14ac:dyDescent="0.2">
      <c r="A147">
        <v>3600</v>
      </c>
      <c r="B147" t="s">
        <v>64</v>
      </c>
      <c r="C147" s="1">
        <v>45598</v>
      </c>
      <c r="D147" t="s">
        <v>13</v>
      </c>
      <c r="E147">
        <v>2.5</v>
      </c>
      <c r="F147" s="2">
        <v>0.45662100456621002</v>
      </c>
      <c r="G147" s="2">
        <v>0.397704131843231</v>
      </c>
      <c r="H147" s="2">
        <v>0.43101805609712501</v>
      </c>
      <c r="I147" s="2">
        <v>0.45161290322580599</v>
      </c>
      <c r="J147" s="2">
        <v>0.47394540942927998</v>
      </c>
      <c r="K147" s="2">
        <v>-1.1779507804053501E-2</v>
      </c>
      <c r="L147" s="2"/>
      <c r="M147" s="2" t="e">
        <f>(Table1[[#This Row],[poisson_likelihood]] - (1-Table1[[#This Row],[poisson_likelihood]])/(1/Table1[[#This Row],[365 implied]]-1))*0.65/4</f>
        <v>#DIV/0!</v>
      </c>
    </row>
    <row r="148" spans="1:13" x14ac:dyDescent="0.2">
      <c r="A148">
        <v>3702</v>
      </c>
      <c r="B148" t="s">
        <v>115</v>
      </c>
      <c r="C148" s="1">
        <v>45598</v>
      </c>
      <c r="D148" t="s">
        <v>13</v>
      </c>
      <c r="E148">
        <v>1.5</v>
      </c>
      <c r="F148" s="2">
        <v>0.414937759336099</v>
      </c>
      <c r="G148" s="2">
        <v>0.350262216849417</v>
      </c>
      <c r="H148" s="2">
        <v>0.386484942429071</v>
      </c>
      <c r="I148" s="2">
        <v>0.35294117647058798</v>
      </c>
      <c r="J148" s="2">
        <v>0.38775510204081598</v>
      </c>
      <c r="K148" s="2">
        <v>-1.2158029919492599E-2</v>
      </c>
      <c r="L148" s="2"/>
      <c r="M148" s="2" t="e">
        <f>(Table1[[#This Row],[poisson_likelihood]] - (1-Table1[[#This Row],[poisson_likelihood]])/(1/Table1[[#This Row],[365 implied]]-1))*0.65/4</f>
        <v>#DIV/0!</v>
      </c>
    </row>
    <row r="149" spans="1:13" x14ac:dyDescent="0.2">
      <c r="A149">
        <v>3781</v>
      </c>
      <c r="B149" t="s">
        <v>155</v>
      </c>
      <c r="C149" s="1">
        <v>45598</v>
      </c>
      <c r="D149" t="s">
        <v>12</v>
      </c>
      <c r="E149">
        <v>3.5</v>
      </c>
      <c r="F149" s="2">
        <v>0.53475935828876997</v>
      </c>
      <c r="G149" s="2">
        <v>0.54510105400171005</v>
      </c>
      <c r="H149" s="2">
        <v>0.51184418284935396</v>
      </c>
      <c r="I149" s="2">
        <v>0.51773049645390001</v>
      </c>
      <c r="J149" s="2">
        <v>0.52118644067796605</v>
      </c>
      <c r="K149" s="2">
        <v>-1.2313614388421599E-2</v>
      </c>
      <c r="L149" s="2"/>
      <c r="M149" s="2" t="e">
        <f>(Table1[[#This Row],[poisson_likelihood]] - (1-Table1[[#This Row],[poisson_likelihood]])/(1/Table1[[#This Row],[365 implied]]-1))*0.65/4</f>
        <v>#DIV/0!</v>
      </c>
    </row>
    <row r="150" spans="1:13" x14ac:dyDescent="0.2">
      <c r="A150">
        <v>3685</v>
      </c>
      <c r="B150" t="s">
        <v>107</v>
      </c>
      <c r="C150" s="1">
        <v>45598</v>
      </c>
      <c r="D150" t="s">
        <v>12</v>
      </c>
      <c r="E150">
        <v>2.5</v>
      </c>
      <c r="F150" s="2">
        <v>0.427350427350427</v>
      </c>
      <c r="G150" s="2">
        <v>0.44399957482849101</v>
      </c>
      <c r="H150" s="2">
        <v>0.398670681042117</v>
      </c>
      <c r="I150" s="2">
        <v>0.40804597701149398</v>
      </c>
      <c r="J150" s="2">
        <v>0.38533834586466098</v>
      </c>
      <c r="K150" s="2">
        <v>-1.2520635515195101E-2</v>
      </c>
      <c r="L150" s="2"/>
      <c r="M150" s="2" t="e">
        <f>(Table1[[#This Row],[poisson_likelihood]] - (1-Table1[[#This Row],[poisson_likelihood]])/(1/Table1[[#This Row],[365 implied]]-1))*0.65/4</f>
        <v>#DIV/0!</v>
      </c>
    </row>
    <row r="151" spans="1:13" x14ac:dyDescent="0.2">
      <c r="A151">
        <v>3512</v>
      </c>
      <c r="B151" t="s">
        <v>20</v>
      </c>
      <c r="C151" s="1">
        <v>45598</v>
      </c>
      <c r="D151" t="s">
        <v>13</v>
      </c>
      <c r="E151">
        <v>3.5</v>
      </c>
      <c r="F151" s="2">
        <v>0.57471264367816</v>
      </c>
      <c r="G151" s="2">
        <v>0.51670751966581996</v>
      </c>
      <c r="H151" s="2">
        <v>0.55334905549176205</v>
      </c>
      <c r="I151" s="2">
        <v>0.52071005917159696</v>
      </c>
      <c r="J151" s="2">
        <v>0.51612903225806395</v>
      </c>
      <c r="K151" s="2">
        <v>-1.2558325487950399E-2</v>
      </c>
      <c r="L151" s="2"/>
      <c r="M151" s="2" t="e">
        <f>(Table1[[#This Row],[poisson_likelihood]] - (1-Table1[[#This Row],[poisson_likelihood]])/(1/Table1[[#This Row],[365 implied]]-1))*0.65/4</f>
        <v>#DIV/0!</v>
      </c>
    </row>
    <row r="152" spans="1:13" x14ac:dyDescent="0.2">
      <c r="A152">
        <v>3736</v>
      </c>
      <c r="B152" t="s">
        <v>132</v>
      </c>
      <c r="C152" s="1">
        <v>45598</v>
      </c>
      <c r="D152" t="s">
        <v>13</v>
      </c>
      <c r="E152">
        <v>3.5</v>
      </c>
      <c r="F152" s="2">
        <v>0.58479532163742598</v>
      </c>
      <c r="G152" s="2">
        <v>0.52429532675809198</v>
      </c>
      <c r="H152" s="2">
        <v>0.56373422415527696</v>
      </c>
      <c r="I152" s="2">
        <v>0.54913294797687795</v>
      </c>
      <c r="J152" s="2">
        <v>0.56140350877192902</v>
      </c>
      <c r="K152" s="2">
        <v>-1.26811537656603E-2</v>
      </c>
      <c r="L152" s="2"/>
      <c r="M152" s="2" t="e">
        <f>(Table1[[#This Row],[poisson_likelihood]] - (1-Table1[[#This Row],[poisson_likelihood]])/(1/Table1[[#This Row],[365 implied]]-1))*0.65/4</f>
        <v>#DIV/0!</v>
      </c>
    </row>
    <row r="153" spans="1:13" x14ac:dyDescent="0.2">
      <c r="A153">
        <v>3714</v>
      </c>
      <c r="B153" t="s">
        <v>121</v>
      </c>
      <c r="C153" s="1">
        <v>45598</v>
      </c>
      <c r="D153" t="s">
        <v>13</v>
      </c>
      <c r="E153">
        <v>1.5</v>
      </c>
      <c r="F153" s="2">
        <v>0.47169811320754701</v>
      </c>
      <c r="G153" s="2">
        <v>0.39140444388393902</v>
      </c>
      <c r="H153" s="2">
        <v>0.44417169510911703</v>
      </c>
      <c r="I153" s="2">
        <v>0.459302325581395</v>
      </c>
      <c r="J153" s="2">
        <v>0.44405594405594401</v>
      </c>
      <c r="K153" s="2">
        <v>-1.30258942787212E-2</v>
      </c>
      <c r="L153" s="2"/>
      <c r="M153" s="2" t="e">
        <f>(Table1[[#This Row],[poisson_likelihood]] - (1-Table1[[#This Row],[poisson_likelihood]])/(1/Table1[[#This Row],[365 implied]]-1))*0.65/4</f>
        <v>#DIV/0!</v>
      </c>
    </row>
    <row r="154" spans="1:13" x14ac:dyDescent="0.2">
      <c r="A154">
        <v>3692</v>
      </c>
      <c r="B154" t="s">
        <v>110</v>
      </c>
      <c r="C154" s="1">
        <v>45598</v>
      </c>
      <c r="D154" t="s">
        <v>13</v>
      </c>
      <c r="E154">
        <v>1.5</v>
      </c>
      <c r="F154" s="2">
        <v>0.48780487804877998</v>
      </c>
      <c r="G154" s="2">
        <v>0.40572126189818702</v>
      </c>
      <c r="H154" s="2">
        <v>0.46038598231980099</v>
      </c>
      <c r="I154" s="2">
        <v>0.46153846153846101</v>
      </c>
      <c r="J154" s="2">
        <v>0.466019417475728</v>
      </c>
      <c r="K154" s="2">
        <v>-1.33830324391445E-2</v>
      </c>
      <c r="L154" s="2"/>
      <c r="M154" s="2" t="e">
        <f>(Table1[[#This Row],[poisson_likelihood]] - (1-Table1[[#This Row],[poisson_likelihood]])/(1/Table1[[#This Row],[365 implied]]-1))*0.65/4</f>
        <v>#DIV/0!</v>
      </c>
    </row>
    <row r="155" spans="1:13" x14ac:dyDescent="0.2">
      <c r="A155">
        <v>3610</v>
      </c>
      <c r="B155" t="s">
        <v>69</v>
      </c>
      <c r="C155" s="1">
        <v>45598</v>
      </c>
      <c r="D155" t="s">
        <v>13</v>
      </c>
      <c r="E155">
        <v>2.5</v>
      </c>
      <c r="F155" s="2">
        <v>0.54054054054054002</v>
      </c>
      <c r="G155" s="2">
        <v>0.47657290100016703</v>
      </c>
      <c r="H155" s="2">
        <v>0.51593979920202504</v>
      </c>
      <c r="I155" s="2">
        <v>0.55555555555555503</v>
      </c>
      <c r="J155" s="2">
        <v>0.55673758865248202</v>
      </c>
      <c r="K155" s="2">
        <v>-1.33856974930157E-2</v>
      </c>
      <c r="L155" s="2"/>
      <c r="M155" s="2" t="e">
        <f>(Table1[[#This Row],[poisson_likelihood]] - (1-Table1[[#This Row],[poisson_likelihood]])/(1/Table1[[#This Row],[365 implied]]-1))*0.65/4</f>
        <v>#DIV/0!</v>
      </c>
    </row>
    <row r="156" spans="1:13" x14ac:dyDescent="0.2">
      <c r="A156">
        <v>3710</v>
      </c>
      <c r="B156" t="s">
        <v>119</v>
      </c>
      <c r="C156" s="1">
        <v>45598</v>
      </c>
      <c r="D156" t="s">
        <v>13</v>
      </c>
      <c r="E156">
        <v>3.5</v>
      </c>
      <c r="F156" s="2">
        <v>0.52356020942408299</v>
      </c>
      <c r="G156" s="2">
        <v>0.460601985127223</v>
      </c>
      <c r="H156" s="2">
        <v>0.497987584291887</v>
      </c>
      <c r="I156" s="2">
        <v>0.50857142857142801</v>
      </c>
      <c r="J156" s="2">
        <v>0.49826989619377099</v>
      </c>
      <c r="K156" s="2">
        <v>-1.3418602747937901E-2</v>
      </c>
      <c r="L156" s="2"/>
      <c r="M156" s="2" t="e">
        <f>(Table1[[#This Row],[poisson_likelihood]] - (1-Table1[[#This Row],[poisson_likelihood]])/(1/Table1[[#This Row],[365 implied]]-1))*0.65/4</f>
        <v>#DIV/0!</v>
      </c>
    </row>
    <row r="157" spans="1:13" x14ac:dyDescent="0.2">
      <c r="A157">
        <v>3738</v>
      </c>
      <c r="B157" t="s">
        <v>133</v>
      </c>
      <c r="C157" s="1">
        <v>45598</v>
      </c>
      <c r="D157" t="s">
        <v>13</v>
      </c>
      <c r="E157">
        <v>3.5</v>
      </c>
      <c r="F157" s="2">
        <v>0.434782608695652</v>
      </c>
      <c r="G157" s="2">
        <v>0.37479692115017299</v>
      </c>
      <c r="H157" s="2">
        <v>0.404351943615258</v>
      </c>
      <c r="I157" s="2">
        <v>0.46478873239436602</v>
      </c>
      <c r="J157" s="2">
        <v>0.40600000000000003</v>
      </c>
      <c r="K157" s="2">
        <v>-1.34597172470972E-2</v>
      </c>
      <c r="L157" s="2"/>
      <c r="M157" s="2" t="e">
        <f>(Table1[[#This Row],[poisson_likelihood]] - (1-Table1[[#This Row],[poisson_likelihood]])/(1/Table1[[#This Row],[365 implied]]-1))*0.65/4</f>
        <v>#DIV/0!</v>
      </c>
    </row>
    <row r="158" spans="1:13" x14ac:dyDescent="0.2">
      <c r="A158">
        <v>3721</v>
      </c>
      <c r="B158" t="s">
        <v>125</v>
      </c>
      <c r="C158" s="1">
        <v>45598</v>
      </c>
      <c r="D158" t="s">
        <v>12</v>
      </c>
      <c r="E158">
        <v>1.5</v>
      </c>
      <c r="F158" s="2">
        <v>0.63694267515923497</v>
      </c>
      <c r="G158" s="2">
        <v>0.63811786321707098</v>
      </c>
      <c r="H158" s="2">
        <v>0.61647326299110705</v>
      </c>
      <c r="I158" s="2">
        <v>0.60526315789473595</v>
      </c>
      <c r="J158" s="2">
        <v>0.615151515151515</v>
      </c>
      <c r="K158" s="2">
        <v>-1.40951653964739E-2</v>
      </c>
      <c r="L158" s="2"/>
      <c r="M158" s="2" t="e">
        <f>(Table1[[#This Row],[poisson_likelihood]] - (1-Table1[[#This Row],[poisson_likelihood]])/(1/Table1[[#This Row],[365 implied]]-1))*0.65/4</f>
        <v>#DIV/0!</v>
      </c>
    </row>
    <row r="159" spans="1:13" x14ac:dyDescent="0.2">
      <c r="A159">
        <v>3631</v>
      </c>
      <c r="B159" t="s">
        <v>80</v>
      </c>
      <c r="C159" s="1">
        <v>45598</v>
      </c>
      <c r="D159" t="s">
        <v>12</v>
      </c>
      <c r="E159">
        <v>2.5</v>
      </c>
      <c r="F159" s="2">
        <v>0.39215686274509798</v>
      </c>
      <c r="G159" s="2">
        <v>0.39807826096344401</v>
      </c>
      <c r="H159" s="2">
        <v>0.35776539633913101</v>
      </c>
      <c r="I159" s="2">
        <v>0.386075949367088</v>
      </c>
      <c r="J159" s="2">
        <v>0.33204633204633199</v>
      </c>
      <c r="K159" s="2">
        <v>-1.41448773121312E-2</v>
      </c>
      <c r="L159" s="2"/>
      <c r="M159" s="2" t="e">
        <f>(Table1[[#This Row],[poisson_likelihood]] - (1-Table1[[#This Row],[poisson_likelihood]])/(1/Table1[[#This Row],[365 implied]]-1))*0.65/4</f>
        <v>#DIV/0!</v>
      </c>
    </row>
    <row r="160" spans="1:13" x14ac:dyDescent="0.2">
      <c r="A160">
        <v>3789</v>
      </c>
      <c r="B160" t="s">
        <v>159</v>
      </c>
      <c r="C160" s="1">
        <v>45598</v>
      </c>
      <c r="D160" t="s">
        <v>12</v>
      </c>
      <c r="E160">
        <v>2.5</v>
      </c>
      <c r="F160" s="2">
        <v>0.41666666666666602</v>
      </c>
      <c r="G160" s="2">
        <v>0.42803550700082599</v>
      </c>
      <c r="H160" s="2">
        <v>0.38299507692064499</v>
      </c>
      <c r="I160" s="2">
        <v>0.40540540540540498</v>
      </c>
      <c r="J160" s="2">
        <v>0.40163934426229497</v>
      </c>
      <c r="K160" s="2">
        <v>-1.44306813197234E-2</v>
      </c>
      <c r="L160" s="2"/>
      <c r="M160" s="2" t="e">
        <f>(Table1[[#This Row],[poisson_likelihood]] - (1-Table1[[#This Row],[poisson_likelihood]])/(1/Table1[[#This Row],[365 implied]]-1))*0.65/4</f>
        <v>#DIV/0!</v>
      </c>
    </row>
    <row r="161" spans="1:13" x14ac:dyDescent="0.2">
      <c r="A161">
        <v>3609</v>
      </c>
      <c r="B161" t="s">
        <v>69</v>
      </c>
      <c r="C161" s="1">
        <v>45598</v>
      </c>
      <c r="D161" t="s">
        <v>12</v>
      </c>
      <c r="E161">
        <v>2.5</v>
      </c>
      <c r="F161" s="2">
        <v>0.512820512820512</v>
      </c>
      <c r="G161" s="2">
        <v>0.52342709899983197</v>
      </c>
      <c r="H161" s="2">
        <v>0.48406020079797402</v>
      </c>
      <c r="I161" s="2">
        <v>0.44444444444444398</v>
      </c>
      <c r="J161" s="2">
        <v>0.44326241134751698</v>
      </c>
      <c r="K161" s="2">
        <v>-1.4758581169460201E-2</v>
      </c>
      <c r="L161" s="2"/>
      <c r="M161" s="2" t="e">
        <f>(Table1[[#This Row],[poisson_likelihood]] - (1-Table1[[#This Row],[poisson_likelihood]])/(1/Table1[[#This Row],[365 implied]]-1))*0.65/4</f>
        <v>#DIV/0!</v>
      </c>
    </row>
    <row r="162" spans="1:13" x14ac:dyDescent="0.2">
      <c r="A162">
        <v>3632</v>
      </c>
      <c r="B162" t="s">
        <v>80</v>
      </c>
      <c r="C162" s="1">
        <v>45598</v>
      </c>
      <c r="D162" t="s">
        <v>13</v>
      </c>
      <c r="E162">
        <v>2.5</v>
      </c>
      <c r="F162" s="2">
        <v>0.66225165562913901</v>
      </c>
      <c r="G162" s="2">
        <v>0.60192173903655499</v>
      </c>
      <c r="H162" s="2">
        <v>0.64223460366086804</v>
      </c>
      <c r="I162" s="2">
        <v>0.613924050632911</v>
      </c>
      <c r="J162" s="2">
        <v>0.66795366795366795</v>
      </c>
      <c r="K162" s="2">
        <v>-1.48165433686711E-2</v>
      </c>
      <c r="L162" s="2"/>
      <c r="M162" s="2" t="e">
        <f>(Table1[[#This Row],[poisson_likelihood]] - (1-Table1[[#This Row],[poisson_likelihood]])/(1/Table1[[#This Row],[365 implied]]-1))*0.65/4</f>
        <v>#DIV/0!</v>
      </c>
    </row>
    <row r="163" spans="1:13" x14ac:dyDescent="0.2">
      <c r="A163">
        <v>3722</v>
      </c>
      <c r="B163" t="s">
        <v>125</v>
      </c>
      <c r="C163" s="1">
        <v>45598</v>
      </c>
      <c r="D163" t="s">
        <v>13</v>
      </c>
      <c r="E163">
        <v>1.5</v>
      </c>
      <c r="F163" s="2">
        <v>0.418410041841004</v>
      </c>
      <c r="G163" s="2">
        <v>0.36188213678292802</v>
      </c>
      <c r="H163" s="2">
        <v>0.383526737008892</v>
      </c>
      <c r="I163" s="2">
        <v>0.394736842105263</v>
      </c>
      <c r="J163" s="2">
        <v>0.384848484848484</v>
      </c>
      <c r="K163" s="2">
        <v>-1.49948018972568E-2</v>
      </c>
      <c r="L163" s="2"/>
      <c r="M163" s="2" t="e">
        <f>(Table1[[#This Row],[poisson_likelihood]] - (1-Table1[[#This Row],[poisson_likelihood]])/(1/Table1[[#This Row],[365 implied]]-1))*0.65/4</f>
        <v>#DIV/0!</v>
      </c>
    </row>
    <row r="164" spans="1:13" x14ac:dyDescent="0.2">
      <c r="A164">
        <v>3799</v>
      </c>
      <c r="B164" t="s">
        <v>164</v>
      </c>
      <c r="C164" s="1">
        <v>45598</v>
      </c>
      <c r="D164" t="s">
        <v>12</v>
      </c>
      <c r="E164">
        <v>1.5</v>
      </c>
      <c r="F164" s="2">
        <v>0.61728395061728303</v>
      </c>
      <c r="G164" s="2">
        <v>0.63351025164712105</v>
      </c>
      <c r="H164" s="2">
        <v>0.593994150290162</v>
      </c>
      <c r="I164" s="2">
        <v>0.60465116279069697</v>
      </c>
      <c r="J164" s="2">
        <v>0.59859154929577396</v>
      </c>
      <c r="K164" s="2">
        <v>-1.52134986007812E-2</v>
      </c>
      <c r="L164" s="2"/>
      <c r="M164" s="2" t="e">
        <f>(Table1[[#This Row],[poisson_likelihood]] - (1-Table1[[#This Row],[poisson_likelihood]])/(1/Table1[[#This Row],[365 implied]]-1))*0.65/4</f>
        <v>#DIV/0!</v>
      </c>
    </row>
    <row r="165" spans="1:13" x14ac:dyDescent="0.2">
      <c r="A165">
        <v>3690</v>
      </c>
      <c r="B165" t="s">
        <v>109</v>
      </c>
      <c r="C165" s="1">
        <v>45598</v>
      </c>
      <c r="D165" t="s">
        <v>13</v>
      </c>
      <c r="E165">
        <v>2.5</v>
      </c>
      <c r="F165" s="2">
        <v>0.52356020942408299</v>
      </c>
      <c r="G165" s="2">
        <v>0.451166635288336</v>
      </c>
      <c r="H165" s="2">
        <v>0.49416901244661399</v>
      </c>
      <c r="I165" s="2">
        <v>0.44871794871794801</v>
      </c>
      <c r="J165" s="2">
        <v>0.48</v>
      </c>
      <c r="K165" s="2">
        <v>-1.5422303908507099E-2</v>
      </c>
      <c r="L165" s="2"/>
      <c r="M165" s="2" t="e">
        <f>(Table1[[#This Row],[poisson_likelihood]] - (1-Table1[[#This Row],[poisson_likelihood]])/(1/Table1[[#This Row],[365 implied]]-1))*0.65/4</f>
        <v>#DIV/0!</v>
      </c>
    </row>
    <row r="166" spans="1:13" x14ac:dyDescent="0.2">
      <c r="A166">
        <v>3712</v>
      </c>
      <c r="B166" t="s">
        <v>120</v>
      </c>
      <c r="C166" s="1">
        <v>45598</v>
      </c>
      <c r="D166" t="s">
        <v>13</v>
      </c>
      <c r="E166">
        <v>2.5</v>
      </c>
      <c r="F166" s="2">
        <v>0.625</v>
      </c>
      <c r="G166" s="2">
        <v>0.55471218485943696</v>
      </c>
      <c r="H166" s="2">
        <v>0.60182910333626904</v>
      </c>
      <c r="I166" s="2">
        <v>0.60389610389610304</v>
      </c>
      <c r="J166" s="2">
        <v>0.58270676691729295</v>
      </c>
      <c r="K166" s="2">
        <v>-1.54472644424872E-2</v>
      </c>
      <c r="L166" s="2"/>
      <c r="M166" s="2" t="e">
        <f>(Table1[[#This Row],[poisson_likelihood]] - (1-Table1[[#This Row],[poisson_likelihood]])/(1/Table1[[#This Row],[365 implied]]-1))*0.65/4</f>
        <v>#DIV/0!</v>
      </c>
    </row>
    <row r="167" spans="1:13" x14ac:dyDescent="0.2">
      <c r="A167">
        <v>3577</v>
      </c>
      <c r="B167" t="s">
        <v>53</v>
      </c>
      <c r="C167" s="1">
        <v>45598</v>
      </c>
      <c r="D167" t="s">
        <v>12</v>
      </c>
      <c r="E167">
        <v>2.5</v>
      </c>
      <c r="F167" s="2">
        <v>0.56818181818181801</v>
      </c>
      <c r="G167" s="2">
        <v>0.58040527175609002</v>
      </c>
      <c r="H167" s="2">
        <v>0.54140704312258403</v>
      </c>
      <c r="I167" s="2">
        <v>0.53289473684210498</v>
      </c>
      <c r="J167" s="2">
        <v>0.51879699248120303</v>
      </c>
      <c r="K167" s="2">
        <v>-1.55011855606091E-2</v>
      </c>
      <c r="L167" s="2"/>
      <c r="M167" s="2" t="e">
        <f>(Table1[[#This Row],[poisson_likelihood]] - (1-Table1[[#This Row],[poisson_likelihood]])/(1/Table1[[#This Row],[365 implied]]-1))*0.65/4</f>
        <v>#DIV/0!</v>
      </c>
    </row>
    <row r="168" spans="1:13" x14ac:dyDescent="0.2">
      <c r="A168">
        <v>3579</v>
      </c>
      <c r="B168" t="s">
        <v>54</v>
      </c>
      <c r="C168" s="1">
        <v>45598</v>
      </c>
      <c r="D168" t="s">
        <v>12</v>
      </c>
      <c r="E168">
        <v>1.5</v>
      </c>
      <c r="F168" s="2">
        <v>0.62893081761006198</v>
      </c>
      <c r="G168" s="2">
        <v>0.64035346257480996</v>
      </c>
      <c r="H168" s="2">
        <v>0.60563453944622503</v>
      </c>
      <c r="I168" s="2">
        <v>0.61702127659574402</v>
      </c>
      <c r="J168" s="2">
        <v>0.61264822134387298</v>
      </c>
      <c r="K168" s="2">
        <v>-1.5695373847670099E-2</v>
      </c>
      <c r="L168" s="2"/>
      <c r="M168" s="2" t="e">
        <f>(Table1[[#This Row],[poisson_likelihood]] - (1-Table1[[#This Row],[poisson_likelihood]])/(1/Table1[[#This Row],[365 implied]]-1))*0.65/4</f>
        <v>#DIV/0!</v>
      </c>
    </row>
    <row r="169" spans="1:13" x14ac:dyDescent="0.2">
      <c r="A169">
        <v>3709</v>
      </c>
      <c r="B169" t="s">
        <v>119</v>
      </c>
      <c r="C169" s="1">
        <v>45598</v>
      </c>
      <c r="D169" t="s">
        <v>12</v>
      </c>
      <c r="E169">
        <v>3.5</v>
      </c>
      <c r="F169" s="2">
        <v>0.53191489361702105</v>
      </c>
      <c r="G169" s="2">
        <v>0.53939801487277605</v>
      </c>
      <c r="H169" s="2">
        <v>0.50201241570811195</v>
      </c>
      <c r="I169" s="2">
        <v>0.49142857142857099</v>
      </c>
      <c r="J169" s="2">
        <v>0.50173010380622796</v>
      </c>
      <c r="K169" s="2">
        <v>-1.5970641610440098E-2</v>
      </c>
      <c r="L169" s="2"/>
      <c r="M169" s="2" t="e">
        <f>(Table1[[#This Row],[poisson_likelihood]] - (1-Table1[[#This Row],[poisson_likelihood]])/(1/Table1[[#This Row],[365 implied]]-1))*0.65/4</f>
        <v>#DIV/0!</v>
      </c>
    </row>
    <row r="170" spans="1:13" x14ac:dyDescent="0.2">
      <c r="A170">
        <v>3599</v>
      </c>
      <c r="B170" t="s">
        <v>64</v>
      </c>
      <c r="C170" s="1">
        <v>45598</v>
      </c>
      <c r="D170" t="s">
        <v>12</v>
      </c>
      <c r="E170">
        <v>2.5</v>
      </c>
      <c r="F170" s="2">
        <v>0.59523809523809501</v>
      </c>
      <c r="G170" s="2">
        <v>0.60229586815676806</v>
      </c>
      <c r="H170" s="2">
        <v>0.56898194390287404</v>
      </c>
      <c r="I170" s="2">
        <v>0.54838709677419295</v>
      </c>
      <c r="J170" s="2">
        <v>0.52605459057071902</v>
      </c>
      <c r="K170" s="2">
        <v>-1.6217034648224601E-2</v>
      </c>
      <c r="L170" s="2"/>
      <c r="M170" s="2" t="e">
        <f>(Table1[[#This Row],[poisson_likelihood]] - (1-Table1[[#This Row],[poisson_likelihood]])/(1/Table1[[#This Row],[365 implied]]-1))*0.65/4</f>
        <v>#DIV/0!</v>
      </c>
    </row>
    <row r="171" spans="1:13" x14ac:dyDescent="0.2">
      <c r="A171">
        <v>3524</v>
      </c>
      <c r="B171" t="s">
        <v>26</v>
      </c>
      <c r="C171" s="1">
        <v>45598</v>
      </c>
      <c r="D171" t="s">
        <v>13</v>
      </c>
      <c r="E171">
        <v>2.5</v>
      </c>
      <c r="F171" s="2">
        <v>0.53475935828876997</v>
      </c>
      <c r="G171" s="2">
        <v>0.460153475396894</v>
      </c>
      <c r="H171" s="2">
        <v>0.50418059750059396</v>
      </c>
      <c r="I171" s="2">
        <v>0.47586206896551703</v>
      </c>
      <c r="J171" s="2">
        <v>0.49450549450549403</v>
      </c>
      <c r="K171" s="2">
        <v>-1.6431690423531001E-2</v>
      </c>
      <c r="L171" s="2"/>
      <c r="M171" s="2" t="e">
        <f>(Table1[[#This Row],[poisson_likelihood]] - (1-Table1[[#This Row],[poisson_likelihood]])/(1/Table1[[#This Row],[365 implied]]-1))*0.65/4</f>
        <v>#DIV/0!</v>
      </c>
    </row>
    <row r="172" spans="1:13" x14ac:dyDescent="0.2">
      <c r="A172">
        <v>3790</v>
      </c>
      <c r="B172" t="s">
        <v>159</v>
      </c>
      <c r="C172" s="1">
        <v>45598</v>
      </c>
      <c r="D172" t="s">
        <v>13</v>
      </c>
      <c r="E172">
        <v>2.5</v>
      </c>
      <c r="F172" s="2">
        <v>0.64102564102564097</v>
      </c>
      <c r="G172" s="2">
        <v>0.57196449299917296</v>
      </c>
      <c r="H172" s="2">
        <v>0.61700492307935395</v>
      </c>
      <c r="I172" s="2">
        <v>0.59459459459459396</v>
      </c>
      <c r="J172" s="2">
        <v>0.59836065573770403</v>
      </c>
      <c r="K172" s="2">
        <v>-1.6728714284020799E-2</v>
      </c>
      <c r="L172" s="2"/>
      <c r="M172" s="2" t="e">
        <f>(Table1[[#This Row],[poisson_likelihood]] - (1-Table1[[#This Row],[poisson_likelihood]])/(1/Table1[[#This Row],[365 implied]]-1))*0.65/4</f>
        <v>#DIV/0!</v>
      </c>
    </row>
    <row r="173" spans="1:13" x14ac:dyDescent="0.2">
      <c r="A173">
        <v>3531</v>
      </c>
      <c r="B173" t="s">
        <v>30</v>
      </c>
      <c r="C173" s="1">
        <v>45598</v>
      </c>
      <c r="D173" t="s">
        <v>12</v>
      </c>
      <c r="E173">
        <v>1.5</v>
      </c>
      <c r="F173" s="2">
        <v>0.53191489361702105</v>
      </c>
      <c r="G173" s="2">
        <v>0.55241967268155501</v>
      </c>
      <c r="H173" s="2">
        <v>0.49998357684899197</v>
      </c>
      <c r="I173" s="2">
        <v>0.5</v>
      </c>
      <c r="J173" s="2">
        <v>0.49612403100775099</v>
      </c>
      <c r="K173" s="2">
        <v>-1.7054226001106301E-2</v>
      </c>
      <c r="L173" s="2"/>
      <c r="M173" s="2" t="e">
        <f>(Table1[[#This Row],[poisson_likelihood]] - (1-Table1[[#This Row],[poisson_likelihood]])/(1/Table1[[#This Row],[365 implied]]-1))*0.65/4</f>
        <v>#DIV/0!</v>
      </c>
    </row>
    <row r="174" spans="1:13" x14ac:dyDescent="0.2">
      <c r="A174">
        <v>3800</v>
      </c>
      <c r="B174" t="s">
        <v>164</v>
      </c>
      <c r="C174" s="1">
        <v>45598</v>
      </c>
      <c r="D174" t="s">
        <v>13</v>
      </c>
      <c r="E174">
        <v>1.5</v>
      </c>
      <c r="F174" s="2">
        <v>0.44642857142857101</v>
      </c>
      <c r="G174" s="2">
        <v>0.36648974835287801</v>
      </c>
      <c r="H174" s="2">
        <v>0.406005849709837</v>
      </c>
      <c r="I174" s="2">
        <v>0.39534883720930197</v>
      </c>
      <c r="J174" s="2">
        <v>0.40140845070422498</v>
      </c>
      <c r="K174" s="2">
        <v>-1.8255422711685999E-2</v>
      </c>
      <c r="L174" s="2"/>
      <c r="M174" s="2" t="e">
        <f>(Table1[[#This Row],[poisson_likelihood]] - (1-Table1[[#This Row],[poisson_likelihood]])/(1/Table1[[#This Row],[365 implied]]-1))*0.65/4</f>
        <v>#DIV/0!</v>
      </c>
    </row>
    <row r="175" spans="1:13" x14ac:dyDescent="0.2">
      <c r="A175">
        <v>3782</v>
      </c>
      <c r="B175" t="s">
        <v>155</v>
      </c>
      <c r="C175" s="1">
        <v>45598</v>
      </c>
      <c r="D175" t="s">
        <v>13</v>
      </c>
      <c r="E175">
        <v>3.5</v>
      </c>
      <c r="F175" s="2">
        <v>0.52356020942408299</v>
      </c>
      <c r="G175" s="2">
        <v>0.45489894599828901</v>
      </c>
      <c r="H175" s="2">
        <v>0.48815581715064499</v>
      </c>
      <c r="I175" s="2">
        <v>0.48226950354609899</v>
      </c>
      <c r="J175" s="2">
        <v>0.47881355932203301</v>
      </c>
      <c r="K175" s="2">
        <v>-1.8577579462161199E-2</v>
      </c>
      <c r="L175" s="2"/>
      <c r="M175" s="2" t="e">
        <f>(Table1[[#This Row],[poisson_likelihood]] - (1-Table1[[#This Row],[poisson_likelihood]])/(1/Table1[[#This Row],[365 implied]]-1))*0.65/4</f>
        <v>#DIV/0!</v>
      </c>
    </row>
    <row r="176" spans="1:13" x14ac:dyDescent="0.2">
      <c r="A176">
        <v>3654</v>
      </c>
      <c r="B176" t="s">
        <v>91</v>
      </c>
      <c r="C176" s="1">
        <v>45598</v>
      </c>
      <c r="D176" t="s">
        <v>13</v>
      </c>
      <c r="E176">
        <v>1.5</v>
      </c>
      <c r="F176" s="2">
        <v>0.434782608695652</v>
      </c>
      <c r="G176" s="2">
        <v>0.34320711202465798</v>
      </c>
      <c r="H176" s="2">
        <v>0.39200336793163698</v>
      </c>
      <c r="I176" s="2">
        <v>0.37662337662337603</v>
      </c>
      <c r="J176" s="2">
        <v>0.37903225806451601</v>
      </c>
      <c r="K176" s="2">
        <v>-1.8921587261006699E-2</v>
      </c>
      <c r="L176" s="2"/>
      <c r="M176" s="2" t="e">
        <f>(Table1[[#This Row],[poisson_likelihood]] - (1-Table1[[#This Row],[poisson_likelihood]])/(1/Table1[[#This Row],[365 implied]]-1))*0.65/4</f>
        <v>#DIV/0!</v>
      </c>
    </row>
    <row r="177" spans="1:13" x14ac:dyDescent="0.2">
      <c r="A177">
        <v>3701</v>
      </c>
      <c r="B177" t="s">
        <v>115</v>
      </c>
      <c r="C177" s="1">
        <v>45598</v>
      </c>
      <c r="D177" t="s">
        <v>12</v>
      </c>
      <c r="E177">
        <v>1.5</v>
      </c>
      <c r="F177" s="2">
        <v>0.64102564102564097</v>
      </c>
      <c r="G177" s="2">
        <v>0.64973778315058295</v>
      </c>
      <c r="H177" s="2">
        <v>0.61351505757092895</v>
      </c>
      <c r="I177" s="2">
        <v>0.64705882352941102</v>
      </c>
      <c r="J177" s="2">
        <v>0.61224489795918302</v>
      </c>
      <c r="K177" s="2">
        <v>-1.91591563345316E-2</v>
      </c>
      <c r="L177" s="2"/>
      <c r="M177" s="2" t="e">
        <f>(Table1[[#This Row],[poisson_likelihood]] - (1-Table1[[#This Row],[poisson_likelihood]])/(1/Table1[[#This Row],[365 implied]]-1))*0.65/4</f>
        <v>#DIV/0!</v>
      </c>
    </row>
    <row r="178" spans="1:13" x14ac:dyDescent="0.2">
      <c r="A178">
        <v>3728</v>
      </c>
      <c r="B178" t="s">
        <v>128</v>
      </c>
      <c r="C178" s="1">
        <v>45598</v>
      </c>
      <c r="D178" t="s">
        <v>13</v>
      </c>
      <c r="E178">
        <v>2.5</v>
      </c>
      <c r="F178" s="2">
        <v>0.41666666666666602</v>
      </c>
      <c r="G178" s="2">
        <v>0.34963755883869502</v>
      </c>
      <c r="H178" s="2">
        <v>0.37171216921467398</v>
      </c>
      <c r="I178" s="2">
        <v>0.351190476190476</v>
      </c>
      <c r="J178" s="2">
        <v>0.35171102661596898</v>
      </c>
      <c r="K178" s="2">
        <v>-1.9266213193710899E-2</v>
      </c>
      <c r="L178" s="2"/>
      <c r="M178" s="2" t="e">
        <f>(Table1[[#This Row],[poisson_likelihood]] - (1-Table1[[#This Row],[poisson_likelihood]])/(1/Table1[[#This Row],[365 implied]]-1))*0.65/4</f>
        <v>#DIV/0!</v>
      </c>
    </row>
    <row r="179" spans="1:13" x14ac:dyDescent="0.2">
      <c r="A179">
        <v>3665</v>
      </c>
      <c r="B179" t="s">
        <v>97</v>
      </c>
      <c r="C179" s="1">
        <v>45598</v>
      </c>
      <c r="D179" t="s">
        <v>12</v>
      </c>
      <c r="E179">
        <v>1.5</v>
      </c>
      <c r="F179" s="2">
        <v>0.60606060606060597</v>
      </c>
      <c r="G179" s="2">
        <v>0.61726536486213102</v>
      </c>
      <c r="H179" s="2">
        <v>0.57549210716503996</v>
      </c>
      <c r="I179" s="2">
        <v>0.57638888888888795</v>
      </c>
      <c r="J179" s="2">
        <v>0.55042016806722605</v>
      </c>
      <c r="K179" s="2">
        <v>-1.9399239683724302E-2</v>
      </c>
      <c r="L179" s="2"/>
      <c r="M179" s="2" t="e">
        <f>(Table1[[#This Row],[poisson_likelihood]] - (1-Table1[[#This Row],[poisson_likelihood]])/(1/Table1[[#This Row],[365 implied]]-1))*0.65/4</f>
        <v>#DIV/0!</v>
      </c>
    </row>
    <row r="180" spans="1:13" x14ac:dyDescent="0.2">
      <c r="A180">
        <v>3548</v>
      </c>
      <c r="B180" t="s">
        <v>38</v>
      </c>
      <c r="C180" s="1">
        <v>45598</v>
      </c>
      <c r="D180" t="s">
        <v>13</v>
      </c>
      <c r="E180">
        <v>2.5</v>
      </c>
      <c r="F180" s="2">
        <v>0.44247787610619399</v>
      </c>
      <c r="G180" s="2">
        <v>0.35701926517510002</v>
      </c>
      <c r="H180" s="2">
        <v>0.39735521583620498</v>
      </c>
      <c r="I180" s="2">
        <v>0.36734693877551</v>
      </c>
      <c r="J180" s="2">
        <v>0.376470588235294</v>
      </c>
      <c r="K180" s="2">
        <v>-2.0233573851225199E-2</v>
      </c>
      <c r="L180" s="2"/>
      <c r="M180" s="2" t="e">
        <f>(Table1[[#This Row],[poisson_likelihood]] - (1-Table1[[#This Row],[poisson_likelihood]])/(1/Table1[[#This Row],[365 implied]]-1))*0.65/4</f>
        <v>#DIV/0!</v>
      </c>
    </row>
    <row r="181" spans="1:13" x14ac:dyDescent="0.2">
      <c r="A181">
        <v>3522</v>
      </c>
      <c r="B181" t="s">
        <v>25</v>
      </c>
      <c r="C181" s="1">
        <v>45598</v>
      </c>
      <c r="D181" t="s">
        <v>13</v>
      </c>
      <c r="E181">
        <v>2.5</v>
      </c>
      <c r="F181" s="2">
        <v>0.61728395061728303</v>
      </c>
      <c r="G181" s="2">
        <v>0.54066011012263604</v>
      </c>
      <c r="H181" s="2">
        <v>0.58610563909420399</v>
      </c>
      <c r="I181" s="2">
        <v>0.5</v>
      </c>
      <c r="J181" s="2">
        <v>0.544303797468354</v>
      </c>
      <c r="K181" s="2">
        <v>-2.0366477688463398E-2</v>
      </c>
      <c r="L181" s="2"/>
      <c r="M181" s="2" t="e">
        <f>(Table1[[#This Row],[poisson_likelihood]] - (1-Table1[[#This Row],[poisson_likelihood]])/(1/Table1[[#This Row],[365 implied]]-1))*0.65/4</f>
        <v>#DIV/0!</v>
      </c>
    </row>
    <row r="182" spans="1:13" x14ac:dyDescent="0.2">
      <c r="A182">
        <v>3518</v>
      </c>
      <c r="B182" t="s">
        <v>23</v>
      </c>
      <c r="C182" s="1">
        <v>45598</v>
      </c>
      <c r="D182" t="s">
        <v>13</v>
      </c>
      <c r="E182">
        <v>2.5</v>
      </c>
      <c r="F182" s="2">
        <v>0.52083333333333304</v>
      </c>
      <c r="G182" s="2">
        <v>0.44139368563894799</v>
      </c>
      <c r="H182" s="2">
        <v>0.481701401656842</v>
      </c>
      <c r="I182" s="2">
        <v>0.4375</v>
      </c>
      <c r="J182" s="2">
        <v>0.437246963562753</v>
      </c>
      <c r="K182" s="2">
        <v>-2.04166600051255E-2</v>
      </c>
      <c r="L182" s="2"/>
      <c r="M182" s="2" t="e">
        <f>(Table1[[#This Row],[poisson_likelihood]] - (1-Table1[[#This Row],[poisson_likelihood]])/(1/Table1[[#This Row],[365 implied]]-1))*0.65/4</f>
        <v>#DIV/0!</v>
      </c>
    </row>
    <row r="183" spans="1:13" x14ac:dyDescent="0.2">
      <c r="A183">
        <v>3682</v>
      </c>
      <c r="B183" t="s">
        <v>105</v>
      </c>
      <c r="C183" s="1">
        <v>45598</v>
      </c>
      <c r="D183" t="s">
        <v>13</v>
      </c>
      <c r="E183">
        <v>2.5</v>
      </c>
      <c r="F183" s="2">
        <v>0.56179775280898803</v>
      </c>
      <c r="G183" s="2">
        <v>0.48244088203963598</v>
      </c>
      <c r="H183" s="2">
        <v>0.52547926189048599</v>
      </c>
      <c r="I183" s="2">
        <v>0.503067484662576</v>
      </c>
      <c r="J183" s="2">
        <v>0.55172413793103403</v>
      </c>
      <c r="K183" s="2">
        <v>-2.0720164690684099E-2</v>
      </c>
      <c r="L183" s="2"/>
      <c r="M183" s="2" t="e">
        <f>(Table1[[#This Row],[poisson_likelihood]] - (1-Table1[[#This Row],[poisson_likelihood]])/(1/Table1[[#This Row],[365 implied]]-1))*0.65/4</f>
        <v>#DIV/0!</v>
      </c>
    </row>
    <row r="184" spans="1:13" x14ac:dyDescent="0.2">
      <c r="A184">
        <v>3679</v>
      </c>
      <c r="B184" t="s">
        <v>104</v>
      </c>
      <c r="C184" s="1">
        <v>45598</v>
      </c>
      <c r="D184" t="s">
        <v>12</v>
      </c>
      <c r="E184">
        <v>2.5</v>
      </c>
      <c r="F184" s="2">
        <v>0.4</v>
      </c>
      <c r="G184" s="2">
        <v>0.38064986766917203</v>
      </c>
      <c r="H184" s="2">
        <v>0.34835038121337403</v>
      </c>
      <c r="I184" s="2">
        <v>0.35672514619883</v>
      </c>
      <c r="J184" s="2">
        <v>0.348754448398576</v>
      </c>
      <c r="K184" s="2">
        <v>-2.15206744944271E-2</v>
      </c>
      <c r="L184" s="2"/>
      <c r="M184" s="2" t="e">
        <f>(Table1[[#This Row],[poisson_likelihood]] - (1-Table1[[#This Row],[poisson_likelihood]])/(1/Table1[[#This Row],[365 implied]]-1))*0.65/4</f>
        <v>#DIV/0!</v>
      </c>
    </row>
    <row r="185" spans="1:13" x14ac:dyDescent="0.2">
      <c r="A185">
        <v>3689</v>
      </c>
      <c r="B185" t="s">
        <v>109</v>
      </c>
      <c r="C185" s="1">
        <v>45598</v>
      </c>
      <c r="D185" t="s">
        <v>12</v>
      </c>
      <c r="E185">
        <v>2.5</v>
      </c>
      <c r="F185" s="2">
        <v>0.54644808743169304</v>
      </c>
      <c r="G185" s="2">
        <v>0.548833364711663</v>
      </c>
      <c r="H185" s="2">
        <v>0.50583098755338496</v>
      </c>
      <c r="I185" s="2">
        <v>0.55128205128205099</v>
      </c>
      <c r="J185" s="2">
        <v>0.52</v>
      </c>
      <c r="K185" s="2">
        <v>-2.2388341197983299E-2</v>
      </c>
      <c r="L185" s="2"/>
      <c r="M185" s="2" t="e">
        <f>(Table1[[#This Row],[poisson_likelihood]] - (1-Table1[[#This Row],[poisson_likelihood]])/(1/Table1[[#This Row],[365 implied]]-1))*0.65/4</f>
        <v>#DIV/0!</v>
      </c>
    </row>
    <row r="186" spans="1:13" x14ac:dyDescent="0.2">
      <c r="A186">
        <v>3737</v>
      </c>
      <c r="B186" t="s">
        <v>133</v>
      </c>
      <c r="C186" s="1">
        <v>45598</v>
      </c>
      <c r="D186" t="s">
        <v>12</v>
      </c>
      <c r="E186">
        <v>3.5</v>
      </c>
      <c r="F186" s="2">
        <v>0.62893081761006198</v>
      </c>
      <c r="G186" s="2">
        <v>0.62520307884982596</v>
      </c>
      <c r="H186" s="2">
        <v>0.59564805638474105</v>
      </c>
      <c r="I186" s="2">
        <v>0.53521126760563298</v>
      </c>
      <c r="J186" s="2">
        <v>0.59399999999999997</v>
      </c>
      <c r="K186" s="2">
        <v>-2.2423555232313899E-2</v>
      </c>
      <c r="L186" s="2"/>
      <c r="M186" s="2" t="e">
        <f>(Table1[[#This Row],[poisson_likelihood]] - (1-Table1[[#This Row],[poisson_likelihood]])/(1/Table1[[#This Row],[365 implied]]-1))*0.65/4</f>
        <v>#DIV/0!</v>
      </c>
    </row>
    <row r="187" spans="1:13" x14ac:dyDescent="0.2">
      <c r="A187">
        <v>3699</v>
      </c>
      <c r="B187" t="s">
        <v>114</v>
      </c>
      <c r="C187" s="1">
        <v>45598</v>
      </c>
      <c r="D187" t="s">
        <v>12</v>
      </c>
      <c r="E187">
        <v>3.5</v>
      </c>
      <c r="F187" s="2">
        <v>0.43859649122806998</v>
      </c>
      <c r="G187" s="2">
        <v>0.42814590309379702</v>
      </c>
      <c r="H187" s="2">
        <v>0.38797225025369197</v>
      </c>
      <c r="I187" s="2">
        <v>0.38372093023255799</v>
      </c>
      <c r="J187" s="2">
        <v>0.37062937062937001</v>
      </c>
      <c r="K187" s="2">
        <v>-2.25436073089024E-2</v>
      </c>
      <c r="L187" s="2"/>
      <c r="M187" s="2" t="e">
        <f>(Table1[[#This Row],[poisson_likelihood]] - (1-Table1[[#This Row],[poisson_likelihood]])/(1/Table1[[#This Row],[365 implied]]-1))*0.65/4</f>
        <v>#DIV/0!</v>
      </c>
    </row>
    <row r="188" spans="1:13" x14ac:dyDescent="0.2">
      <c r="A188">
        <v>3586</v>
      </c>
      <c r="B188" t="s">
        <v>57</v>
      </c>
      <c r="C188" s="1">
        <v>45598</v>
      </c>
      <c r="D188" t="s">
        <v>13</v>
      </c>
      <c r="E188">
        <v>2.5</v>
      </c>
      <c r="F188" s="2">
        <v>0.60240963855421603</v>
      </c>
      <c r="G188" s="2">
        <v>0.522043977234803</v>
      </c>
      <c r="H188" s="2">
        <v>0.56629305253070805</v>
      </c>
      <c r="I188" s="2">
        <v>0.578231292517006</v>
      </c>
      <c r="J188" s="2">
        <v>0.55214723926380305</v>
      </c>
      <c r="K188" s="2">
        <v>-2.2709671514781499E-2</v>
      </c>
      <c r="L188" s="2"/>
      <c r="M188" s="2" t="e">
        <f>(Table1[[#This Row],[poisson_likelihood]] - (1-Table1[[#This Row],[poisson_likelihood]])/(1/Table1[[#This Row],[365 implied]]-1))*0.65/4</f>
        <v>#DIV/0!</v>
      </c>
    </row>
    <row r="189" spans="1:13" x14ac:dyDescent="0.2">
      <c r="A189">
        <v>3614</v>
      </c>
      <c r="B189" t="s">
        <v>71</v>
      </c>
      <c r="C189" s="1">
        <v>45598</v>
      </c>
      <c r="D189" t="s">
        <v>13</v>
      </c>
      <c r="E189">
        <v>3.5</v>
      </c>
      <c r="F189" s="2">
        <v>0.58479532163742598</v>
      </c>
      <c r="G189" s="2">
        <v>0.509835949047176</v>
      </c>
      <c r="H189" s="2">
        <v>0.54692257122143195</v>
      </c>
      <c r="I189" s="2">
        <v>0.55000000000000004</v>
      </c>
      <c r="J189" s="2">
        <v>0.57414448669201501</v>
      </c>
      <c r="K189" s="2">
        <v>-2.28036631025881E-2</v>
      </c>
      <c r="L189" s="2"/>
      <c r="M189" s="2" t="e">
        <f>(Table1[[#This Row],[poisson_likelihood]] - (1-Table1[[#This Row],[poisson_likelihood]])/(1/Table1[[#This Row],[365 implied]]-1))*0.65/4</f>
        <v>#DIV/0!</v>
      </c>
    </row>
    <row r="190" spans="1:13" x14ac:dyDescent="0.2">
      <c r="A190">
        <v>3669</v>
      </c>
      <c r="B190" t="s">
        <v>99</v>
      </c>
      <c r="C190" s="1">
        <v>45598</v>
      </c>
      <c r="D190" t="s">
        <v>12</v>
      </c>
      <c r="E190">
        <v>2.5</v>
      </c>
      <c r="F190" s="2">
        <v>0.434782608695652</v>
      </c>
      <c r="G190" s="2">
        <v>0.42906055621488498</v>
      </c>
      <c r="H190" s="2">
        <v>0.38303923978085702</v>
      </c>
      <c r="I190" s="2">
        <v>0.35294117647058798</v>
      </c>
      <c r="J190" s="2">
        <v>0.365771812080536</v>
      </c>
      <c r="K190" s="2">
        <v>-2.2886490096928499E-2</v>
      </c>
      <c r="L190" s="2"/>
      <c r="M190" s="2" t="e">
        <f>(Table1[[#This Row],[poisson_likelihood]] - (1-Table1[[#This Row],[poisson_likelihood]])/(1/Table1[[#This Row],[365 implied]]-1))*0.65/4</f>
        <v>#DIV/0!</v>
      </c>
    </row>
    <row r="191" spans="1:13" x14ac:dyDescent="0.2">
      <c r="A191">
        <v>3696</v>
      </c>
      <c r="B191" t="s">
        <v>112</v>
      </c>
      <c r="C191" s="1">
        <v>45598</v>
      </c>
      <c r="D191" t="s">
        <v>13</v>
      </c>
      <c r="E191">
        <v>3.5</v>
      </c>
      <c r="F191" s="2">
        <v>0.57471264367816</v>
      </c>
      <c r="G191" s="2">
        <v>0.49847073702536898</v>
      </c>
      <c r="H191" s="2">
        <v>0.53497369537112405</v>
      </c>
      <c r="I191" s="2">
        <v>0.54117647058823504</v>
      </c>
      <c r="J191" s="2">
        <v>0.51346153846153797</v>
      </c>
      <c r="K191" s="2">
        <v>-2.3360057450758E-2</v>
      </c>
      <c r="L191" s="2"/>
      <c r="M191" s="2" t="e">
        <f>(Table1[[#This Row],[poisson_likelihood]] - (1-Table1[[#This Row],[poisson_likelihood]])/(1/Table1[[#This Row],[365 implied]]-1))*0.65/4</f>
        <v>#DIV/0!</v>
      </c>
    </row>
    <row r="192" spans="1:13" x14ac:dyDescent="0.2">
      <c r="A192">
        <v>3568</v>
      </c>
      <c r="B192" t="s">
        <v>48</v>
      </c>
      <c r="C192" s="1">
        <v>45598</v>
      </c>
      <c r="D192" t="s">
        <v>13</v>
      </c>
      <c r="E192">
        <v>1.5</v>
      </c>
      <c r="F192" s="2">
        <v>0.5</v>
      </c>
      <c r="G192" s="2">
        <v>0.41070658746126598</v>
      </c>
      <c r="H192" s="2">
        <v>0.45202019806038501</v>
      </c>
      <c r="I192" s="2">
        <v>0.54482758620689598</v>
      </c>
      <c r="J192" s="2">
        <v>0.49800796812748999</v>
      </c>
      <c r="K192" s="2">
        <v>-2.3989900969807399E-2</v>
      </c>
      <c r="L192" s="2"/>
      <c r="M192" s="2" t="e">
        <f>(Table1[[#This Row],[poisson_likelihood]] - (1-Table1[[#This Row],[poisson_likelihood]])/(1/Table1[[#This Row],[365 implied]]-1))*0.65/4</f>
        <v>#DIV/0!</v>
      </c>
    </row>
    <row r="193" spans="1:13" x14ac:dyDescent="0.2">
      <c r="A193">
        <v>3561</v>
      </c>
      <c r="B193" t="s">
        <v>45</v>
      </c>
      <c r="C193" s="1">
        <v>45598</v>
      </c>
      <c r="D193" t="s">
        <v>12</v>
      </c>
      <c r="E193">
        <v>0.5</v>
      </c>
      <c r="F193" s="2">
        <v>0.63694267515923497</v>
      </c>
      <c r="G193" s="2">
        <v>0.65860053038926203</v>
      </c>
      <c r="H193" s="2">
        <v>0.60163954189830504</v>
      </c>
      <c r="I193" s="2">
        <v>0.56989247311827895</v>
      </c>
      <c r="J193" s="2">
        <v>0.577114427860696</v>
      </c>
      <c r="K193" s="2">
        <v>-2.4309613692833701E-2</v>
      </c>
      <c r="L193" s="2"/>
      <c r="M193" s="2" t="e">
        <f>(Table1[[#This Row],[poisson_likelihood]] - (1-Table1[[#This Row],[poisson_likelihood]])/(1/Table1[[#This Row],[365 implied]]-1))*0.65/4</f>
        <v>#DIV/0!</v>
      </c>
    </row>
    <row r="194" spans="1:13" x14ac:dyDescent="0.2">
      <c r="A194">
        <v>3686</v>
      </c>
      <c r="B194" t="s">
        <v>107</v>
      </c>
      <c r="C194" s="1">
        <v>45598</v>
      </c>
      <c r="D194" t="s">
        <v>13</v>
      </c>
      <c r="E194">
        <v>2.5</v>
      </c>
      <c r="F194" s="2">
        <v>0.63694267515923497</v>
      </c>
      <c r="G194" s="2">
        <v>0.55600042517150805</v>
      </c>
      <c r="H194" s="2">
        <v>0.601329318957883</v>
      </c>
      <c r="I194" s="2">
        <v>0.59195402298850497</v>
      </c>
      <c r="J194" s="2">
        <v>0.61466165413533802</v>
      </c>
      <c r="K194" s="2">
        <v>-2.4523232121106801E-2</v>
      </c>
      <c r="L194" s="2"/>
      <c r="M194" s="2" t="e">
        <f>(Table1[[#This Row],[poisson_likelihood]] - (1-Table1[[#This Row],[poisson_likelihood]])/(1/Table1[[#This Row],[365 implied]]-1))*0.65/4</f>
        <v>#DIV/0!</v>
      </c>
    </row>
    <row r="195" spans="1:13" x14ac:dyDescent="0.2">
      <c r="A195">
        <v>3514</v>
      </c>
      <c r="B195" t="s">
        <v>21</v>
      </c>
      <c r="C195" s="1">
        <v>45598</v>
      </c>
      <c r="D195" t="s">
        <v>13</v>
      </c>
      <c r="E195">
        <v>1.5</v>
      </c>
      <c r="F195" s="2">
        <v>0.434782608695652</v>
      </c>
      <c r="G195" s="2">
        <v>0.35115001988560501</v>
      </c>
      <c r="H195" s="2">
        <v>0.37925539708622402</v>
      </c>
      <c r="I195" s="2">
        <v>0.35260115606936399</v>
      </c>
      <c r="J195" s="2">
        <v>0.39510489510489499</v>
      </c>
      <c r="K195" s="2">
        <v>-2.45601128272467E-2</v>
      </c>
      <c r="L195" s="2"/>
      <c r="M195" s="2" t="e">
        <f>(Table1[[#This Row],[poisson_likelihood]] - (1-Table1[[#This Row],[poisson_likelihood]])/(1/Table1[[#This Row],[365 implied]]-1))*0.65/4</f>
        <v>#DIV/0!</v>
      </c>
    </row>
    <row r="196" spans="1:13" x14ac:dyDescent="0.2">
      <c r="A196">
        <v>3629</v>
      </c>
      <c r="B196" t="s">
        <v>79</v>
      </c>
      <c r="C196" s="1">
        <v>45598</v>
      </c>
      <c r="D196" t="s">
        <v>12</v>
      </c>
      <c r="E196">
        <v>1.5</v>
      </c>
      <c r="F196" s="2">
        <v>0.59171597633136097</v>
      </c>
      <c r="G196" s="2">
        <v>0.58813234167236506</v>
      </c>
      <c r="H196" s="2">
        <v>0.55129203121918602</v>
      </c>
      <c r="I196" s="2">
        <v>0.47321428571428498</v>
      </c>
      <c r="J196" s="2">
        <v>0.48799999999999999</v>
      </c>
      <c r="K196" s="2">
        <v>-2.47523432027448E-2</v>
      </c>
      <c r="L196" s="2"/>
      <c r="M196" s="2" t="e">
        <f>(Table1[[#This Row],[poisson_likelihood]] - (1-Table1[[#This Row],[poisson_likelihood]])/(1/Table1[[#This Row],[365 implied]]-1))*0.65/4</f>
        <v>#DIV/0!</v>
      </c>
    </row>
    <row r="197" spans="1:13" x14ac:dyDescent="0.2">
      <c r="A197">
        <v>3589</v>
      </c>
      <c r="B197" t="s">
        <v>59</v>
      </c>
      <c r="C197" s="1">
        <v>45598</v>
      </c>
      <c r="D197" t="s">
        <v>12</v>
      </c>
      <c r="E197">
        <v>3.5</v>
      </c>
      <c r="F197" s="2">
        <v>0.51020408163265296</v>
      </c>
      <c r="G197" s="2">
        <v>0.49834861534751801</v>
      </c>
      <c r="H197" s="2">
        <v>0.46144327313906502</v>
      </c>
      <c r="I197" s="2">
        <v>0.46583850931677001</v>
      </c>
      <c r="J197" s="2">
        <v>0.42772277227722699</v>
      </c>
      <c r="K197" s="2">
        <v>-2.48883293352688E-2</v>
      </c>
      <c r="L197" s="2"/>
      <c r="M197" s="2" t="e">
        <f>(Table1[[#This Row],[poisson_likelihood]] - (1-Table1[[#This Row],[poisson_likelihood]])/(1/Table1[[#This Row],[365 implied]]-1))*0.65/4</f>
        <v>#DIV/0!</v>
      </c>
    </row>
    <row r="198" spans="1:13" x14ac:dyDescent="0.2">
      <c r="A198">
        <v>3750</v>
      </c>
      <c r="B198" t="s">
        <v>139</v>
      </c>
      <c r="C198" s="1">
        <v>45598</v>
      </c>
      <c r="D198" t="s">
        <v>13</v>
      </c>
      <c r="E198">
        <v>1.5</v>
      </c>
      <c r="F198" s="2">
        <v>0.476190476190476</v>
      </c>
      <c r="G198" s="2">
        <v>0.37718050098241002</v>
      </c>
      <c r="H198" s="2">
        <v>0.42395764663904401</v>
      </c>
      <c r="I198" s="2">
        <v>0.40828402366863897</v>
      </c>
      <c r="J198" s="2">
        <v>0.410748560460652</v>
      </c>
      <c r="K198" s="2">
        <v>-2.4929305013183099E-2</v>
      </c>
      <c r="L198" s="2"/>
      <c r="M198" s="2" t="e">
        <f>(Table1[[#This Row],[poisson_likelihood]] - (1-Table1[[#This Row],[poisson_likelihood]])/(1/Table1[[#This Row],[365 implied]]-1))*0.65/4</f>
        <v>#DIV/0!</v>
      </c>
    </row>
    <row r="199" spans="1:13" x14ac:dyDescent="0.2">
      <c r="A199">
        <v>3743</v>
      </c>
      <c r="B199" t="s">
        <v>136</v>
      </c>
      <c r="C199" s="1">
        <v>45598</v>
      </c>
      <c r="D199" t="s">
        <v>12</v>
      </c>
      <c r="E199">
        <v>3.5</v>
      </c>
      <c r="F199" s="2">
        <v>0.46296296296296202</v>
      </c>
      <c r="G199" s="2">
        <v>0.44998091322468298</v>
      </c>
      <c r="H199" s="2">
        <v>0.40902224831741602</v>
      </c>
      <c r="I199" s="2">
        <v>0.376470588235294</v>
      </c>
      <c r="J199" s="2">
        <v>0.403100775193798</v>
      </c>
      <c r="K199" s="2">
        <v>-2.51103326798232E-2</v>
      </c>
      <c r="L199" s="2"/>
      <c r="M199" s="2" t="e">
        <f>(Table1[[#This Row],[poisson_likelihood]] - (1-Table1[[#This Row],[poisson_likelihood]])/(1/Table1[[#This Row],[365 implied]]-1))*0.65/4</f>
        <v>#DIV/0!</v>
      </c>
    </row>
    <row r="200" spans="1:13" x14ac:dyDescent="0.2">
      <c r="A200">
        <v>3575</v>
      </c>
      <c r="B200" t="s">
        <v>52</v>
      </c>
      <c r="C200" s="1">
        <v>45598</v>
      </c>
      <c r="D200" t="s">
        <v>12</v>
      </c>
      <c r="E200">
        <v>1.5</v>
      </c>
      <c r="F200" s="2">
        <v>0.62111801242235998</v>
      </c>
      <c r="G200" s="2">
        <v>0.614426342331863</v>
      </c>
      <c r="H200" s="2">
        <v>0.58255497205044704</v>
      </c>
      <c r="I200" s="2">
        <v>0.54193548387096702</v>
      </c>
      <c r="J200" s="2">
        <v>0.528517110266159</v>
      </c>
      <c r="K200" s="2">
        <v>-2.5445284835565098E-2</v>
      </c>
      <c r="L200" s="2"/>
      <c r="M200" s="2" t="e">
        <f>(Table1[[#This Row],[poisson_likelihood]] - (1-Table1[[#This Row],[poisson_likelihood]])/(1/Table1[[#This Row],[365 implied]]-1))*0.65/4</f>
        <v>#DIV/0!</v>
      </c>
    </row>
    <row r="201" spans="1:13" x14ac:dyDescent="0.2">
      <c r="A201">
        <v>3658</v>
      </c>
      <c r="B201" t="s">
        <v>93</v>
      </c>
      <c r="C201" s="1">
        <v>45598</v>
      </c>
      <c r="D201" t="s">
        <v>13</v>
      </c>
      <c r="E201">
        <v>1.5</v>
      </c>
      <c r="F201" s="2">
        <v>0.485436893203883</v>
      </c>
      <c r="G201" s="2">
        <v>0.395936786207851</v>
      </c>
      <c r="H201" s="2">
        <v>0.43239728233349101</v>
      </c>
      <c r="I201" s="2">
        <v>0.47887323943661902</v>
      </c>
      <c r="J201" s="2">
        <v>0.49523809523809498</v>
      </c>
      <c r="K201" s="2">
        <v>-2.5769244904011099E-2</v>
      </c>
      <c r="L201" s="2"/>
      <c r="M201" s="2" t="e">
        <f>(Table1[[#This Row],[poisson_likelihood]] - (1-Table1[[#This Row],[poisson_likelihood]])/(1/Table1[[#This Row],[365 implied]]-1))*0.65/4</f>
        <v>#DIV/0!</v>
      </c>
    </row>
    <row r="202" spans="1:13" x14ac:dyDescent="0.2">
      <c r="A202">
        <v>3591</v>
      </c>
      <c r="B202" t="s">
        <v>60</v>
      </c>
      <c r="C202" s="1">
        <v>45598</v>
      </c>
      <c r="D202" t="s">
        <v>12</v>
      </c>
      <c r="E202">
        <v>2.5</v>
      </c>
      <c r="F202" s="2">
        <v>0.40160642570281102</v>
      </c>
      <c r="G202" s="2">
        <v>0.39472382987513699</v>
      </c>
      <c r="H202" s="2">
        <v>0.33947829252825501</v>
      </c>
      <c r="I202" s="2">
        <v>0.27956989247311798</v>
      </c>
      <c r="J202" s="2">
        <v>0.33731343283581999</v>
      </c>
      <c r="K202" s="2">
        <v>-2.59562167121885E-2</v>
      </c>
      <c r="L202" s="2"/>
      <c r="M202" s="2" t="e">
        <f>(Table1[[#This Row],[poisson_likelihood]] - (1-Table1[[#This Row],[poisson_likelihood]])/(1/Table1[[#This Row],[365 implied]]-1))*0.65/4</f>
        <v>#DIV/0!</v>
      </c>
    </row>
    <row r="203" spans="1:13" x14ac:dyDescent="0.2">
      <c r="A203">
        <v>3587</v>
      </c>
      <c r="B203" t="s">
        <v>58</v>
      </c>
      <c r="C203" s="1">
        <v>45598</v>
      </c>
      <c r="D203" t="s">
        <v>12</v>
      </c>
      <c r="E203">
        <v>2.5</v>
      </c>
      <c r="F203" s="2">
        <v>0.43103448275862</v>
      </c>
      <c r="G203" s="2">
        <v>0.41198703423073102</v>
      </c>
      <c r="H203" s="2">
        <v>0.37169479869438399</v>
      </c>
      <c r="I203" s="2">
        <v>0.39830508474576198</v>
      </c>
      <c r="J203" s="2">
        <v>0.39791666666666597</v>
      </c>
      <c r="K203" s="2">
        <v>-2.6073497543376602E-2</v>
      </c>
      <c r="L203" s="2">
        <f t="shared" ref="L194:L257" si="1">1/1.68</f>
        <v>0.59523809523809523</v>
      </c>
      <c r="M203" s="2">
        <f>(Table1[[#This Row],[poisson_likelihood]] - (1-Table1[[#This Row],[poisson_likelihood]])/(1/Table1[[#This Row],[365 implied]]-1))*0.65/4</f>
        <v>-8.9746058759460595E-2</v>
      </c>
    </row>
    <row r="204" spans="1:13" x14ac:dyDescent="0.2">
      <c r="A204">
        <v>3542</v>
      </c>
      <c r="B204" t="s">
        <v>35</v>
      </c>
      <c r="C204" s="1">
        <v>45598</v>
      </c>
      <c r="D204" t="s">
        <v>13</v>
      </c>
      <c r="E204">
        <v>2.5</v>
      </c>
      <c r="F204" s="2">
        <v>0.42016806722688999</v>
      </c>
      <c r="G204" s="2">
        <v>0.34842875245591098</v>
      </c>
      <c r="H204" s="2">
        <v>0.35928095894728301</v>
      </c>
      <c r="I204" s="2">
        <v>0.38554216867469798</v>
      </c>
      <c r="J204" s="2">
        <v>0.39130434782608697</v>
      </c>
      <c r="K204" s="2">
        <v>-2.6252050308961099E-2</v>
      </c>
      <c r="L204" s="2">
        <f t="shared" si="1"/>
        <v>0.59523809523809523</v>
      </c>
      <c r="M204" s="2">
        <f>(Table1[[#This Row],[poisson_likelihood]] - (1-Table1[[#This Row],[poisson_likelihood]])/(1/Table1[[#This Row],[365 implied]]-1))*0.65/4</f>
        <v>-9.4729850304987873E-2</v>
      </c>
    </row>
    <row r="205" spans="1:13" x14ac:dyDescent="0.2">
      <c r="A205">
        <v>3656</v>
      </c>
      <c r="B205" t="s">
        <v>92</v>
      </c>
      <c r="C205" s="1">
        <v>45598</v>
      </c>
      <c r="D205" t="s">
        <v>13</v>
      </c>
      <c r="E205">
        <v>1.5</v>
      </c>
      <c r="F205" s="2">
        <v>0.476190476190476</v>
      </c>
      <c r="G205" s="2">
        <v>0.372397297886715</v>
      </c>
      <c r="H205" s="2">
        <v>0.421110130219148</v>
      </c>
      <c r="I205" s="2">
        <v>0.41666666666666602</v>
      </c>
      <c r="J205" s="2">
        <v>0.41284403669724701</v>
      </c>
      <c r="K205" s="2">
        <v>-2.6288346940860699E-2</v>
      </c>
      <c r="L205" s="2">
        <f t="shared" si="1"/>
        <v>0.59523809523809523</v>
      </c>
      <c r="M205" s="2">
        <f>(Table1[[#This Row],[poisson_likelihood]] - (1-Table1[[#This Row],[poisson_likelihood]])/(1/Table1[[#This Row],[365 implied]]-1))*0.65/4</f>
        <v>-6.9907256544371479E-2</v>
      </c>
    </row>
    <row r="206" spans="1:13" x14ac:dyDescent="0.2">
      <c r="A206">
        <v>3783</v>
      </c>
      <c r="B206" t="s">
        <v>156</v>
      </c>
      <c r="C206" s="1">
        <v>45598</v>
      </c>
      <c r="D206" t="s">
        <v>12</v>
      </c>
      <c r="E206">
        <v>2.5</v>
      </c>
      <c r="F206" s="2">
        <v>0.44247787610619399</v>
      </c>
      <c r="G206" s="2">
        <v>0.436026340339563</v>
      </c>
      <c r="H206" s="2">
        <v>0.382968489636417</v>
      </c>
      <c r="I206" s="2">
        <v>0.39285714285714202</v>
      </c>
      <c r="J206" s="2">
        <v>0.36666666666666597</v>
      </c>
      <c r="K206" s="2">
        <v>-2.6684764567796799E-2</v>
      </c>
      <c r="L206" s="2">
        <f t="shared" si="1"/>
        <v>0.59523809523809523</v>
      </c>
      <c r="M206" s="2">
        <f>(Table1[[#This Row],[poisson_likelihood]] - (1-Table1[[#This Row],[poisson_likelihood]])/(1/Table1[[#This Row],[365 implied]]-1))*0.65/4</f>
        <v>-8.5220003425379665E-2</v>
      </c>
    </row>
    <row r="207" spans="1:13" x14ac:dyDescent="0.2">
      <c r="A207">
        <v>3663</v>
      </c>
      <c r="B207" t="s">
        <v>96</v>
      </c>
      <c r="C207" s="1">
        <v>45598</v>
      </c>
      <c r="D207" t="s">
        <v>12</v>
      </c>
      <c r="E207">
        <v>2.5</v>
      </c>
      <c r="F207" s="2">
        <v>0.418410041841004</v>
      </c>
      <c r="G207" s="2">
        <v>0.40623169239871698</v>
      </c>
      <c r="H207" s="2">
        <v>0.356292526583813</v>
      </c>
      <c r="I207" s="2">
        <v>0.37356321839080397</v>
      </c>
      <c r="J207" s="2">
        <v>0.36236933797909399</v>
      </c>
      <c r="K207" s="2">
        <v>-2.6701593788612601E-2</v>
      </c>
      <c r="L207" s="2">
        <f t="shared" si="1"/>
        <v>0.59523809523809523</v>
      </c>
      <c r="M207" s="2">
        <f>(Table1[[#This Row],[poisson_likelihood]] - (1-Table1[[#This Row],[poisson_likelihood]])/(1/Table1[[#This Row],[365 implied]]-1))*0.65/4</f>
        <v>-9.5929618003851552E-2</v>
      </c>
    </row>
    <row r="208" spans="1:13" x14ac:dyDescent="0.2">
      <c r="A208">
        <v>3581</v>
      </c>
      <c r="B208" t="s">
        <v>55</v>
      </c>
      <c r="C208" s="1">
        <v>45598</v>
      </c>
      <c r="D208" t="s">
        <v>12</v>
      </c>
      <c r="E208">
        <v>2.5</v>
      </c>
      <c r="F208" s="2">
        <v>0.46948356807511699</v>
      </c>
      <c r="G208" s="2">
        <v>0.45936630320608102</v>
      </c>
      <c r="H208" s="2">
        <v>0.41149584599135303</v>
      </c>
      <c r="I208" s="2">
        <v>0.33750000000000002</v>
      </c>
      <c r="J208" s="2">
        <v>0.34671532846715297</v>
      </c>
      <c r="K208" s="2">
        <v>-2.7326072574871199E-2</v>
      </c>
      <c r="L208" s="2">
        <f t="shared" si="1"/>
        <v>0.59523809523809523</v>
      </c>
      <c r="M208" s="2">
        <f>(Table1[[#This Row],[poisson_likelihood]] - (1-Table1[[#This Row],[poisson_likelihood]])/(1/Table1[[#This Row],[365 implied]]-1))*0.65/4</f>
        <v>-7.3767108888765642E-2</v>
      </c>
    </row>
    <row r="209" spans="1:13" x14ac:dyDescent="0.2">
      <c r="A209">
        <v>3770</v>
      </c>
      <c r="B209" t="s">
        <v>149</v>
      </c>
      <c r="C209" s="1">
        <v>45598</v>
      </c>
      <c r="D209" t="s">
        <v>13</v>
      </c>
      <c r="E209">
        <v>1.5</v>
      </c>
      <c r="F209" s="2">
        <v>0.39370078740157399</v>
      </c>
      <c r="G209" s="2">
        <v>0.29056416006782898</v>
      </c>
      <c r="H209" s="2">
        <v>0.32641395603794998</v>
      </c>
      <c r="I209" s="2">
        <v>0.27450980392156799</v>
      </c>
      <c r="J209" s="2">
        <v>0.32335329341317298</v>
      </c>
      <c r="K209" s="2">
        <v>-2.77448947505851E-2</v>
      </c>
      <c r="L209" s="2">
        <f t="shared" si="1"/>
        <v>0.59523809523809523</v>
      </c>
      <c r="M209" s="2">
        <f>(Table1[[#This Row],[poisson_likelihood]] - (1-Table1[[#This Row],[poisson_likelihood]])/(1/Table1[[#This Row],[365 implied]]-1))*0.65/4</f>
        <v>-0.10792498529652891</v>
      </c>
    </row>
    <row r="210" spans="1:13" x14ac:dyDescent="0.2">
      <c r="A210">
        <v>3731</v>
      </c>
      <c r="B210" t="s">
        <v>130</v>
      </c>
      <c r="C210" s="1">
        <v>45598</v>
      </c>
      <c r="D210" t="s">
        <v>12</v>
      </c>
      <c r="E210">
        <v>2.5</v>
      </c>
      <c r="F210" s="2">
        <v>0.476190476190476</v>
      </c>
      <c r="G210" s="2">
        <v>0.46034135908391699</v>
      </c>
      <c r="H210" s="2">
        <v>0.41750371767240202</v>
      </c>
      <c r="I210" s="2">
        <v>0.44444444444444398</v>
      </c>
      <c r="J210" s="2">
        <v>0.44145873320537399</v>
      </c>
      <c r="K210" s="2">
        <v>-2.8009589292717001E-2</v>
      </c>
      <c r="L210" s="2">
        <f t="shared" si="1"/>
        <v>0.59523809523809523</v>
      </c>
      <c r="M210" s="2">
        <f>(Table1[[#This Row],[poisson_likelihood]] - (1-Table1[[#This Row],[poisson_likelihood]])/(1/Table1[[#This Row],[365 implied]]-1))*0.65/4</f>
        <v>-7.1355125110932741E-2</v>
      </c>
    </row>
    <row r="211" spans="1:13" x14ac:dyDescent="0.2">
      <c r="A211">
        <v>3673</v>
      </c>
      <c r="B211" t="s">
        <v>101</v>
      </c>
      <c r="C211" s="1">
        <v>45598</v>
      </c>
      <c r="D211" t="s">
        <v>12</v>
      </c>
      <c r="E211">
        <v>1.5</v>
      </c>
      <c r="F211" s="2">
        <v>0.58479532163742598</v>
      </c>
      <c r="G211" s="2">
        <v>0.59601790036108504</v>
      </c>
      <c r="H211" s="2">
        <v>0.53759263284646197</v>
      </c>
      <c r="I211" s="2">
        <v>0.55952380952380898</v>
      </c>
      <c r="J211" s="2">
        <v>0.56317689530685899</v>
      </c>
      <c r="K211" s="2">
        <v>-2.8421337264981899E-2</v>
      </c>
      <c r="L211" s="2">
        <f t="shared" si="1"/>
        <v>0.59523809523809523</v>
      </c>
      <c r="M211" s="2">
        <f>(Table1[[#This Row],[poisson_likelihood]] - (1-Table1[[#This Row],[poisson_likelihood]])/(1/Table1[[#This Row],[365 implied]]-1))*0.65/4</f>
        <v>-2.3142957695464549E-2</v>
      </c>
    </row>
    <row r="212" spans="1:13" x14ac:dyDescent="0.2">
      <c r="A212">
        <v>3635</v>
      </c>
      <c r="B212" t="s">
        <v>82</v>
      </c>
      <c r="C212" s="1">
        <v>45598</v>
      </c>
      <c r="D212" t="s">
        <v>12</v>
      </c>
      <c r="E212">
        <v>2.5</v>
      </c>
      <c r="F212" s="2">
        <v>0.44247787610619399</v>
      </c>
      <c r="G212" s="2">
        <v>0.42114410027098298</v>
      </c>
      <c r="H212" s="2">
        <v>0.37839943777895102</v>
      </c>
      <c r="I212" s="2">
        <v>0.34857142857142798</v>
      </c>
      <c r="J212" s="2">
        <v>0.35294117647058798</v>
      </c>
      <c r="K212" s="2">
        <v>-2.87335854403909E-2</v>
      </c>
      <c r="L212" s="2">
        <f t="shared" si="1"/>
        <v>0.59523809523809523</v>
      </c>
      <c r="M212" s="2">
        <f>(Table1[[#This Row],[poisson_likelihood]] - (1-Table1[[#This Row],[poisson_likelihood]])/(1/Table1[[#This Row],[365 implied]]-1))*0.65/4</f>
        <v>-8.7054343362274092E-2</v>
      </c>
    </row>
    <row r="213" spans="1:13" x14ac:dyDescent="0.2">
      <c r="A213">
        <v>3527</v>
      </c>
      <c r="B213" t="s">
        <v>28</v>
      </c>
      <c r="C213" s="1">
        <v>45598</v>
      </c>
      <c r="D213" t="s">
        <v>12</v>
      </c>
      <c r="E213">
        <v>2.5</v>
      </c>
      <c r="F213" s="2">
        <v>0.58479532163742598</v>
      </c>
      <c r="G213" s="2">
        <v>0.58709681569817895</v>
      </c>
      <c r="H213" s="2">
        <v>0.53575455309276498</v>
      </c>
      <c r="I213" s="2">
        <v>0.53409090909090895</v>
      </c>
      <c r="J213" s="2">
        <v>0.53767123287671204</v>
      </c>
      <c r="K213" s="2">
        <v>-2.95280683842854E-2</v>
      </c>
      <c r="L213" s="2">
        <f t="shared" si="1"/>
        <v>0.59523809523809523</v>
      </c>
      <c r="M213" s="2">
        <f>(Table1[[#This Row],[poisson_likelihood]] - (1-Table1[[#This Row],[poisson_likelihood]])/(1/Table1[[#This Row],[365 implied]]-1))*0.65/4</f>
        <v>-2.3880892655404648E-2</v>
      </c>
    </row>
    <row r="214" spans="1:13" x14ac:dyDescent="0.2">
      <c r="A214">
        <v>3583</v>
      </c>
      <c r="B214" t="s">
        <v>56</v>
      </c>
      <c r="C214" s="1">
        <v>45598</v>
      </c>
      <c r="D214" t="s">
        <v>12</v>
      </c>
      <c r="E214">
        <v>1.5</v>
      </c>
      <c r="F214" s="2">
        <v>0.54644808743169304</v>
      </c>
      <c r="G214" s="2">
        <v>0.54718871327418395</v>
      </c>
      <c r="H214" s="2">
        <v>0.49266712106094301</v>
      </c>
      <c r="I214" s="2">
        <v>0.48850574712643602</v>
      </c>
      <c r="J214" s="2">
        <v>0.45644599303135802</v>
      </c>
      <c r="K214" s="2">
        <v>-2.9644327848937502E-2</v>
      </c>
      <c r="L214" s="2">
        <f t="shared" si="1"/>
        <v>0.59523809523809523</v>
      </c>
      <c r="M214" s="2">
        <f>(Table1[[#This Row],[poisson_likelihood]] - (1-Table1[[#This Row],[poisson_likelihood]])/(1/Table1[[#This Row],[365 implied]]-1))*0.65/4</f>
        <v>-4.1179229338768476E-2</v>
      </c>
    </row>
    <row r="215" spans="1:13" x14ac:dyDescent="0.2">
      <c r="A215">
        <v>3506</v>
      </c>
      <c r="B215" t="s">
        <v>17</v>
      </c>
      <c r="C215" s="1">
        <v>45598</v>
      </c>
      <c r="D215" t="s">
        <v>13</v>
      </c>
      <c r="E215">
        <v>1.5</v>
      </c>
      <c r="F215" s="2">
        <v>0.4</v>
      </c>
      <c r="G215" s="2">
        <v>0.29067185965905701</v>
      </c>
      <c r="H215" s="2">
        <v>0.32812141818433799</v>
      </c>
      <c r="I215" s="2">
        <v>0.28220858895705497</v>
      </c>
      <c r="J215" s="2">
        <v>0.286549707602339</v>
      </c>
      <c r="K215" s="2">
        <v>-2.9949409089859099E-2</v>
      </c>
      <c r="L215" s="2">
        <f t="shared" si="1"/>
        <v>0.59523809523809523</v>
      </c>
      <c r="M215" s="2">
        <f>(Table1[[#This Row],[poisson_likelihood]] - (1-Table1[[#This Row],[poisson_likelihood]])/(1/Table1[[#This Row],[365 implied]]-1))*0.65/4</f>
        <v>-0.10723948946422904</v>
      </c>
    </row>
    <row r="216" spans="1:13" x14ac:dyDescent="0.2">
      <c r="A216">
        <v>3788</v>
      </c>
      <c r="B216" t="s">
        <v>158</v>
      </c>
      <c r="C216" s="1">
        <v>45598</v>
      </c>
      <c r="D216" t="s">
        <v>13</v>
      </c>
      <c r="E216">
        <v>2.5</v>
      </c>
      <c r="F216" s="2">
        <v>0.66225165562913901</v>
      </c>
      <c r="G216" s="2">
        <v>0.56665823910186197</v>
      </c>
      <c r="H216" s="2">
        <v>0.62154813995824898</v>
      </c>
      <c r="I216" s="2">
        <v>0.63888888888888795</v>
      </c>
      <c r="J216" s="2">
        <v>0.647826086956521</v>
      </c>
      <c r="K216" s="2">
        <v>-3.0128582677962101E-2</v>
      </c>
      <c r="L216" s="2">
        <f t="shared" si="1"/>
        <v>0.59523809523809523</v>
      </c>
      <c r="M216" s="2">
        <f>(Table1[[#This Row],[poisson_likelihood]] - (1-Table1[[#This Row],[poisson_likelihood]])/(1/Table1[[#This Row],[365 implied]]-1))*0.65/4</f>
        <v>1.0562709130297004E-2</v>
      </c>
    </row>
    <row r="217" spans="1:13" x14ac:dyDescent="0.2">
      <c r="A217">
        <v>3733</v>
      </c>
      <c r="B217" t="s">
        <v>131</v>
      </c>
      <c r="C217" s="1">
        <v>45598</v>
      </c>
      <c r="D217" t="s">
        <v>12</v>
      </c>
      <c r="E217">
        <v>1.5</v>
      </c>
      <c r="F217" s="2">
        <v>0.67114093959731502</v>
      </c>
      <c r="G217" s="2">
        <v>0.65813376694719194</v>
      </c>
      <c r="H217" s="2">
        <v>0.63135401510207201</v>
      </c>
      <c r="I217" s="2">
        <v>0.56551724137931003</v>
      </c>
      <c r="J217" s="2">
        <v>0.59642147117296196</v>
      </c>
      <c r="K217" s="2">
        <v>-3.0246182396894E-2</v>
      </c>
      <c r="L217" s="2">
        <f t="shared" si="1"/>
        <v>0.59523809523809523</v>
      </c>
      <c r="M217" s="2">
        <f>(Table1[[#This Row],[poisson_likelihood]] - (1-Table1[[#This Row],[poisson_likelihood]])/(1/Table1[[#This Row],[365 implied]]-1))*0.65/4</f>
        <v>1.4499479592449493E-2</v>
      </c>
    </row>
    <row r="218" spans="1:13" x14ac:dyDescent="0.2">
      <c r="A218">
        <v>3611</v>
      </c>
      <c r="B218" t="s">
        <v>70</v>
      </c>
      <c r="C218" s="1">
        <v>45598</v>
      </c>
      <c r="D218" t="s">
        <v>12</v>
      </c>
      <c r="E218">
        <v>3.5</v>
      </c>
      <c r="F218" s="2">
        <v>0.45454545454545398</v>
      </c>
      <c r="G218" s="2">
        <v>0.41841759771121101</v>
      </c>
      <c r="H218" s="2">
        <v>0.38827416120330899</v>
      </c>
      <c r="I218" s="2">
        <v>0.367088607594936</v>
      </c>
      <c r="J218" s="2">
        <v>0.39130434782608697</v>
      </c>
      <c r="K218" s="2">
        <v>-3.0374342781816398E-2</v>
      </c>
      <c r="L218" s="2">
        <f t="shared" si="1"/>
        <v>0.59523809523809523</v>
      </c>
      <c r="M218" s="2">
        <f>(Table1[[#This Row],[poisson_likelihood]] - (1-Table1[[#This Row],[poisson_likelihood]])/(1/Table1[[#This Row],[365 implied]]-1))*0.65/4</f>
        <v>-8.3089932340436268E-2</v>
      </c>
    </row>
    <row r="219" spans="1:13" x14ac:dyDescent="0.2">
      <c r="A219">
        <v>3684</v>
      </c>
      <c r="B219" t="s">
        <v>106</v>
      </c>
      <c r="C219" s="1">
        <v>45598</v>
      </c>
      <c r="D219" t="s">
        <v>13</v>
      </c>
      <c r="E219">
        <v>4.5</v>
      </c>
      <c r="F219" s="2">
        <v>0.60606060606060597</v>
      </c>
      <c r="G219" s="2">
        <v>0.52517885496558303</v>
      </c>
      <c r="H219" s="2">
        <v>0.55803452928397601</v>
      </c>
      <c r="I219" s="2">
        <v>0.57803468208092401</v>
      </c>
      <c r="J219" s="2">
        <v>0.56925996204933504</v>
      </c>
      <c r="K219" s="2">
        <v>-3.0478087185168801E-2</v>
      </c>
      <c r="L219" s="2">
        <f t="shared" si="1"/>
        <v>0.59523809523809523</v>
      </c>
      <c r="M219" s="2">
        <f>(Table1[[#This Row],[poisson_likelihood]] - (1-Table1[[#This Row],[poisson_likelihood]])/(1/Table1[[#This Row],[365 implied]]-1))*0.65/4</f>
        <v>-1.4936137508050821E-2</v>
      </c>
    </row>
    <row r="220" spans="1:13" x14ac:dyDescent="0.2">
      <c r="A220">
        <v>3536</v>
      </c>
      <c r="B220" t="s">
        <v>32</v>
      </c>
      <c r="C220" s="1">
        <v>45598</v>
      </c>
      <c r="D220" t="s">
        <v>13</v>
      </c>
      <c r="E220">
        <v>1.5</v>
      </c>
      <c r="F220" s="2">
        <v>0.427350427350427</v>
      </c>
      <c r="G220" s="2">
        <v>0.32923002133920998</v>
      </c>
      <c r="H220" s="2">
        <v>0.35689773000807401</v>
      </c>
      <c r="I220" s="2">
        <v>0.36144578313253001</v>
      </c>
      <c r="J220" s="2">
        <v>0.38095238095237999</v>
      </c>
      <c r="K220" s="2">
        <v>-3.0757334287519901E-2</v>
      </c>
      <c r="L220" s="2">
        <f t="shared" si="1"/>
        <v>0.59523809523809523</v>
      </c>
      <c r="M220" s="2">
        <f>(Table1[[#This Row],[poisson_likelihood]] - (1-Table1[[#This Row],[poisson_likelihood]])/(1/Table1[[#This Row],[365 implied]]-1))*0.65/4</f>
        <v>-9.5686646629111471E-2</v>
      </c>
    </row>
    <row r="221" spans="1:13" x14ac:dyDescent="0.2">
      <c r="A221">
        <v>3544</v>
      </c>
      <c r="B221" t="s">
        <v>36</v>
      </c>
      <c r="C221" s="1">
        <v>45598</v>
      </c>
      <c r="D221" t="s">
        <v>13</v>
      </c>
      <c r="E221">
        <v>1.5</v>
      </c>
      <c r="F221" s="2">
        <v>0.50505050505050497</v>
      </c>
      <c r="G221" s="2">
        <v>0.39018238904921698</v>
      </c>
      <c r="H221" s="2">
        <v>0.443844468011733</v>
      </c>
      <c r="I221" s="2">
        <v>0.46783625730994099</v>
      </c>
      <c r="J221" s="2">
        <v>0.43772241992882499</v>
      </c>
      <c r="K221" s="2">
        <v>-3.0915294218563101E-2</v>
      </c>
      <c r="L221" s="2">
        <f t="shared" si="1"/>
        <v>0.59523809523809523</v>
      </c>
      <c r="M221" s="2">
        <f>(Table1[[#This Row],[poisson_likelihood]] - (1-Table1[[#This Row],[poisson_likelihood]])/(1/Table1[[#This Row],[365 implied]]-1))*0.65/4</f>
        <v>-6.0780088577642499E-2</v>
      </c>
    </row>
    <row r="222" spans="1:13" x14ac:dyDescent="0.2">
      <c r="A222">
        <v>3565</v>
      </c>
      <c r="B222" t="s">
        <v>47</v>
      </c>
      <c r="C222" s="1">
        <v>45598</v>
      </c>
      <c r="D222" t="s">
        <v>12</v>
      </c>
      <c r="E222">
        <v>2.5</v>
      </c>
      <c r="F222" s="2">
        <v>0.581395348837209</v>
      </c>
      <c r="G222" s="2">
        <v>0.567686111860497</v>
      </c>
      <c r="H222" s="2">
        <v>0.52861504023849304</v>
      </c>
      <c r="I222" s="2">
        <v>0.54658385093167705</v>
      </c>
      <c r="J222" s="2">
        <v>0.52986512524084695</v>
      </c>
      <c r="K222" s="2">
        <v>-3.1521573190899703E-2</v>
      </c>
      <c r="L222" s="2">
        <f t="shared" si="1"/>
        <v>0.59523809523809523</v>
      </c>
      <c r="M222" s="2">
        <f>(Table1[[#This Row],[poisson_likelihood]] - (1-Table1[[#This Row],[poisson_likelihood]])/(1/Table1[[#This Row],[365 implied]]-1))*0.65/4</f>
        <v>-2.6747197080722655E-2</v>
      </c>
    </row>
    <row r="223" spans="1:13" x14ac:dyDescent="0.2">
      <c r="A223">
        <v>3791</v>
      </c>
      <c r="B223" t="s">
        <v>160</v>
      </c>
      <c r="C223" s="1">
        <v>45598</v>
      </c>
      <c r="D223" t="s">
        <v>12</v>
      </c>
      <c r="E223">
        <v>2.5</v>
      </c>
      <c r="F223" s="2">
        <v>0.44444444444444398</v>
      </c>
      <c r="G223" s="2">
        <v>0.41916107652746598</v>
      </c>
      <c r="H223" s="2">
        <v>0.37419609518179198</v>
      </c>
      <c r="I223" s="2">
        <v>0.365079365079365</v>
      </c>
      <c r="J223" s="2">
        <v>0.39267015706806202</v>
      </c>
      <c r="K223" s="2">
        <v>-3.1611757168193602E-2</v>
      </c>
      <c r="L223" s="2">
        <f t="shared" si="1"/>
        <v>0.59523809523809523</v>
      </c>
      <c r="M223" s="2">
        <f>(Table1[[#This Row],[poisson_likelihood]] - (1-Table1[[#This Row],[poisson_likelihood]])/(1/Table1[[#This Row],[365 implied]]-1))*0.65/4</f>
        <v>-8.874186178731E-2</v>
      </c>
    </row>
    <row r="224" spans="1:13" x14ac:dyDescent="0.2">
      <c r="A224">
        <v>3762</v>
      </c>
      <c r="B224" t="s">
        <v>145</v>
      </c>
      <c r="C224" s="1">
        <v>45598</v>
      </c>
      <c r="D224" t="s">
        <v>13</v>
      </c>
      <c r="E224">
        <v>2.5</v>
      </c>
      <c r="F224" s="2">
        <v>0.467289719626168</v>
      </c>
      <c r="G224" s="2">
        <v>0.36989439788154199</v>
      </c>
      <c r="H224" s="2">
        <v>0.39934939401184799</v>
      </c>
      <c r="I224" s="2">
        <v>0.42196531791907499</v>
      </c>
      <c r="J224" s="2">
        <v>0.45454545454545398</v>
      </c>
      <c r="K224" s="2">
        <v>-3.1884275617246501E-2</v>
      </c>
      <c r="L224" s="2">
        <f t="shared" si="1"/>
        <v>0.59523809523809523</v>
      </c>
      <c r="M224" s="2">
        <f>(Table1[[#This Row],[poisson_likelihood]] - (1-Table1[[#This Row],[poisson_likelihood]])/(1/Table1[[#This Row],[365 implied]]-1))*0.65/4</f>
        <v>-7.8643552109949263E-2</v>
      </c>
    </row>
    <row r="225" spans="1:13" x14ac:dyDescent="0.2">
      <c r="A225">
        <v>3691</v>
      </c>
      <c r="B225" t="s">
        <v>110</v>
      </c>
      <c r="C225" s="1">
        <v>45598</v>
      </c>
      <c r="D225" t="s">
        <v>12</v>
      </c>
      <c r="E225">
        <v>1.5</v>
      </c>
      <c r="F225" s="2">
        <v>0.59171597633136097</v>
      </c>
      <c r="G225" s="2">
        <v>0.59427873810181198</v>
      </c>
      <c r="H225" s="2">
        <v>0.53961401768019801</v>
      </c>
      <c r="I225" s="2">
        <v>0.53846153846153799</v>
      </c>
      <c r="J225" s="2">
        <v>0.53398058252427105</v>
      </c>
      <c r="K225" s="2">
        <v>-3.1903010913211703E-2</v>
      </c>
      <c r="L225" s="2">
        <f t="shared" si="1"/>
        <v>0.59523809523809523</v>
      </c>
      <c r="M225" s="2">
        <f>(Table1[[#This Row],[poisson_likelihood]] - (1-Table1[[#This Row],[poisson_likelihood]])/(1/Table1[[#This Row],[365 implied]]-1))*0.65/4</f>
        <v>-2.2331431137214634E-2</v>
      </c>
    </row>
    <row r="226" spans="1:13" x14ac:dyDescent="0.2">
      <c r="A226">
        <v>3752</v>
      </c>
      <c r="B226" t="s">
        <v>140</v>
      </c>
      <c r="C226" s="1">
        <v>45598</v>
      </c>
      <c r="D226" t="s">
        <v>13</v>
      </c>
      <c r="E226">
        <v>1.5</v>
      </c>
      <c r="F226" s="2">
        <v>0.43859649122806998</v>
      </c>
      <c r="G226" s="2">
        <v>0.34329988787515697</v>
      </c>
      <c r="H226" s="2">
        <v>0.36670924939911098</v>
      </c>
      <c r="I226" s="2">
        <v>0.38596491228070101</v>
      </c>
      <c r="J226" s="2">
        <v>0.381465517241379</v>
      </c>
      <c r="K226" s="2">
        <v>-3.2012287376958E-2</v>
      </c>
      <c r="L226" s="2">
        <f t="shared" si="1"/>
        <v>0.59523809523809523</v>
      </c>
      <c r="M226" s="2">
        <f>(Table1[[#This Row],[poisson_likelihood]] - (1-Table1[[#This Row],[poisson_likelihood]])/(1/Table1[[#This Row],[365 implied]]-1))*0.65/4</f>
        <v>-9.1747610167709881E-2</v>
      </c>
    </row>
    <row r="227" spans="1:13" x14ac:dyDescent="0.2">
      <c r="A227">
        <v>3795</v>
      </c>
      <c r="B227" t="s">
        <v>162</v>
      </c>
      <c r="C227" s="1">
        <v>45598</v>
      </c>
      <c r="D227" t="s">
        <v>12</v>
      </c>
      <c r="E227">
        <v>2.5</v>
      </c>
      <c r="F227" s="2">
        <v>0.45454545454545398</v>
      </c>
      <c r="G227" s="2">
        <v>0.42980503728223302</v>
      </c>
      <c r="H227" s="2">
        <v>0.38458982862730201</v>
      </c>
      <c r="I227" s="2">
        <v>0.46363636363636301</v>
      </c>
      <c r="J227" s="2">
        <v>0.44444444444444398</v>
      </c>
      <c r="K227" s="2">
        <v>-3.2062995212486303E-2</v>
      </c>
      <c r="L227" s="2">
        <f t="shared" si="1"/>
        <v>0.59523809523809523</v>
      </c>
      <c r="M227" s="2">
        <f>(Table1[[#This Row],[poisson_likelihood]] - (1-Table1[[#This Row],[poisson_likelihood]])/(1/Table1[[#This Row],[365 implied]]-1))*0.65/4</f>
        <v>-8.4569083506980239E-2</v>
      </c>
    </row>
    <row r="228" spans="1:13" x14ac:dyDescent="0.2">
      <c r="A228">
        <v>3797</v>
      </c>
      <c r="B228" t="s">
        <v>163</v>
      </c>
      <c r="C228" s="1">
        <v>45598</v>
      </c>
      <c r="D228" t="s">
        <v>12</v>
      </c>
      <c r="E228">
        <v>2.5</v>
      </c>
      <c r="F228" s="2">
        <v>0.41666666666666602</v>
      </c>
      <c r="G228" s="2">
        <v>0.38370748484984801</v>
      </c>
      <c r="H228" s="2">
        <v>0.341771367661241</v>
      </c>
      <c r="I228" s="2">
        <v>0.32026143790849598</v>
      </c>
      <c r="J228" s="2">
        <v>0.33333333333333298</v>
      </c>
      <c r="K228" s="2">
        <v>-3.2097985288039303E-2</v>
      </c>
      <c r="L228" s="2">
        <f t="shared" si="1"/>
        <v>0.59523809523809523</v>
      </c>
      <c r="M228" s="2">
        <f>(Table1[[#This Row],[poisson_likelihood]] - (1-Table1[[#This Row],[poisson_likelihood]])/(1/Table1[[#This Row],[365 implied]]-1))*0.65/4</f>
        <v>-0.10175943621835473</v>
      </c>
    </row>
    <row r="229" spans="1:13" x14ac:dyDescent="0.2">
      <c r="A229">
        <v>3540</v>
      </c>
      <c r="B229" t="s">
        <v>34</v>
      </c>
      <c r="C229" s="1">
        <v>45598</v>
      </c>
      <c r="D229" t="s">
        <v>13</v>
      </c>
      <c r="E229">
        <v>1.5</v>
      </c>
      <c r="F229" s="2">
        <v>0.48309178743961301</v>
      </c>
      <c r="G229" s="2">
        <v>0.373399707968608</v>
      </c>
      <c r="H229" s="2">
        <v>0.41627705868042397</v>
      </c>
      <c r="I229" s="2">
        <v>0.42331288343558199</v>
      </c>
      <c r="J229" s="2">
        <v>0.42481203007518797</v>
      </c>
      <c r="K229" s="2">
        <v>-3.2314600124187097E-2</v>
      </c>
      <c r="L229" s="2">
        <f t="shared" si="1"/>
        <v>0.59523809523809523</v>
      </c>
      <c r="M229" s="2">
        <f>(Table1[[#This Row],[poisson_likelihood]] - (1-Table1[[#This Row],[poisson_likelihood]])/(1/Table1[[#This Row],[365 implied]]-1))*0.65/4</f>
        <v>-7.1847592618006273E-2</v>
      </c>
    </row>
    <row r="230" spans="1:13" x14ac:dyDescent="0.2">
      <c r="A230">
        <v>3747</v>
      </c>
      <c r="B230" t="s">
        <v>138</v>
      </c>
      <c r="C230" s="1">
        <v>45598</v>
      </c>
      <c r="D230" t="s">
        <v>12</v>
      </c>
      <c r="E230">
        <v>3.5</v>
      </c>
      <c r="F230" s="2">
        <v>0.51813471502590602</v>
      </c>
      <c r="G230" s="2">
        <v>0.49104344966365598</v>
      </c>
      <c r="H230" s="2">
        <v>0.45478731670342398</v>
      </c>
      <c r="I230" s="2">
        <v>0.490566037735849</v>
      </c>
      <c r="J230" s="2">
        <v>0.46228239845261099</v>
      </c>
      <c r="K230" s="2">
        <v>-3.2865720097417103E-2</v>
      </c>
      <c r="L230" s="2">
        <f t="shared" si="1"/>
        <v>0.59523809523809523</v>
      </c>
      <c r="M230" s="2">
        <f>(Table1[[#This Row],[poisson_likelihood]] - (1-Table1[[#This Row],[poisson_likelihood]])/(1/Table1[[#This Row],[365 implied]]-1))*0.65/4</f>
        <v>-5.638685667641951E-2</v>
      </c>
    </row>
    <row r="231" spans="1:13" x14ac:dyDescent="0.2">
      <c r="A231">
        <v>3707</v>
      </c>
      <c r="B231" t="s">
        <v>118</v>
      </c>
      <c r="C231" s="1">
        <v>45598</v>
      </c>
      <c r="D231" t="s">
        <v>12</v>
      </c>
      <c r="E231">
        <v>1.5</v>
      </c>
      <c r="F231" s="2">
        <v>0.65359477124182996</v>
      </c>
      <c r="G231" s="2">
        <v>0.64008468858144696</v>
      </c>
      <c r="H231" s="2">
        <v>0.60786054358316199</v>
      </c>
      <c r="I231" s="2">
        <v>0.54285714285714204</v>
      </c>
      <c r="J231" s="2">
        <v>0.57439446366781999</v>
      </c>
      <c r="K231" s="2">
        <v>-3.3006305810265001E-2</v>
      </c>
      <c r="L231" s="2">
        <f t="shared" si="1"/>
        <v>0.59523809523809523</v>
      </c>
      <c r="M231" s="2">
        <f>(Table1[[#This Row],[poisson_likelihood]] - (1-Table1[[#This Row],[poisson_likelihood]])/(1/Table1[[#This Row],[365 implied]]-1))*0.65/4</f>
        <v>5.0675417620635555E-3</v>
      </c>
    </row>
    <row r="232" spans="1:13" x14ac:dyDescent="0.2">
      <c r="A232">
        <v>3498</v>
      </c>
      <c r="B232" t="s">
        <v>11</v>
      </c>
      <c r="C232" s="1">
        <v>45598</v>
      </c>
      <c r="D232" t="s">
        <v>13</v>
      </c>
      <c r="E232">
        <v>1.5</v>
      </c>
      <c r="F232" s="2">
        <v>0.476190476190476</v>
      </c>
      <c r="G232" s="2">
        <v>0.38074356969414103</v>
      </c>
      <c r="H232" s="2">
        <v>0.407024364581279</v>
      </c>
      <c r="I232" s="2">
        <v>0.41954022988505701</v>
      </c>
      <c r="J232" s="2">
        <v>0.45676691729323299</v>
      </c>
      <c r="K232" s="2">
        <v>-3.30110987225712E-2</v>
      </c>
      <c r="L232" s="2">
        <f t="shared" si="1"/>
        <v>0.59523809523809523</v>
      </c>
      <c r="M232" s="2">
        <f>(Table1[[#This Row],[poisson_likelihood]] - (1-Table1[[#This Row],[poisson_likelihood]])/(1/Table1[[#This Row],[365 implied]]-1))*0.65/4</f>
        <v>-7.5562277160751243E-2</v>
      </c>
    </row>
    <row r="233" spans="1:13" x14ac:dyDescent="0.2">
      <c r="A233">
        <v>3644</v>
      </c>
      <c r="B233" t="s">
        <v>86</v>
      </c>
      <c r="C233" s="1">
        <v>45598</v>
      </c>
      <c r="D233" t="s">
        <v>13</v>
      </c>
      <c r="E233">
        <v>1.5</v>
      </c>
      <c r="F233" s="2">
        <v>0.427350427350427</v>
      </c>
      <c r="G233" s="2">
        <v>0.316199029381171</v>
      </c>
      <c r="H233" s="2">
        <v>0.35171145586957703</v>
      </c>
      <c r="I233" s="2">
        <v>0.29787234042553101</v>
      </c>
      <c r="J233" s="2">
        <v>0.33333333333333298</v>
      </c>
      <c r="K233" s="2">
        <v>-3.3021491280818799E-2</v>
      </c>
      <c r="L233" s="2">
        <f t="shared" si="1"/>
        <v>0.59523809523809523</v>
      </c>
      <c r="M233" s="2">
        <f>(Table1[[#This Row],[poisson_likelihood]] - (1-Table1[[#This Row],[poisson_likelihood]])/(1/Table1[[#This Row],[365 implied]]-1))*0.65/4</f>
        <v>-9.7768783158243347E-2</v>
      </c>
    </row>
    <row r="234" spans="1:13" x14ac:dyDescent="0.2">
      <c r="A234">
        <v>3741</v>
      </c>
      <c r="B234" t="s">
        <v>135</v>
      </c>
      <c r="C234" s="1">
        <v>45598</v>
      </c>
      <c r="D234" t="s">
        <v>12</v>
      </c>
      <c r="E234">
        <v>3.5</v>
      </c>
      <c r="F234" s="2">
        <v>0.42372881355932202</v>
      </c>
      <c r="G234" s="2">
        <v>0.38364787392938998</v>
      </c>
      <c r="H234" s="2">
        <v>0.34753772217780698</v>
      </c>
      <c r="I234" s="2">
        <v>0.36486486486486402</v>
      </c>
      <c r="J234" s="2">
        <v>0.357976653696498</v>
      </c>
      <c r="K234" s="2">
        <v>-3.3053488172862799E-2</v>
      </c>
      <c r="L234" s="2">
        <f t="shared" si="1"/>
        <v>0.59523809523809523</v>
      </c>
      <c r="M234" s="2">
        <f>(Table1[[#This Row],[poisson_likelihood]] - (1-Table1[[#This Row],[poisson_likelihood]])/(1/Table1[[#This Row],[365 implied]]-1))*0.65/4</f>
        <v>-9.9444414478615753E-2</v>
      </c>
    </row>
    <row r="235" spans="1:13" x14ac:dyDescent="0.2">
      <c r="A235">
        <v>3793</v>
      </c>
      <c r="B235" t="s">
        <v>161</v>
      </c>
      <c r="C235" s="1">
        <v>45598</v>
      </c>
      <c r="D235" t="s">
        <v>12</v>
      </c>
      <c r="E235">
        <v>1.5</v>
      </c>
      <c r="F235" s="2">
        <v>0.60606060606060597</v>
      </c>
      <c r="G235" s="2">
        <v>0.60247099648122104</v>
      </c>
      <c r="H235" s="2">
        <v>0.55194433509214103</v>
      </c>
      <c r="I235" s="2">
        <v>0.53763440860214995</v>
      </c>
      <c r="J235" s="2">
        <v>0.54589371980676304</v>
      </c>
      <c r="K235" s="2">
        <v>-3.4343018114602802E-2</v>
      </c>
      <c r="L235" s="2">
        <f t="shared" si="1"/>
        <v>0.59523809523809523</v>
      </c>
      <c r="M235" s="2">
        <f>(Table1[[#This Row],[poisson_likelihood]] - (1-Table1[[#This Row],[poisson_likelihood]])/(1/Table1[[#This Row],[365 implied]]-1))*0.65/4</f>
        <v>-1.7381171352713984E-2</v>
      </c>
    </row>
    <row r="236" spans="1:13" x14ac:dyDescent="0.2">
      <c r="A236">
        <v>3564</v>
      </c>
      <c r="B236" t="s">
        <v>46</v>
      </c>
      <c r="C236" s="1">
        <v>45598</v>
      </c>
      <c r="D236" t="s">
        <v>13</v>
      </c>
      <c r="E236">
        <v>2.5</v>
      </c>
      <c r="F236" s="2">
        <v>0.47393364928909898</v>
      </c>
      <c r="G236" s="2">
        <v>0.37407049910350698</v>
      </c>
      <c r="H236" s="2">
        <v>0.401042231134979</v>
      </c>
      <c r="I236" s="2">
        <v>0.392405063291139</v>
      </c>
      <c r="J236" s="2">
        <v>0.39106145251396601</v>
      </c>
      <c r="K236" s="2">
        <v>-3.46398406092778E-2</v>
      </c>
      <c r="L236" s="2">
        <f t="shared" si="1"/>
        <v>0.59523809523809523</v>
      </c>
      <c r="M236" s="2">
        <f>(Table1[[#This Row],[poisson_likelihood]] - (1-Table1[[#This Row],[poisson_likelihood]])/(1/Table1[[#This Row],[365 implied]]-1))*0.65/4</f>
        <v>-7.7963927794339319E-2</v>
      </c>
    </row>
    <row r="237" spans="1:13" x14ac:dyDescent="0.2">
      <c r="A237">
        <v>3667</v>
      </c>
      <c r="B237" t="s">
        <v>98</v>
      </c>
      <c r="C237" s="1">
        <v>45598</v>
      </c>
      <c r="D237" t="s">
        <v>12</v>
      </c>
      <c r="E237">
        <v>2.5</v>
      </c>
      <c r="F237" s="2">
        <v>0.512820512820512</v>
      </c>
      <c r="G237" s="2">
        <v>0.48912232902843</v>
      </c>
      <c r="H237" s="2">
        <v>0.444077197770682</v>
      </c>
      <c r="I237" s="2">
        <v>0.47126436781609099</v>
      </c>
      <c r="J237" s="2">
        <v>0.406015037593984</v>
      </c>
      <c r="K237" s="2">
        <v>-3.5276174828202202E-2</v>
      </c>
      <c r="L237" s="2">
        <f t="shared" si="1"/>
        <v>0.59523809523809523</v>
      </c>
      <c r="M237" s="2">
        <f>(Table1[[#This Row],[poisson_likelihood]] - (1-Table1[[#This Row],[poisson_likelihood]])/(1/Table1[[#This Row],[365 implied]]-1))*0.65/4</f>
        <v>-6.0686654424417383E-2</v>
      </c>
    </row>
    <row r="238" spans="1:13" x14ac:dyDescent="0.2">
      <c r="A238">
        <v>3555</v>
      </c>
      <c r="B238" t="s">
        <v>42</v>
      </c>
      <c r="C238" s="1">
        <v>45598</v>
      </c>
      <c r="D238" t="s">
        <v>12</v>
      </c>
      <c r="E238">
        <v>1.5</v>
      </c>
      <c r="F238" s="2">
        <v>0.55865921787709405</v>
      </c>
      <c r="G238" s="2">
        <v>0.548927214265585</v>
      </c>
      <c r="H238" s="2">
        <v>0.49560522553928998</v>
      </c>
      <c r="I238" s="2">
        <v>0.49142857142857099</v>
      </c>
      <c r="J238" s="2">
        <v>0.48096885813148699</v>
      </c>
      <c r="K238" s="2">
        <v>-3.5717293128060101E-2</v>
      </c>
      <c r="L238" s="2">
        <f t="shared" si="1"/>
        <v>0.59523809523809523</v>
      </c>
      <c r="M238" s="2">
        <f>(Table1[[#This Row],[poisson_likelihood]] - (1-Table1[[#This Row],[poisson_likelihood]])/(1/Table1[[#This Row],[365 implied]]-1))*0.65/4</f>
        <v>-3.9999666805549762E-2</v>
      </c>
    </row>
    <row r="239" spans="1:13" x14ac:dyDescent="0.2">
      <c r="A239">
        <v>3705</v>
      </c>
      <c r="B239" t="s">
        <v>117</v>
      </c>
      <c r="C239" s="1">
        <v>45598</v>
      </c>
      <c r="D239" t="s">
        <v>12</v>
      </c>
      <c r="E239">
        <v>2.5</v>
      </c>
      <c r="F239" s="2">
        <v>0.46511627906976699</v>
      </c>
      <c r="G239" s="2">
        <v>0.43824977526381098</v>
      </c>
      <c r="H239" s="2">
        <v>0.38748256852625301</v>
      </c>
      <c r="I239" s="2">
        <v>0.36486486486486402</v>
      </c>
      <c r="J239" s="2">
        <v>0.37698412698412698</v>
      </c>
      <c r="K239" s="2">
        <v>-3.62853212322947E-2</v>
      </c>
      <c r="L239" s="2">
        <f t="shared" si="1"/>
        <v>0.59523809523809523</v>
      </c>
      <c r="M239" s="2">
        <f>(Table1[[#This Row],[poisson_likelihood]] - (1-Table1[[#This Row],[poisson_likelihood]])/(1/Table1[[#This Row],[365 implied]]-1))*0.65/4</f>
        <v>-8.3407733518136656E-2</v>
      </c>
    </row>
    <row r="240" spans="1:13" x14ac:dyDescent="0.2">
      <c r="A240">
        <v>3757</v>
      </c>
      <c r="B240" t="s">
        <v>143</v>
      </c>
      <c r="C240" s="1">
        <v>45598</v>
      </c>
      <c r="D240" t="s">
        <v>12</v>
      </c>
      <c r="E240">
        <v>2.5</v>
      </c>
      <c r="F240" s="2">
        <v>0.476190476190476</v>
      </c>
      <c r="G240" s="2">
        <v>0.441517756430863</v>
      </c>
      <c r="H240" s="2">
        <v>0.40003232147311002</v>
      </c>
      <c r="I240" s="2">
        <v>0.37888198757763902</v>
      </c>
      <c r="J240" s="2">
        <v>0.404332129963898</v>
      </c>
      <c r="K240" s="2">
        <v>-3.6348210206015599E-2</v>
      </c>
      <c r="L240" s="2">
        <f t="shared" si="1"/>
        <v>0.59523809523809523</v>
      </c>
      <c r="M240" s="2">
        <f>(Table1[[#This Row],[poisson_likelihood]] - (1-Table1[[#This Row],[poisson_likelihood]])/(1/Table1[[#This Row],[365 implied]]-1))*0.65/4</f>
        <v>-7.8369376820354358E-2</v>
      </c>
    </row>
    <row r="241" spans="1:13" x14ac:dyDescent="0.2">
      <c r="A241">
        <v>3557</v>
      </c>
      <c r="B241" t="s">
        <v>43</v>
      </c>
      <c r="C241" s="1">
        <v>45598</v>
      </c>
      <c r="D241" t="s">
        <v>12</v>
      </c>
      <c r="E241">
        <v>3.5</v>
      </c>
      <c r="F241" s="2">
        <v>0.44247787610619399</v>
      </c>
      <c r="G241" s="2">
        <v>0.39925589360479102</v>
      </c>
      <c r="H241" s="2">
        <v>0.35999485075383902</v>
      </c>
      <c r="I241" s="2">
        <v>0.34705882352941098</v>
      </c>
      <c r="J241" s="2">
        <v>0.340501792114695</v>
      </c>
      <c r="K241" s="2">
        <v>-3.69864359714926E-2</v>
      </c>
      <c r="L241" s="2">
        <f t="shared" si="1"/>
        <v>0.59523809523809523</v>
      </c>
      <c r="M241" s="2">
        <f>(Table1[[#This Row],[poisson_likelihood]] - (1-Table1[[#This Row],[poisson_likelihood]])/(1/Table1[[#This Row],[365 implied]]-1))*0.65/4</f>
        <v>-9.4443243741473462E-2</v>
      </c>
    </row>
    <row r="242" spans="1:13" x14ac:dyDescent="0.2">
      <c r="A242">
        <v>3802</v>
      </c>
      <c r="B242" t="s">
        <v>165</v>
      </c>
      <c r="C242" s="1">
        <v>45598</v>
      </c>
      <c r="D242" t="s">
        <v>13</v>
      </c>
      <c r="E242">
        <v>2.5</v>
      </c>
      <c r="F242" s="2">
        <v>0.625</v>
      </c>
      <c r="G242" s="2">
        <v>0.52526706948436197</v>
      </c>
      <c r="H242" s="2">
        <v>0.56878212922205995</v>
      </c>
      <c r="I242" s="2">
        <v>0.61290322580645096</v>
      </c>
      <c r="J242" s="2">
        <v>0.54545454545454497</v>
      </c>
      <c r="K242" s="2">
        <v>-3.7478580518626098E-2</v>
      </c>
      <c r="L242" s="2">
        <f t="shared" si="1"/>
        <v>0.59523809523809523</v>
      </c>
      <c r="M242" s="2">
        <f>(Table1[[#This Row],[poisson_likelihood]] - (1-Table1[[#This Row],[poisson_likelihood]])/(1/Table1[[#This Row],[365 implied]]-1))*0.65/4</f>
        <v>-1.062129223879065E-2</v>
      </c>
    </row>
    <row r="243" spans="1:13" x14ac:dyDescent="0.2">
      <c r="A243">
        <v>3538</v>
      </c>
      <c r="B243" t="s">
        <v>33</v>
      </c>
      <c r="C243" s="1">
        <v>45598</v>
      </c>
      <c r="D243" t="s">
        <v>13</v>
      </c>
      <c r="E243">
        <v>1.5</v>
      </c>
      <c r="F243" s="2">
        <v>0.48780487804877998</v>
      </c>
      <c r="G243" s="2">
        <v>0.37272614521594799</v>
      </c>
      <c r="H243" s="2">
        <v>0.41070898565293801</v>
      </c>
      <c r="I243" s="2">
        <v>0.41714285714285698</v>
      </c>
      <c r="J243" s="2">
        <v>0.40830449826989601</v>
      </c>
      <c r="K243" s="2">
        <v>-3.7630137955113302E-2</v>
      </c>
      <c r="L243" s="2">
        <f t="shared" si="1"/>
        <v>0.59523809523809523</v>
      </c>
      <c r="M243" s="2">
        <f>(Table1[[#This Row],[poisson_likelihood]] - (1-Table1[[#This Row],[poisson_likelihood]])/(1/Table1[[#This Row],[365 implied]]-1))*0.65/4</f>
        <v>-7.4083010171688141E-2</v>
      </c>
    </row>
    <row r="244" spans="1:13" x14ac:dyDescent="0.2">
      <c r="A244">
        <v>3678</v>
      </c>
      <c r="B244" t="s">
        <v>103</v>
      </c>
      <c r="C244" s="1">
        <v>45598</v>
      </c>
      <c r="D244" t="s">
        <v>13</v>
      </c>
      <c r="E244">
        <v>1.5</v>
      </c>
      <c r="F244" s="2">
        <v>0.40816326530612201</v>
      </c>
      <c r="G244" s="2">
        <v>0.302548334404383</v>
      </c>
      <c r="H244" s="2">
        <v>0.31855398757955899</v>
      </c>
      <c r="I244" s="2">
        <v>0.33908045977011397</v>
      </c>
      <c r="J244" s="2">
        <v>0.32291666666666602</v>
      </c>
      <c r="K244" s="2">
        <v>-3.7852194901737801E-2</v>
      </c>
      <c r="L244" s="2">
        <f t="shared" si="1"/>
        <v>0.59523809523809523</v>
      </c>
      <c r="M244" s="2">
        <f>(Table1[[#This Row],[poisson_likelihood]] - (1-Table1[[#This Row],[poisson_likelihood]])/(1/Table1[[#This Row],[365 implied]]-1))*0.65/4</f>
        <v>-0.11108053145703002</v>
      </c>
    </row>
    <row r="245" spans="1:13" x14ac:dyDescent="0.2">
      <c r="A245">
        <v>3627</v>
      </c>
      <c r="B245" t="s">
        <v>78</v>
      </c>
      <c r="C245" s="1">
        <v>45598</v>
      </c>
      <c r="D245" t="s">
        <v>12</v>
      </c>
      <c r="E245">
        <v>2.5</v>
      </c>
      <c r="F245" s="2">
        <v>0.56179775280898803</v>
      </c>
      <c r="G245" s="2">
        <v>0.53638214362932102</v>
      </c>
      <c r="H245" s="2">
        <v>0.49446701637345503</v>
      </c>
      <c r="I245" s="2">
        <v>0.54374999999999996</v>
      </c>
      <c r="J245" s="2">
        <v>0.52059925093632897</v>
      </c>
      <c r="K245" s="2">
        <v>-3.84130483510415E-2</v>
      </c>
      <c r="L245" s="2">
        <f t="shared" si="1"/>
        <v>0.59523809523809523</v>
      </c>
      <c r="M245" s="2">
        <f>(Table1[[#This Row],[poisson_likelihood]] - (1-Table1[[#This Row],[poisson_likelihood]])/(1/Table1[[#This Row],[365 implied]]-1))*0.65/4</f>
        <v>-4.0456624308892325E-2</v>
      </c>
    </row>
    <row r="246" spans="1:13" x14ac:dyDescent="0.2">
      <c r="A246">
        <v>3641</v>
      </c>
      <c r="B246" t="s">
        <v>85</v>
      </c>
      <c r="C246" s="1">
        <v>45598</v>
      </c>
      <c r="D246" t="s">
        <v>12</v>
      </c>
      <c r="E246">
        <v>2.5</v>
      </c>
      <c r="F246" s="2">
        <v>0.53191489361702105</v>
      </c>
      <c r="G246" s="2">
        <v>0.50314629674617894</v>
      </c>
      <c r="H246" s="2">
        <v>0.45969595254364798</v>
      </c>
      <c r="I246" s="2">
        <v>0.46590909090909</v>
      </c>
      <c r="J246" s="2">
        <v>0.42123287671232801</v>
      </c>
      <c r="K246" s="2">
        <v>-3.85714798914603E-2</v>
      </c>
      <c r="L246" s="2">
        <f t="shared" si="1"/>
        <v>0.59523809523809523</v>
      </c>
      <c r="M246" s="2">
        <f>(Table1[[#This Row],[poisson_likelihood]] - (1-Table1[[#This Row],[poisson_likelihood]])/(1/Table1[[#This Row],[365 implied]]-1))*0.65/4</f>
        <v>-5.4416183758211938E-2</v>
      </c>
    </row>
    <row r="247" spans="1:13" x14ac:dyDescent="0.2">
      <c r="A247">
        <v>3777</v>
      </c>
      <c r="B247" t="s">
        <v>153</v>
      </c>
      <c r="C247" s="1">
        <v>45598</v>
      </c>
      <c r="D247" t="s">
        <v>12</v>
      </c>
      <c r="E247">
        <v>2.5</v>
      </c>
      <c r="F247" s="2">
        <v>0.60606060606060597</v>
      </c>
      <c r="G247" s="2">
        <v>0.58809514143961295</v>
      </c>
      <c r="H247" s="2">
        <v>0.54500815324981999</v>
      </c>
      <c r="I247" s="2">
        <v>0.53801169590643205</v>
      </c>
      <c r="J247" s="2">
        <v>0.56227758007117401</v>
      </c>
      <c r="K247" s="2">
        <v>-3.8744825822229399E-2</v>
      </c>
      <c r="L247" s="2">
        <f t="shared" si="1"/>
        <v>0.59523809523809523</v>
      </c>
      <c r="M247" s="2">
        <f>(Table1[[#This Row],[poisson_likelihood]] - (1-Table1[[#This Row],[poisson_likelihood]])/(1/Table1[[#This Row],[365 implied]]-1))*0.65/4</f>
        <v>-2.0165844357057573E-2</v>
      </c>
    </row>
    <row r="248" spans="1:13" x14ac:dyDescent="0.2">
      <c r="A248">
        <v>3553</v>
      </c>
      <c r="B248" t="s">
        <v>41</v>
      </c>
      <c r="C248" s="1">
        <v>45598</v>
      </c>
      <c r="D248" t="s">
        <v>12</v>
      </c>
      <c r="E248">
        <v>1.5</v>
      </c>
      <c r="F248" s="2">
        <v>0.56179775280898803</v>
      </c>
      <c r="G248" s="2">
        <v>0.54638123390152804</v>
      </c>
      <c r="H248" s="2">
        <v>0.49359645205367503</v>
      </c>
      <c r="I248" s="2">
        <v>0.5</v>
      </c>
      <c r="J248" s="2">
        <v>0.48327137546468402</v>
      </c>
      <c r="K248" s="2">
        <v>-3.89097164565569E-2</v>
      </c>
      <c r="L248" s="2">
        <f t="shared" si="1"/>
        <v>0.59523809523809523</v>
      </c>
      <c r="M248" s="2">
        <f>(Table1[[#This Row],[poisson_likelihood]] - (1-Table1[[#This Row],[poisson_likelihood]])/(1/Table1[[#This Row],[365 implied]]-1))*0.65/4</f>
        <v>-4.080613027845105E-2</v>
      </c>
    </row>
    <row r="249" spans="1:13" x14ac:dyDescent="0.2">
      <c r="A249">
        <v>3634</v>
      </c>
      <c r="B249" t="s">
        <v>81</v>
      </c>
      <c r="C249" s="1">
        <v>45598</v>
      </c>
      <c r="D249" t="s">
        <v>13</v>
      </c>
      <c r="E249">
        <v>3.5</v>
      </c>
      <c r="F249" s="2">
        <v>0.581395348837209</v>
      </c>
      <c r="G249" s="2">
        <v>0.48046690711864898</v>
      </c>
      <c r="H249" s="2">
        <v>0.51588812684619501</v>
      </c>
      <c r="I249" s="2">
        <v>0.45323741007194202</v>
      </c>
      <c r="J249" s="2">
        <v>0.466403162055336</v>
      </c>
      <c r="K249" s="2">
        <v>-3.9122368689077598E-2</v>
      </c>
      <c r="L249" s="2">
        <f t="shared" si="1"/>
        <v>0.59523809523809523</v>
      </c>
      <c r="M249" s="2">
        <f>(Table1[[#This Row],[poisson_likelihood]] - (1-Table1[[#This Row],[poisson_likelihood]])/(1/Table1[[#This Row],[365 implied]]-1))*0.65/4</f>
        <v>-3.185667848674819E-2</v>
      </c>
    </row>
    <row r="250" spans="1:13" x14ac:dyDescent="0.2">
      <c r="A250">
        <v>3499</v>
      </c>
      <c r="B250" t="s">
        <v>14</v>
      </c>
      <c r="C250" s="1">
        <v>45598</v>
      </c>
      <c r="D250" t="s">
        <v>12</v>
      </c>
      <c r="E250">
        <v>1.5</v>
      </c>
      <c r="F250" s="2">
        <v>0.625</v>
      </c>
      <c r="G250" s="2">
        <v>0.60346116318536003</v>
      </c>
      <c r="H250" s="2">
        <v>0.565863108448176</v>
      </c>
      <c r="I250" s="2">
        <v>0.59748427672955895</v>
      </c>
      <c r="J250" s="2">
        <v>0.57115009746588696</v>
      </c>
      <c r="K250" s="2">
        <v>-3.9424594367882197E-2</v>
      </c>
      <c r="L250" s="2">
        <f t="shared" si="1"/>
        <v>0.59523809523809523</v>
      </c>
      <c r="M250" s="2">
        <f>(Table1[[#This Row],[poisson_likelihood]] - (1-Table1[[#This Row],[poisson_likelihood]])/(1/Table1[[#This Row],[365 implied]]-1))*0.65/4</f>
        <v>-1.1793193225952875E-2</v>
      </c>
    </row>
    <row r="251" spans="1:13" x14ac:dyDescent="0.2">
      <c r="A251">
        <v>3765</v>
      </c>
      <c r="B251" t="s">
        <v>147</v>
      </c>
      <c r="C251" s="1">
        <v>45598</v>
      </c>
      <c r="D251" t="s">
        <v>12</v>
      </c>
      <c r="E251">
        <v>2.5</v>
      </c>
      <c r="F251" s="2">
        <v>0.42553191489361702</v>
      </c>
      <c r="G251" s="2">
        <v>0.37152154337233001</v>
      </c>
      <c r="H251" s="2">
        <v>0.33483976072432198</v>
      </c>
      <c r="I251" s="2">
        <v>0.36956521739130399</v>
      </c>
      <c r="J251" s="2">
        <v>0.391489361702127</v>
      </c>
      <c r="K251" s="2">
        <v>-3.9467881907007597E-2</v>
      </c>
      <c r="L251" s="2">
        <f t="shared" si="1"/>
        <v>0.59523809523809523</v>
      </c>
      <c r="M251" s="2">
        <f>(Table1[[#This Row],[poisson_likelihood]] - (1-Table1[[#This Row],[poisson_likelihood]])/(1/Table1[[#This Row],[365 implied]]-1))*0.65/4</f>
        <v>-0.10454227253273546</v>
      </c>
    </row>
    <row r="252" spans="1:13" x14ac:dyDescent="0.2">
      <c r="A252">
        <v>3501</v>
      </c>
      <c r="B252" t="s">
        <v>15</v>
      </c>
      <c r="C252" s="1">
        <v>45598</v>
      </c>
      <c r="D252" t="s">
        <v>12</v>
      </c>
      <c r="E252">
        <v>2.5</v>
      </c>
      <c r="F252" s="2">
        <v>0.53191489361702105</v>
      </c>
      <c r="G252" s="2">
        <v>0.50093425689531501</v>
      </c>
      <c r="H252" s="2">
        <v>0.45715086538479899</v>
      </c>
      <c r="I252" s="2">
        <v>0.40229885057471199</v>
      </c>
      <c r="J252" s="2">
        <v>0.477443609022556</v>
      </c>
      <c r="K252" s="2">
        <v>-3.9930787805845601E-2</v>
      </c>
      <c r="L252" s="2">
        <f t="shared" si="1"/>
        <v>0.59523809523809523</v>
      </c>
      <c r="M252" s="2">
        <f>(Table1[[#This Row],[poisson_likelihood]] - (1-Table1[[#This Row],[poisson_likelihood]])/(1/Table1[[#This Row],[365 implied]]-1))*0.65/4</f>
        <v>-5.5437961396985119E-2</v>
      </c>
    </row>
    <row r="253" spans="1:13" x14ac:dyDescent="0.2">
      <c r="A253">
        <v>3659</v>
      </c>
      <c r="B253" t="s">
        <v>94</v>
      </c>
      <c r="C253" s="1">
        <v>45598</v>
      </c>
      <c r="D253" t="s">
        <v>12</v>
      </c>
      <c r="E253">
        <v>2.5</v>
      </c>
      <c r="F253" s="2">
        <v>0.47169811320754701</v>
      </c>
      <c r="G253" s="2">
        <v>0.42652570725268701</v>
      </c>
      <c r="H253" s="2">
        <v>0.38529958985159002</v>
      </c>
      <c r="I253" s="2">
        <v>0.411392405063291</v>
      </c>
      <c r="J253" s="2">
        <v>0.40145985401459799</v>
      </c>
      <c r="K253" s="2">
        <v>-4.0885015516658102E-2</v>
      </c>
      <c r="L253" s="2">
        <f t="shared" si="1"/>
        <v>0.59523809523809523</v>
      </c>
      <c r="M253" s="2">
        <f>(Table1[[#This Row],[poisson_likelihood]] - (1-Table1[[#This Row],[poisson_likelihood]])/(1/Table1[[#This Row],[365 implied]]-1))*0.65/4</f>
        <v>-8.4284135250758715E-2</v>
      </c>
    </row>
    <row r="254" spans="1:13" x14ac:dyDescent="0.2">
      <c r="A254">
        <v>3615</v>
      </c>
      <c r="B254" t="s">
        <v>72</v>
      </c>
      <c r="C254" s="1">
        <v>45598</v>
      </c>
      <c r="D254" t="s">
        <v>12</v>
      </c>
      <c r="E254">
        <v>2.5</v>
      </c>
      <c r="F254" s="2">
        <v>0.40650406504065001</v>
      </c>
      <c r="G254" s="2">
        <v>0.36021622334840497</v>
      </c>
      <c r="H254" s="2">
        <v>0.30731536988247199</v>
      </c>
      <c r="I254" s="2">
        <v>0.28915662650602397</v>
      </c>
      <c r="J254" s="2">
        <v>0.30152671755725102</v>
      </c>
      <c r="K254" s="2">
        <v>-4.1781539398821399E-2</v>
      </c>
      <c r="L254" s="2">
        <f t="shared" si="1"/>
        <v>0.59523809523809523</v>
      </c>
      <c r="M254" s="2">
        <f>(Table1[[#This Row],[poisson_likelihood]] - (1-Table1[[#This Row],[poisson_likelihood]])/(1/Table1[[#This Row],[365 implied]]-1))*0.65/4</f>
        <v>-0.11559250591483111</v>
      </c>
    </row>
    <row r="255" spans="1:13" x14ac:dyDescent="0.2">
      <c r="A255">
        <v>3626</v>
      </c>
      <c r="B255" t="s">
        <v>77</v>
      </c>
      <c r="C255" s="1">
        <v>45598</v>
      </c>
      <c r="D255" t="s">
        <v>13</v>
      </c>
      <c r="E255">
        <v>2.5</v>
      </c>
      <c r="F255" s="2">
        <v>0.54054054054054002</v>
      </c>
      <c r="G255" s="2">
        <v>0.41859263391330898</v>
      </c>
      <c r="H255" s="2">
        <v>0.463173482412433</v>
      </c>
      <c r="I255" s="2">
        <v>0.44360902255639001</v>
      </c>
      <c r="J255" s="2">
        <v>0.44077134986225802</v>
      </c>
      <c r="K255" s="2">
        <v>-4.2096781628528701E-2</v>
      </c>
      <c r="L255" s="2">
        <f t="shared" si="1"/>
        <v>0.59523809523809523</v>
      </c>
      <c r="M255" s="2">
        <f>(Table1[[#This Row],[poisson_likelihood]] - (1-Table1[[#This Row],[poisson_likelihood]])/(1/Table1[[#This Row],[365 implied]]-1))*0.65/4</f>
        <v>-5.3020057796185009E-2</v>
      </c>
    </row>
    <row r="256" spans="1:13" x14ac:dyDescent="0.2">
      <c r="A256">
        <v>3779</v>
      </c>
      <c r="B256" t="s">
        <v>154</v>
      </c>
      <c r="C256" s="1">
        <v>45598</v>
      </c>
      <c r="D256" t="s">
        <v>12</v>
      </c>
      <c r="E256">
        <v>2.5</v>
      </c>
      <c r="F256" s="2">
        <v>0.51813471502590602</v>
      </c>
      <c r="G256" s="2">
        <v>0.48087131604327998</v>
      </c>
      <c r="H256" s="2">
        <v>0.43594691934760399</v>
      </c>
      <c r="I256" s="2">
        <v>0.39325842696629199</v>
      </c>
      <c r="J256" s="2">
        <v>0.451807228915662</v>
      </c>
      <c r="K256" s="2">
        <v>-4.2640442381484497E-2</v>
      </c>
      <c r="L256" s="2">
        <f t="shared" si="1"/>
        <v>0.59523809523809523</v>
      </c>
      <c r="M256" s="2">
        <f>(Table1[[#This Row],[poisson_likelihood]] - (1-Table1[[#This Row],[poisson_likelihood]])/(1/Table1[[#This Row],[365 implied]]-1))*0.65/4</f>
        <v>-6.3950722085447234E-2</v>
      </c>
    </row>
    <row r="257" spans="1:13" x14ac:dyDescent="0.2">
      <c r="A257">
        <v>3597</v>
      </c>
      <c r="B257" t="s">
        <v>63</v>
      </c>
      <c r="C257" s="1">
        <v>45598</v>
      </c>
      <c r="D257" t="s">
        <v>12</v>
      </c>
      <c r="E257">
        <v>2.5</v>
      </c>
      <c r="F257" s="2">
        <v>0.427350427350427</v>
      </c>
      <c r="G257" s="2">
        <v>0.376527897272597</v>
      </c>
      <c r="H257" s="2">
        <v>0.32896235105822802</v>
      </c>
      <c r="I257" s="2">
        <v>0.30813953488371998</v>
      </c>
      <c r="J257" s="2">
        <v>0.314393939393939</v>
      </c>
      <c r="K257" s="2">
        <v>-4.2953003455922602E-2</v>
      </c>
      <c r="L257" s="2">
        <f t="shared" si="1"/>
        <v>0.59523809523809523</v>
      </c>
      <c r="M257" s="2">
        <f>(Table1[[#This Row],[poisson_likelihood]] - (1-Table1[[#This Row],[poisson_likelihood]])/(1/Table1[[#This Row],[365 implied]]-1))*0.65/4</f>
        <v>-0.10690187964868202</v>
      </c>
    </row>
    <row r="258" spans="1:13" x14ac:dyDescent="0.2">
      <c r="A258">
        <v>3637</v>
      </c>
      <c r="B258" t="s">
        <v>83</v>
      </c>
      <c r="C258" s="1">
        <v>45598</v>
      </c>
      <c r="D258" t="s">
        <v>12</v>
      </c>
      <c r="E258">
        <v>3.5</v>
      </c>
      <c r="F258" s="2">
        <v>0.48780487804877998</v>
      </c>
      <c r="G258" s="2">
        <v>0.43940537390288098</v>
      </c>
      <c r="H258" s="2">
        <v>0.39946191359573002</v>
      </c>
      <c r="I258" s="2">
        <v>0.40340909090909</v>
      </c>
      <c r="J258" s="2">
        <v>0.40410958904109501</v>
      </c>
      <c r="K258" s="2">
        <v>-4.3119780268750803E-2</v>
      </c>
      <c r="L258" s="2">
        <f t="shared" ref="L258:L307" si="2">1/1.68</f>
        <v>0.59523809523809523</v>
      </c>
      <c r="M258" s="2">
        <f>(Table1[[#This Row],[poisson_likelihood]] - (1-Table1[[#This Row],[poisson_likelihood]])/(1/Table1[[#This Row],[365 implied]]-1))*0.65/4</f>
        <v>-7.8598378806420163E-2</v>
      </c>
    </row>
    <row r="259" spans="1:13" x14ac:dyDescent="0.2">
      <c r="A259">
        <v>3520</v>
      </c>
      <c r="B259" t="s">
        <v>24</v>
      </c>
      <c r="C259" s="1">
        <v>45598</v>
      </c>
      <c r="D259" t="s">
        <v>13</v>
      </c>
      <c r="E259">
        <v>1.5</v>
      </c>
      <c r="F259" s="2">
        <v>0.460829493087557</v>
      </c>
      <c r="G259" s="2">
        <v>0.30621848095735399</v>
      </c>
      <c r="H259" s="2">
        <v>0.36626392983460898</v>
      </c>
      <c r="I259" s="2">
        <v>0.335403726708074</v>
      </c>
      <c r="J259" s="2">
        <v>0.34637964774951002</v>
      </c>
      <c r="K259" s="2">
        <v>-4.3847707747627397E-2</v>
      </c>
      <c r="L259" s="2">
        <f t="shared" si="2"/>
        <v>0.59523809523809523</v>
      </c>
      <c r="M259" s="2">
        <f>(Table1[[#This Row],[poisson_likelihood]] - (1-Table1[[#This Row],[poisson_likelihood]])/(1/Table1[[#This Row],[365 implied]]-1))*0.65/4</f>
        <v>-9.1926392875223181E-2</v>
      </c>
    </row>
    <row r="260" spans="1:13" x14ac:dyDescent="0.2">
      <c r="A260">
        <v>3617</v>
      </c>
      <c r="B260" t="s">
        <v>73</v>
      </c>
      <c r="C260" s="1">
        <v>45598</v>
      </c>
      <c r="D260" t="s">
        <v>12</v>
      </c>
      <c r="E260">
        <v>2.5</v>
      </c>
      <c r="F260" s="2">
        <v>0.61728395061728303</v>
      </c>
      <c r="G260" s="2">
        <v>0.58874428023799596</v>
      </c>
      <c r="H260" s="2">
        <v>0.54932501289521096</v>
      </c>
      <c r="I260" s="2">
        <v>0.55747126436781602</v>
      </c>
      <c r="J260" s="2">
        <v>0.54511278195488699</v>
      </c>
      <c r="K260" s="2">
        <v>-4.4392531899095498E-2</v>
      </c>
      <c r="L260" s="2">
        <f t="shared" si="2"/>
        <v>0.59523809523809523</v>
      </c>
      <c r="M260" s="2">
        <f>(Table1[[#This Row],[poisson_likelihood]] - (1-Table1[[#This Row],[poisson_likelihood]])/(1/Table1[[#This Row],[365 implied]]-1))*0.65/4</f>
        <v>-1.8432752175893262E-2</v>
      </c>
    </row>
    <row r="261" spans="1:13" x14ac:dyDescent="0.2">
      <c r="A261">
        <v>3725</v>
      </c>
      <c r="B261" t="s">
        <v>127</v>
      </c>
      <c r="C261" s="1">
        <v>45598</v>
      </c>
      <c r="D261" t="s">
        <v>12</v>
      </c>
      <c r="E261">
        <v>2.5</v>
      </c>
      <c r="F261" s="2">
        <v>0.42372881355932202</v>
      </c>
      <c r="G261" s="2">
        <v>0.353595164962487</v>
      </c>
      <c r="H261" s="2">
        <v>0.320360067155189</v>
      </c>
      <c r="I261" s="2">
        <v>0.35</v>
      </c>
      <c r="J261" s="2">
        <v>0.33211678832116698</v>
      </c>
      <c r="K261" s="2">
        <v>-4.4843794395910498E-2</v>
      </c>
      <c r="L261" s="2">
        <f t="shared" si="2"/>
        <v>0.59523809523809523</v>
      </c>
      <c r="M261" s="2">
        <f>(Table1[[#This Row],[poisson_likelihood]] - (1-Table1[[#This Row],[poisson_likelihood]])/(1/Table1[[#This Row],[365 implied]]-1))*0.65/4</f>
        <v>-0.1103554436274021</v>
      </c>
    </row>
    <row r="262" spans="1:13" x14ac:dyDescent="0.2">
      <c r="A262">
        <v>3771</v>
      </c>
      <c r="B262" t="s">
        <v>150</v>
      </c>
      <c r="C262" s="1">
        <v>45598</v>
      </c>
      <c r="D262" t="s">
        <v>12</v>
      </c>
      <c r="E262">
        <v>2.5</v>
      </c>
      <c r="F262" s="2">
        <v>0.44444444444444398</v>
      </c>
      <c r="G262" s="2">
        <v>0.393336782316491</v>
      </c>
      <c r="H262" s="2">
        <v>0.34184145804799498</v>
      </c>
      <c r="I262" s="2">
        <v>0.30625000000000002</v>
      </c>
      <c r="J262" s="2">
        <v>0.37642585551330798</v>
      </c>
      <c r="K262" s="2">
        <v>-4.6171343878401799E-2</v>
      </c>
      <c r="L262" s="2">
        <f t="shared" si="2"/>
        <v>0.59523809523809523</v>
      </c>
      <c r="M262" s="2">
        <f>(Table1[[#This Row],[poisson_likelihood]] - (1-Table1[[#This Row],[poisson_likelihood]])/(1/Table1[[#This Row],[365 implied]]-1))*0.65/4</f>
        <v>-0.10173129698955501</v>
      </c>
    </row>
    <row r="263" spans="1:13" x14ac:dyDescent="0.2">
      <c r="A263">
        <v>3526</v>
      </c>
      <c r="B263" t="s">
        <v>27</v>
      </c>
      <c r="C263" s="1">
        <v>45598</v>
      </c>
      <c r="D263" t="s">
        <v>13</v>
      </c>
      <c r="E263">
        <v>2.5</v>
      </c>
      <c r="F263" s="2">
        <v>0.51813471502590602</v>
      </c>
      <c r="G263" s="2">
        <v>0.39985279286205899</v>
      </c>
      <c r="H263" s="2">
        <v>0.42826260571220098</v>
      </c>
      <c r="I263" s="2">
        <v>0.41379310344827502</v>
      </c>
      <c r="J263" s="2">
        <v>0.494360902255639</v>
      </c>
      <c r="K263" s="2">
        <v>-4.6627196498777397E-2</v>
      </c>
      <c r="L263" s="2">
        <f t="shared" si="2"/>
        <v>0.59523809523809523</v>
      </c>
      <c r="M263" s="2">
        <f>(Table1[[#This Row],[poisson_likelihood]] - (1-Table1[[#This Row],[poisson_likelihood]])/(1/Table1[[#This Row],[365 implied]]-1))*0.65/4</f>
        <v>-6.7035748000836975E-2</v>
      </c>
    </row>
    <row r="264" spans="1:13" x14ac:dyDescent="0.2">
      <c r="A264">
        <v>3775</v>
      </c>
      <c r="B264" t="s">
        <v>152</v>
      </c>
      <c r="C264" s="1">
        <v>45598</v>
      </c>
      <c r="D264" t="s">
        <v>12</v>
      </c>
      <c r="E264">
        <v>2.5</v>
      </c>
      <c r="F264" s="2">
        <v>0.4</v>
      </c>
      <c r="G264" s="2">
        <v>0.305217066897712</v>
      </c>
      <c r="H264" s="2">
        <v>0.27926350052472498</v>
      </c>
      <c r="I264" s="2">
        <v>0.27419354838709598</v>
      </c>
      <c r="J264" s="2">
        <v>0.27368421052631497</v>
      </c>
      <c r="K264" s="2">
        <v>-5.0306874781364197E-2</v>
      </c>
      <c r="L264" s="2">
        <f t="shared" si="2"/>
        <v>0.59523809523809523</v>
      </c>
      <c r="M264" s="2">
        <f>(Table1[[#This Row],[poisson_likelihood]] - (1-Table1[[#This Row],[poisson_likelihood]])/(1/Table1[[#This Row],[365 implied]]-1))*0.65/4</f>
        <v>-0.12685450640698542</v>
      </c>
    </row>
    <row r="265" spans="1:13" x14ac:dyDescent="0.2">
      <c r="A265">
        <v>3572</v>
      </c>
      <c r="B265" t="s">
        <v>50</v>
      </c>
      <c r="C265" s="1">
        <v>45598</v>
      </c>
      <c r="D265" t="s">
        <v>13</v>
      </c>
      <c r="E265">
        <v>2.5</v>
      </c>
      <c r="F265" s="2">
        <v>0.60606060606060597</v>
      </c>
      <c r="G265" s="2">
        <v>0.48319853745769598</v>
      </c>
      <c r="H265" s="2">
        <v>0.52591565579434096</v>
      </c>
      <c r="I265" s="2">
        <v>0.53333333333333299</v>
      </c>
      <c r="J265" s="2">
        <v>0.522088353413654</v>
      </c>
      <c r="K265" s="2">
        <v>-5.08612184382067E-2</v>
      </c>
      <c r="L265" s="2">
        <f t="shared" si="2"/>
        <v>0.59523809523809523</v>
      </c>
      <c r="M265" s="2">
        <f>(Table1[[#This Row],[poisson_likelihood]] - (1-Table1[[#This Row],[poisson_likelihood]])/(1/Table1[[#This Row],[365 implied]]-1))*0.65/4</f>
        <v>-2.7830920541389591E-2</v>
      </c>
    </row>
    <row r="266" spans="1:13" x14ac:dyDescent="0.2">
      <c r="A266">
        <v>3574</v>
      </c>
      <c r="B266" t="s">
        <v>51</v>
      </c>
      <c r="C266" s="1">
        <v>45598</v>
      </c>
      <c r="D266" t="s">
        <v>13</v>
      </c>
      <c r="E266">
        <v>1.5</v>
      </c>
      <c r="F266" s="2">
        <v>0.434782608695652</v>
      </c>
      <c r="G266" s="2">
        <v>0.27292479454052998</v>
      </c>
      <c r="H266" s="2">
        <v>0.31840376032324802</v>
      </c>
      <c r="I266" s="2">
        <v>0.30487804878048702</v>
      </c>
      <c r="J266" s="2">
        <v>0.25</v>
      </c>
      <c r="K266" s="2">
        <v>-5.1475259857024502E-2</v>
      </c>
      <c r="L266" s="2">
        <f t="shared" si="2"/>
        <v>0.59523809523809523</v>
      </c>
      <c r="M266" s="2">
        <f>(Table1[[#This Row],[poisson_likelihood]] - (1-Table1[[#This Row],[poisson_likelihood]])/(1/Table1[[#This Row],[365 implied]]-1))*0.65/4</f>
        <v>-0.11114084328199017</v>
      </c>
    </row>
    <row r="267" spans="1:13" x14ac:dyDescent="0.2">
      <c r="A267">
        <v>3755</v>
      </c>
      <c r="B267" t="s">
        <v>142</v>
      </c>
      <c r="C267" s="1">
        <v>45598</v>
      </c>
      <c r="D267" t="s">
        <v>12</v>
      </c>
      <c r="E267">
        <v>2.5</v>
      </c>
      <c r="F267" s="2">
        <v>0.54644808743169304</v>
      </c>
      <c r="G267" s="2">
        <v>0.496418478527694</v>
      </c>
      <c r="H267" s="2">
        <v>0.452203776762096</v>
      </c>
      <c r="I267" s="2">
        <v>0.45121951219512102</v>
      </c>
      <c r="J267" s="2">
        <v>0.44573643410852698</v>
      </c>
      <c r="K267" s="2">
        <v>-5.1947918230530903E-2</v>
      </c>
      <c r="L267" s="2">
        <f t="shared" si="2"/>
        <v>0.59523809523809523</v>
      </c>
      <c r="M267" s="2">
        <f>(Table1[[#This Row],[poisson_likelihood]] - (1-Table1[[#This Row],[poisson_likelihood]])/(1/Table1[[#This Row],[365 implied]]-1))*0.65/4</f>
        <v>-5.7424071976393834E-2</v>
      </c>
    </row>
    <row r="268" spans="1:13" x14ac:dyDescent="0.2">
      <c r="A268">
        <v>3719</v>
      </c>
      <c r="B268" t="s">
        <v>124</v>
      </c>
      <c r="C268" s="1">
        <v>45598</v>
      </c>
      <c r="D268" t="s">
        <v>12</v>
      </c>
      <c r="E268">
        <v>1.5</v>
      </c>
      <c r="F268" s="2">
        <v>0.60606060606060597</v>
      </c>
      <c r="G268" s="2">
        <v>0.572121971717374</v>
      </c>
      <c r="H268" s="2">
        <v>0.52292712808455299</v>
      </c>
      <c r="I268" s="2">
        <v>0.56140350877192902</v>
      </c>
      <c r="J268" s="2">
        <v>0.50883392226148405</v>
      </c>
      <c r="K268" s="2">
        <v>-5.2757784100187499E-2</v>
      </c>
      <c r="L268" s="2">
        <f t="shared" si="2"/>
        <v>0.59523809523809523</v>
      </c>
      <c r="M268" s="2">
        <f>(Table1[[#This Row],[poisson_likelihood]] - (1-Table1[[#This Row],[poisson_likelihood]])/(1/Table1[[#This Row],[365 implied]]-1))*0.65/4</f>
        <v>-2.9030726518995645E-2</v>
      </c>
    </row>
    <row r="269" spans="1:13" x14ac:dyDescent="0.2">
      <c r="A269">
        <v>3703</v>
      </c>
      <c r="B269" t="s">
        <v>116</v>
      </c>
      <c r="C269" s="1">
        <v>45598</v>
      </c>
      <c r="D269" t="s">
        <v>12</v>
      </c>
      <c r="E269">
        <v>4.5</v>
      </c>
      <c r="F269" s="2">
        <v>0.56497175141242895</v>
      </c>
      <c r="G269" s="2">
        <v>0.50453006289026803</v>
      </c>
      <c r="H269" s="2">
        <v>0.472991045840642</v>
      </c>
      <c r="I269" s="2">
        <v>0.43373493975903599</v>
      </c>
      <c r="J269" s="2">
        <v>0.43010752688171999</v>
      </c>
      <c r="K269" s="2">
        <v>-5.2859041838331802E-2</v>
      </c>
      <c r="L269" s="2">
        <f t="shared" si="2"/>
        <v>0.59523809523809523</v>
      </c>
      <c r="M269" s="2">
        <f>(Table1[[#This Row],[poisson_likelihood]] - (1-Table1[[#This Row],[poisson_likelihood]])/(1/Table1[[#This Row],[365 implied]]-1))*0.65/4</f>
        <v>-4.9078594831624633E-2</v>
      </c>
    </row>
    <row r="270" spans="1:13" x14ac:dyDescent="0.2">
      <c r="A270">
        <v>3693</v>
      </c>
      <c r="B270" t="s">
        <v>111</v>
      </c>
      <c r="C270" s="1">
        <v>45598</v>
      </c>
      <c r="D270" t="s">
        <v>12</v>
      </c>
      <c r="E270">
        <v>2.5</v>
      </c>
      <c r="F270" s="2">
        <v>0.52631578947368396</v>
      </c>
      <c r="G270" s="2">
        <v>0.47183078425943598</v>
      </c>
      <c r="H270" s="2">
        <v>0.42588061965464102</v>
      </c>
      <c r="I270" s="2">
        <v>0.43125000000000002</v>
      </c>
      <c r="J270" s="2">
        <v>0.41379310344827502</v>
      </c>
      <c r="K270" s="2">
        <v>-5.3007450737827901E-2</v>
      </c>
      <c r="L270" s="2">
        <f t="shared" si="2"/>
        <v>0.59523809523809523</v>
      </c>
      <c r="M270" s="2">
        <f>(Table1[[#This Row],[poisson_likelihood]] - (1-Table1[[#This Row],[poisson_likelihood]])/(1/Table1[[#This Row],[365 implied]]-1))*0.65/4</f>
        <v>-6.7992045344533861E-2</v>
      </c>
    </row>
    <row r="271" spans="1:13" x14ac:dyDescent="0.2">
      <c r="A271">
        <v>3687</v>
      </c>
      <c r="B271" t="s">
        <v>108</v>
      </c>
      <c r="C271" s="1">
        <v>45598</v>
      </c>
      <c r="D271" t="s">
        <v>12</v>
      </c>
      <c r="E271">
        <v>1.5</v>
      </c>
      <c r="F271" s="2">
        <v>0.65359477124182996</v>
      </c>
      <c r="G271" s="2">
        <v>0.61453971711579802</v>
      </c>
      <c r="H271" s="2">
        <v>0.58007470191674904</v>
      </c>
      <c r="I271" s="2">
        <v>0.48795180722891501</v>
      </c>
      <c r="J271" s="2">
        <v>0.521484375</v>
      </c>
      <c r="K271" s="2">
        <v>-5.3059295314798999E-2</v>
      </c>
      <c r="L271" s="2">
        <f t="shared" si="2"/>
        <v>0.59523809523809523</v>
      </c>
      <c r="M271" s="2">
        <f>(Table1[[#This Row],[poisson_likelihood]] - (1-Table1[[#This Row],[poisson_likelihood]])/(1/Table1[[#This Row],[365 implied]]-1))*0.65/4</f>
        <v>-6.087656436363993E-3</v>
      </c>
    </row>
    <row r="272" spans="1:13" x14ac:dyDescent="0.2">
      <c r="A272">
        <v>3549</v>
      </c>
      <c r="B272" t="s">
        <v>39</v>
      </c>
      <c r="C272" s="1">
        <v>45598</v>
      </c>
      <c r="D272" t="s">
        <v>12</v>
      </c>
      <c r="E272">
        <v>1.5</v>
      </c>
      <c r="F272" s="2">
        <v>0.61728395061728303</v>
      </c>
      <c r="G272" s="2">
        <v>0.58834500874767504</v>
      </c>
      <c r="H272" s="2">
        <v>0.53528787854608095</v>
      </c>
      <c r="I272" s="2">
        <v>0.49710982658959502</v>
      </c>
      <c r="J272" s="2">
        <v>0.54195804195804198</v>
      </c>
      <c r="K272" s="2">
        <v>-5.3561950304575702E-2</v>
      </c>
      <c r="L272" s="2">
        <f t="shared" si="2"/>
        <v>0.59523809523809523</v>
      </c>
      <c r="M272" s="2">
        <f>(Table1[[#This Row],[poisson_likelihood]] - (1-Table1[[#This Row],[poisson_likelihood]])/(1/Table1[[#This Row],[365 implied]]-1))*0.65/4</f>
        <v>-2.4068248760176329E-2</v>
      </c>
    </row>
    <row r="273" spans="1:13" x14ac:dyDescent="0.2">
      <c r="A273">
        <v>3601</v>
      </c>
      <c r="B273" t="s">
        <v>65</v>
      </c>
      <c r="C273" s="1">
        <v>45598</v>
      </c>
      <c r="D273" t="s">
        <v>12</v>
      </c>
      <c r="E273">
        <v>2.5</v>
      </c>
      <c r="F273" s="2">
        <v>0.43103448275862</v>
      </c>
      <c r="G273" s="2">
        <v>0.34320472059867202</v>
      </c>
      <c r="H273" s="2">
        <v>0.308232461473751</v>
      </c>
      <c r="I273" s="2">
        <v>0.42073170731707299</v>
      </c>
      <c r="J273" s="2">
        <v>0.35576923076923</v>
      </c>
      <c r="K273" s="2">
        <v>-5.3958463897897199E-2</v>
      </c>
      <c r="L273" s="2">
        <f t="shared" si="2"/>
        <v>0.59523809523809523</v>
      </c>
      <c r="M273" s="2">
        <f>(Table1[[#This Row],[poisson_likelihood]] - (1-Table1[[#This Row],[poisson_likelihood]])/(1/Table1[[#This Row],[365 implied]]-1))*0.65/4</f>
        <v>-0.11522432061421467</v>
      </c>
    </row>
    <row r="274" spans="1:13" x14ac:dyDescent="0.2">
      <c r="A274">
        <v>3510</v>
      </c>
      <c r="B274" t="s">
        <v>19</v>
      </c>
      <c r="C274" s="1">
        <v>45598</v>
      </c>
      <c r="D274" t="s">
        <v>13</v>
      </c>
      <c r="E274">
        <v>1.5</v>
      </c>
      <c r="F274" s="2">
        <v>0.43668122270742299</v>
      </c>
      <c r="G274" s="2">
        <v>0.298747180831958</v>
      </c>
      <c r="H274" s="2">
        <v>0.31482869199974101</v>
      </c>
      <c r="I274" s="2">
        <v>0.341614906832298</v>
      </c>
      <c r="J274" s="2">
        <v>0.35636363636363599</v>
      </c>
      <c r="K274" s="2">
        <v>-5.4077964209417101E-2</v>
      </c>
      <c r="L274" s="2">
        <f t="shared" si="2"/>
        <v>0.59523809523809523</v>
      </c>
      <c r="M274" s="2">
        <f>(Table1[[#This Row],[poisson_likelihood]] - (1-Table1[[#This Row],[poisson_likelihood]])/(1/Table1[[#This Row],[365 implied]]-1))*0.65/4</f>
        <v>-0.1125761280648099</v>
      </c>
    </row>
    <row r="275" spans="1:13" x14ac:dyDescent="0.2">
      <c r="A275">
        <v>3546</v>
      </c>
      <c r="B275" t="s">
        <v>37</v>
      </c>
      <c r="C275" s="1">
        <v>45598</v>
      </c>
      <c r="D275" t="s">
        <v>13</v>
      </c>
      <c r="E275">
        <v>2.5</v>
      </c>
      <c r="F275" s="2">
        <v>0.63694267515923497</v>
      </c>
      <c r="G275" s="2">
        <v>0.51231895744381895</v>
      </c>
      <c r="H275" s="2">
        <v>0.55799025004270297</v>
      </c>
      <c r="I275" s="2">
        <v>0.6</v>
      </c>
      <c r="J275" s="2">
        <v>0.60209424083769603</v>
      </c>
      <c r="K275" s="2">
        <v>-5.43663629091913E-2</v>
      </c>
      <c r="L275" s="2">
        <f t="shared" si="2"/>
        <v>0.59523809523809523</v>
      </c>
      <c r="M275" s="2">
        <f>(Table1[[#This Row],[poisson_likelihood]] - (1-Table1[[#This Row],[poisson_likelihood]])/(1/Table1[[#This Row],[365 implied]]-1))*0.65/4</f>
        <v>-1.495391432109131E-2</v>
      </c>
    </row>
    <row r="276" spans="1:13" x14ac:dyDescent="0.2">
      <c r="A276">
        <v>3607</v>
      </c>
      <c r="B276" t="s">
        <v>68</v>
      </c>
      <c r="C276" s="1">
        <v>45598</v>
      </c>
      <c r="D276" t="s">
        <v>12</v>
      </c>
      <c r="E276">
        <v>1.5</v>
      </c>
      <c r="F276" s="2">
        <v>0.66225165562913901</v>
      </c>
      <c r="G276" s="2">
        <v>0.62063775972204605</v>
      </c>
      <c r="H276" s="2">
        <v>0.58731118003397198</v>
      </c>
      <c r="I276" s="2">
        <v>0.51655629139072801</v>
      </c>
      <c r="J276" s="2">
        <v>0.57055214723926295</v>
      </c>
      <c r="K276" s="2">
        <v>-5.5470646151324403E-2</v>
      </c>
      <c r="L276" s="2">
        <f t="shared" si="2"/>
        <v>0.59523809523809523</v>
      </c>
      <c r="M276" s="2">
        <f>(Table1[[#This Row],[poisson_likelihood]] - (1-Table1[[#This Row],[poisson_likelihood]])/(1/Table1[[#This Row],[365 implied]]-1))*0.65/4</f>
        <v>-3.182423309890678E-3</v>
      </c>
    </row>
    <row r="277" spans="1:13" x14ac:dyDescent="0.2">
      <c r="A277">
        <v>3530</v>
      </c>
      <c r="B277" t="s">
        <v>29</v>
      </c>
      <c r="C277" s="1">
        <v>45598</v>
      </c>
      <c r="D277" t="s">
        <v>13</v>
      </c>
      <c r="E277">
        <v>2.5</v>
      </c>
      <c r="F277" s="2">
        <v>0.62111801242235998</v>
      </c>
      <c r="G277" s="2">
        <v>0.49004287042505801</v>
      </c>
      <c r="H277" s="2">
        <v>0.53377602094899701</v>
      </c>
      <c r="I277" s="2">
        <v>0.54216867469879504</v>
      </c>
      <c r="J277" s="2">
        <v>0.52857142857142803</v>
      </c>
      <c r="K277" s="2">
        <v>-5.7631396013161397E-2</v>
      </c>
      <c r="L277" s="2">
        <f t="shared" si="2"/>
        <v>0.59523809523809523</v>
      </c>
      <c r="M277" s="2">
        <f>(Table1[[#This Row],[poisson_likelihood]] - (1-Table1[[#This Row],[poisson_likelihood]])/(1/Table1[[#This Row],[365 implied]]-1))*0.65/4</f>
        <v>-2.4675215119005615E-2</v>
      </c>
    </row>
    <row r="278" spans="1:13" x14ac:dyDescent="0.2">
      <c r="A278">
        <v>3729</v>
      </c>
      <c r="B278" t="s">
        <v>129</v>
      </c>
      <c r="C278" s="1">
        <v>45598</v>
      </c>
      <c r="D278" t="s">
        <v>12</v>
      </c>
      <c r="E278">
        <v>1.5</v>
      </c>
      <c r="F278" s="2">
        <v>0.56497175141242895</v>
      </c>
      <c r="G278" s="2">
        <v>0.52042057186747903</v>
      </c>
      <c r="H278" s="2">
        <v>0.464529023054784</v>
      </c>
      <c r="I278" s="2">
        <v>0.41228070175438503</v>
      </c>
      <c r="J278" s="2">
        <v>0.39639639639639601</v>
      </c>
      <c r="K278" s="2">
        <v>-5.7721957530205099E-2</v>
      </c>
      <c r="L278" s="2">
        <f t="shared" si="2"/>
        <v>0.59523809523809523</v>
      </c>
      <c r="M278" s="2">
        <f>(Table1[[#This Row],[poisson_likelihood]] - (1-Table1[[#This Row],[poisson_likelihood]])/(1/Table1[[#This Row],[365 implied]]-1))*0.65/4</f>
        <v>-5.2475848097123488E-2</v>
      </c>
    </row>
    <row r="279" spans="1:13" x14ac:dyDescent="0.2">
      <c r="A279">
        <v>3753</v>
      </c>
      <c r="B279" t="s">
        <v>141</v>
      </c>
      <c r="C279" s="1">
        <v>45598</v>
      </c>
      <c r="D279" t="s">
        <v>12</v>
      </c>
      <c r="E279">
        <v>2.5</v>
      </c>
      <c r="F279" s="2">
        <v>0.54644808743169304</v>
      </c>
      <c r="G279" s="2">
        <v>0.48438154167038699</v>
      </c>
      <c r="H279" s="2">
        <v>0.44163861388617198</v>
      </c>
      <c r="I279" s="2">
        <v>0.49122807017543801</v>
      </c>
      <c r="J279" s="2">
        <v>0.45315487571701701</v>
      </c>
      <c r="K279" s="2">
        <v>-5.7771486924188202E-2</v>
      </c>
      <c r="L279" s="2">
        <f t="shared" si="2"/>
        <v>0.59523809523809523</v>
      </c>
      <c r="M279" s="2">
        <f>(Table1[[#This Row],[poisson_likelihood]] - (1-Table1[[#This Row],[poisson_likelihood]])/(1/Table1[[#This Row],[365 implied]]-1))*0.65/4</f>
        <v>-6.1665674130992727E-2</v>
      </c>
    </row>
    <row r="280" spans="1:13" x14ac:dyDescent="0.2">
      <c r="A280">
        <v>3621</v>
      </c>
      <c r="B280" t="s">
        <v>75</v>
      </c>
      <c r="C280" s="1">
        <v>45598</v>
      </c>
      <c r="D280" t="s">
        <v>12</v>
      </c>
      <c r="E280">
        <v>1.5</v>
      </c>
      <c r="F280" s="2">
        <v>0.59523809523809501</v>
      </c>
      <c r="G280" s="2">
        <v>0.55594905786653803</v>
      </c>
      <c r="H280" s="2">
        <v>0.50124720108415899</v>
      </c>
      <c r="I280" s="2">
        <v>0.50574712643678099</v>
      </c>
      <c r="J280" s="2">
        <v>0.471804511278195</v>
      </c>
      <c r="K280" s="2">
        <v>-5.8053199330371799E-2</v>
      </c>
      <c r="L280" s="2">
        <f t="shared" si="2"/>
        <v>0.59523809523809523</v>
      </c>
      <c r="M280" s="2">
        <f>(Table1[[#This Row],[poisson_likelihood]] - (1-Table1[[#This Row],[poisson_likelihood]])/(1/Table1[[#This Row],[365 implied]]-1))*0.65/4</f>
        <v>-3.7734579564742056E-2</v>
      </c>
    </row>
    <row r="281" spans="1:13" x14ac:dyDescent="0.2">
      <c r="A281">
        <v>3593</v>
      </c>
      <c r="B281" t="s">
        <v>61</v>
      </c>
      <c r="C281" s="1">
        <v>45598</v>
      </c>
      <c r="D281" t="s">
        <v>12</v>
      </c>
      <c r="E281">
        <v>2.5</v>
      </c>
      <c r="F281" s="2">
        <v>0.52356020942408299</v>
      </c>
      <c r="G281" s="2">
        <v>0.45999171027956798</v>
      </c>
      <c r="H281" s="2">
        <v>0.41118029786695298</v>
      </c>
      <c r="I281" s="2">
        <v>0.39655172413793099</v>
      </c>
      <c r="J281" s="2">
        <v>0.368181818181818</v>
      </c>
      <c r="K281" s="2">
        <v>-5.8968579965417003E-2</v>
      </c>
      <c r="L281" s="2">
        <f t="shared" si="2"/>
        <v>0.59523809523809523</v>
      </c>
      <c r="M281" s="2">
        <f>(Table1[[#This Row],[poisson_likelihood]] - (1-Table1[[#This Row],[poisson_likelihood]])/(1/Table1[[#This Row],[365 implied]]-1))*0.65/4</f>
        <v>-7.3893792179885065E-2</v>
      </c>
    </row>
    <row r="282" spans="1:13" x14ac:dyDescent="0.2">
      <c r="A282">
        <v>3661</v>
      </c>
      <c r="B282" t="s">
        <v>95</v>
      </c>
      <c r="C282" s="1">
        <v>45598</v>
      </c>
      <c r="D282" t="s">
        <v>12</v>
      </c>
      <c r="E282">
        <v>1.5</v>
      </c>
      <c r="F282" s="2">
        <v>0.64102564102564097</v>
      </c>
      <c r="G282" s="2">
        <v>0.59755038887595202</v>
      </c>
      <c r="H282" s="2">
        <v>0.55197301002907295</v>
      </c>
      <c r="I282" s="2">
        <v>0.550561797752809</v>
      </c>
      <c r="J282" s="2">
        <v>0.55102040816326503</v>
      </c>
      <c r="K282" s="2">
        <v>-6.2018796586894902E-2</v>
      </c>
      <c r="L282" s="2">
        <f t="shared" si="2"/>
        <v>0.59523809523809523</v>
      </c>
      <c r="M282" s="2">
        <f>(Table1[[#This Row],[poisson_likelihood]] - (1-Table1[[#This Row],[poisson_likelihood]])/(1/Table1[[#This Row],[365 implied]]-1))*0.65/4</f>
        <v>-1.7369659208916303E-2</v>
      </c>
    </row>
    <row r="283" spans="1:13" x14ac:dyDescent="0.2">
      <c r="A283">
        <v>3715</v>
      </c>
      <c r="B283" t="s">
        <v>122</v>
      </c>
      <c r="C283" s="1">
        <v>45598</v>
      </c>
      <c r="D283" t="s">
        <v>12</v>
      </c>
      <c r="E283">
        <v>1.5</v>
      </c>
      <c r="F283" s="2">
        <v>0.625</v>
      </c>
      <c r="G283" s="2">
        <v>0.58459086580937802</v>
      </c>
      <c r="H283" s="2">
        <v>0.53136078802325004</v>
      </c>
      <c r="I283" s="2">
        <v>0.52795031055900599</v>
      </c>
      <c r="J283" s="2">
        <v>0.52233009708737799</v>
      </c>
      <c r="K283" s="2">
        <v>-6.2426141317832903E-2</v>
      </c>
      <c r="L283" s="2">
        <f t="shared" si="2"/>
        <v>0.59523809523809523</v>
      </c>
      <c r="M283" s="2">
        <f>(Table1[[#This Row],[poisson_likelihood]] - (1-Table1[[#This Row],[poisson_likelihood]])/(1/Table1[[#This Row],[365 implied]]-1))*0.65/4</f>
        <v>-2.564486010243051E-2</v>
      </c>
    </row>
    <row r="284" spans="1:13" x14ac:dyDescent="0.2">
      <c r="A284">
        <v>3552</v>
      </c>
      <c r="B284" t="s">
        <v>40</v>
      </c>
      <c r="C284" s="1">
        <v>45598</v>
      </c>
      <c r="D284" t="s">
        <v>13</v>
      </c>
      <c r="E284">
        <v>1.5</v>
      </c>
      <c r="F284" s="2">
        <v>0.51020408163265296</v>
      </c>
      <c r="G284" s="2">
        <v>0.35239908024000099</v>
      </c>
      <c r="H284" s="2">
        <v>0.386371896112569</v>
      </c>
      <c r="I284" s="2">
        <v>0.38947368421052603</v>
      </c>
      <c r="J284" s="2">
        <v>0.38106235565819802</v>
      </c>
      <c r="K284" s="2">
        <v>-6.3206011359209502E-2</v>
      </c>
      <c r="L284" s="2">
        <f t="shared" si="2"/>
        <v>0.59523809523809523</v>
      </c>
      <c r="M284" s="2">
        <f>(Table1[[#This Row],[poisson_likelihood]] - (1-Table1[[#This Row],[poisson_likelihood]])/(1/Table1[[#This Row],[365 implied]]-1))*0.65/4</f>
        <v>-8.3853635825395081E-2</v>
      </c>
    </row>
    <row r="285" spans="1:13" x14ac:dyDescent="0.2">
      <c r="A285">
        <v>3651</v>
      </c>
      <c r="B285" t="s">
        <v>90</v>
      </c>
      <c r="C285" s="1">
        <v>45598</v>
      </c>
      <c r="D285" t="s">
        <v>12</v>
      </c>
      <c r="E285">
        <v>2.5</v>
      </c>
      <c r="F285" s="2">
        <v>0.59171597633136097</v>
      </c>
      <c r="G285" s="2">
        <v>0.52853425814223898</v>
      </c>
      <c r="H285" s="2">
        <v>0.48736254713726102</v>
      </c>
      <c r="I285" s="2">
        <v>0.48170731707316999</v>
      </c>
      <c r="J285" s="2">
        <v>0.46641791044776099</v>
      </c>
      <c r="K285" s="2">
        <v>-6.3897570774647902E-2</v>
      </c>
      <c r="L285" s="2">
        <f t="shared" si="2"/>
        <v>0.59523809523809523</v>
      </c>
      <c r="M285" s="2">
        <f>(Table1[[#This Row],[poisson_likelihood]] - (1-Table1[[#This Row],[poisson_likelihood]])/(1/Table1[[#This Row],[365 implied]]-1))*0.65/4</f>
        <v>-4.3308859752246687E-2</v>
      </c>
    </row>
    <row r="286" spans="1:13" x14ac:dyDescent="0.2">
      <c r="A286">
        <v>3639</v>
      </c>
      <c r="B286" t="s">
        <v>84</v>
      </c>
      <c r="C286" s="1">
        <v>45598</v>
      </c>
      <c r="D286" t="s">
        <v>12</v>
      </c>
      <c r="E286">
        <v>2.5</v>
      </c>
      <c r="F286" s="2">
        <v>0.57471264367816</v>
      </c>
      <c r="G286" s="2">
        <v>0.50887810499399</v>
      </c>
      <c r="H286" s="2">
        <v>0.46581311057936198</v>
      </c>
      <c r="I286" s="2">
        <v>0.44886363636363602</v>
      </c>
      <c r="J286" s="2">
        <v>0.44178082191780799</v>
      </c>
      <c r="K286" s="2">
        <v>-6.4015266078347705E-2</v>
      </c>
      <c r="L286" s="2">
        <f t="shared" si="2"/>
        <v>0.59523809523809523</v>
      </c>
      <c r="M286" s="2">
        <f>(Table1[[#This Row],[poisson_likelihood]] - (1-Table1[[#This Row],[poisson_likelihood]])/(1/Table1[[#This Row],[365 implied]]-1))*0.65/4</f>
        <v>-5.1960324723285586E-2</v>
      </c>
    </row>
    <row r="287" spans="1:13" x14ac:dyDescent="0.2">
      <c r="A287">
        <v>3569</v>
      </c>
      <c r="B287" t="s">
        <v>49</v>
      </c>
      <c r="C287" s="1">
        <v>45598</v>
      </c>
      <c r="D287" t="s">
        <v>12</v>
      </c>
      <c r="E287">
        <v>2.5</v>
      </c>
      <c r="F287" s="2">
        <v>0.43103448275862</v>
      </c>
      <c r="G287" s="2">
        <v>0.32684564438839803</v>
      </c>
      <c r="H287" s="2">
        <v>0.28112070696260599</v>
      </c>
      <c r="I287" s="2">
        <v>0.28472222222222199</v>
      </c>
      <c r="J287" s="2">
        <v>0.3203125</v>
      </c>
      <c r="K287" s="2">
        <v>-6.5871204516430595E-2</v>
      </c>
      <c r="L287" s="2">
        <f t="shared" si="2"/>
        <v>0.59523809523809523</v>
      </c>
      <c r="M287" s="2">
        <f>(Table1[[#This Row],[poisson_likelihood]] - (1-Table1[[#This Row],[poisson_likelihood]])/(1/Table1[[#This Row],[365 implied]]-1))*0.65/4</f>
        <v>-0.12610889264589495</v>
      </c>
    </row>
    <row r="288" spans="1:13" x14ac:dyDescent="0.2">
      <c r="A288">
        <v>3534</v>
      </c>
      <c r="B288" t="s">
        <v>31</v>
      </c>
      <c r="C288" s="1">
        <v>45598</v>
      </c>
      <c r="D288" t="s">
        <v>13</v>
      </c>
      <c r="E288">
        <v>3.5</v>
      </c>
      <c r="F288" s="2">
        <v>0.467289719626168</v>
      </c>
      <c r="G288" s="2">
        <v>0.29384873601584399</v>
      </c>
      <c r="H288" s="2">
        <v>0.31643343278403802</v>
      </c>
      <c r="I288" s="2">
        <v>0.30285714285714199</v>
      </c>
      <c r="J288" s="2">
        <v>0.32525951557093402</v>
      </c>
      <c r="K288" s="2">
        <v>-7.0796590754858904E-2</v>
      </c>
      <c r="L288" s="2">
        <f t="shared" si="2"/>
        <v>0.59523809523809523</v>
      </c>
      <c r="M288" s="2">
        <f>(Table1[[#This Row],[poisson_likelihood]] - (1-Table1[[#This Row],[poisson_likelihood]])/(1/Table1[[#This Row],[365 implied]]-1))*0.65/4</f>
        <v>-0.11193187183817298</v>
      </c>
    </row>
    <row r="289" spans="1:13" x14ac:dyDescent="0.2">
      <c r="A289">
        <v>3739</v>
      </c>
      <c r="B289" t="s">
        <v>134</v>
      </c>
      <c r="C289" s="1">
        <v>45598</v>
      </c>
      <c r="D289" t="s">
        <v>12</v>
      </c>
      <c r="E289">
        <v>2.5</v>
      </c>
      <c r="F289" s="2">
        <v>0.42553191489361702</v>
      </c>
      <c r="G289" s="2">
        <v>0.29648145578312901</v>
      </c>
      <c r="H289" s="2">
        <v>0.26281113496473701</v>
      </c>
      <c r="I289" s="2">
        <v>0.260115606936416</v>
      </c>
      <c r="J289" s="2">
        <v>0.291228070175438</v>
      </c>
      <c r="K289" s="2">
        <v>-7.0813672746827303E-2</v>
      </c>
      <c r="L289" s="2">
        <f t="shared" si="2"/>
        <v>0.59523809523809523</v>
      </c>
      <c r="M289" s="2">
        <f>(Table1[[#This Row],[poisson_likelihood]] - (1-Table1[[#This Row],[poisson_likelihood]])/(1/Table1[[#This Row],[365 implied]]-1))*0.65/4</f>
        <v>-0.13345964728621587</v>
      </c>
    </row>
    <row r="290" spans="1:13" x14ac:dyDescent="0.2">
      <c r="A290">
        <v>3671</v>
      </c>
      <c r="B290" t="s">
        <v>100</v>
      </c>
      <c r="C290" s="1">
        <v>45598</v>
      </c>
      <c r="D290" t="s">
        <v>12</v>
      </c>
      <c r="E290">
        <v>2.5</v>
      </c>
      <c r="F290" s="2">
        <v>0.60606060606060597</v>
      </c>
      <c r="G290" s="2">
        <v>0.53121369992793399</v>
      </c>
      <c r="H290" s="2">
        <v>0.48760700026144899</v>
      </c>
      <c r="I290" s="2">
        <v>0.51176470588235201</v>
      </c>
      <c r="J290" s="2">
        <v>0.51063829787234005</v>
      </c>
      <c r="K290" s="2">
        <v>-7.5172480603310804E-2</v>
      </c>
      <c r="L290" s="2">
        <f t="shared" si="2"/>
        <v>0.59523809523809523</v>
      </c>
      <c r="M290" s="2">
        <f>(Table1[[#This Row],[poisson_likelihood]] - (1-Table1[[#This Row],[poisson_likelihood]])/(1/Table1[[#This Row],[365 implied]]-1))*0.65/4</f>
        <v>-4.3210719012683002E-2</v>
      </c>
    </row>
    <row r="291" spans="1:13" x14ac:dyDescent="0.2">
      <c r="A291">
        <v>3649</v>
      </c>
      <c r="B291" t="s">
        <v>89</v>
      </c>
      <c r="C291" s="1">
        <v>45598</v>
      </c>
      <c r="D291" t="s">
        <v>12</v>
      </c>
      <c r="E291">
        <v>1.5</v>
      </c>
      <c r="F291" s="2">
        <v>0.65359477124182996</v>
      </c>
      <c r="G291" s="2">
        <v>0.59557669707941796</v>
      </c>
      <c r="H291" s="2">
        <v>0.54778854662011101</v>
      </c>
      <c r="I291" s="2">
        <v>0.50364963503649596</v>
      </c>
      <c r="J291" s="2">
        <v>0.52800000000000002</v>
      </c>
      <c r="K291" s="2">
        <v>-7.63601526751084E-2</v>
      </c>
      <c r="L291" s="2">
        <f t="shared" si="2"/>
        <v>0.59523809523809523</v>
      </c>
      <c r="M291" s="2">
        <f>(Table1[[#This Row],[poisson_likelihood]] - (1-Table1[[#This Row],[poisson_likelihood]])/(1/Table1[[#This Row],[365 implied]]-1))*0.65/4</f>
        <v>-1.9049598195161329E-2</v>
      </c>
    </row>
    <row r="292" spans="1:13" x14ac:dyDescent="0.2">
      <c r="A292">
        <v>3559</v>
      </c>
      <c r="B292" t="s">
        <v>44</v>
      </c>
      <c r="C292" s="1">
        <v>45598</v>
      </c>
      <c r="D292" t="s">
        <v>12</v>
      </c>
      <c r="E292">
        <v>2.5</v>
      </c>
      <c r="F292" s="2">
        <v>0.47169811320754701</v>
      </c>
      <c r="G292" s="2">
        <v>0.34338436162953301</v>
      </c>
      <c r="H292" s="2">
        <v>0.307484043490449</v>
      </c>
      <c r="I292" s="2">
        <v>0.29347826086956502</v>
      </c>
      <c r="J292" s="2">
        <v>0.31219512195121901</v>
      </c>
      <c r="K292" s="2">
        <v>-7.7708443705412203E-2</v>
      </c>
      <c r="L292" s="2">
        <f t="shared" si="2"/>
        <v>0.59523809523809523</v>
      </c>
      <c r="M292" s="2">
        <f>(Table1[[#This Row],[poisson_likelihood]] - (1-Table1[[#This Row],[poisson_likelihood]])/(1/Table1[[#This Row],[365 implied]]-1))*0.65/4</f>
        <v>-0.11552478842221682</v>
      </c>
    </row>
    <row r="293" spans="1:13" x14ac:dyDescent="0.2">
      <c r="A293">
        <v>3675</v>
      </c>
      <c r="B293" t="s">
        <v>102</v>
      </c>
      <c r="C293" s="1">
        <v>45598</v>
      </c>
      <c r="D293" t="s">
        <v>12</v>
      </c>
      <c r="E293">
        <v>1.5</v>
      </c>
      <c r="F293" s="2">
        <v>0.59523809523809501</v>
      </c>
      <c r="G293" s="2">
        <v>0.52421070134037395</v>
      </c>
      <c r="H293" s="2">
        <v>0.46919636243662999</v>
      </c>
      <c r="I293" s="2">
        <v>0.45977011494252801</v>
      </c>
      <c r="J293" s="2">
        <v>0.439024390243902</v>
      </c>
      <c r="K293" s="2">
        <v>-7.7849305553845699E-2</v>
      </c>
      <c r="L293" s="2">
        <f t="shared" si="2"/>
        <v>0.59523809523809523</v>
      </c>
      <c r="M293" s="2">
        <f>(Table1[[#This Row],[poisson_likelihood]] - (1-Table1[[#This Row],[poisson_likelihood]])/(1/Table1[[#This Row],[365 implied]]-1))*0.65/4</f>
        <v>-5.0602048610000033E-2</v>
      </c>
    </row>
    <row r="294" spans="1:13" x14ac:dyDescent="0.2">
      <c r="A294">
        <v>3746</v>
      </c>
      <c r="B294" t="s">
        <v>137</v>
      </c>
      <c r="C294" s="1">
        <v>45598</v>
      </c>
      <c r="D294" t="s">
        <v>13</v>
      </c>
      <c r="E294">
        <v>4.5</v>
      </c>
      <c r="F294" s="2">
        <v>0.60606060606060597</v>
      </c>
      <c r="G294" s="2">
        <v>0.45808739424137201</v>
      </c>
      <c r="H294" s="2">
        <v>0.48308946089826199</v>
      </c>
      <c r="I294" s="2">
        <v>0.49390243902439002</v>
      </c>
      <c r="J294" s="2">
        <v>0.52877697841726601</v>
      </c>
      <c r="K294" s="2">
        <v>-7.8039380583794699E-2</v>
      </c>
      <c r="L294" s="2">
        <f t="shared" si="2"/>
        <v>0.59523809523809523</v>
      </c>
      <c r="M294" s="2">
        <f>(Table1[[#This Row],[poisson_likelihood]] - (1-Table1[[#This Row],[poisson_likelihood]])/(1/Table1[[#This Row],[365 implied]]-1))*0.65/4</f>
        <v>-4.5024378198197781E-2</v>
      </c>
    </row>
    <row r="295" spans="1:13" x14ac:dyDescent="0.2">
      <c r="A295">
        <v>3508</v>
      </c>
      <c r="B295" t="s">
        <v>18</v>
      </c>
      <c r="C295" s="1">
        <v>45598</v>
      </c>
      <c r="D295" t="s">
        <v>13</v>
      </c>
      <c r="E295">
        <v>3.5</v>
      </c>
      <c r="F295" s="2">
        <v>0.63694267515923497</v>
      </c>
      <c r="G295" s="2">
        <v>0.487658586054599</v>
      </c>
      <c r="H295" s="2">
        <v>0.521899014797225</v>
      </c>
      <c r="I295" s="2">
        <v>0.53614457831325302</v>
      </c>
      <c r="J295" s="2">
        <v>0.57450980392156803</v>
      </c>
      <c r="K295" s="2">
        <v>-7.9218660863313903E-2</v>
      </c>
      <c r="L295" s="2">
        <f t="shared" si="2"/>
        <v>0.59523809523809523</v>
      </c>
      <c r="M295" s="2">
        <f>(Table1[[#This Row],[poisson_likelihood]] - (1-Table1[[#This Row],[poisson_likelihood]])/(1/Table1[[#This Row],[365 implied]]-1))*0.65/4</f>
        <v>-2.9443483765231739E-2</v>
      </c>
    </row>
    <row r="296" spans="1:13" x14ac:dyDescent="0.2">
      <c r="A296">
        <v>3785</v>
      </c>
      <c r="B296" t="s">
        <v>157</v>
      </c>
      <c r="C296" s="1">
        <v>45598</v>
      </c>
      <c r="D296" t="s">
        <v>12</v>
      </c>
      <c r="E296">
        <v>2.5</v>
      </c>
      <c r="F296" s="2">
        <v>0.55555555555555503</v>
      </c>
      <c r="G296" s="2">
        <v>0.46285655706867401</v>
      </c>
      <c r="H296" s="2">
        <v>0.413348471212866</v>
      </c>
      <c r="I296" s="2">
        <v>0.31578947368421001</v>
      </c>
      <c r="J296" s="2">
        <v>0.35483870967741898</v>
      </c>
      <c r="K296" s="2">
        <v>-7.9991484942762495E-2</v>
      </c>
      <c r="L296" s="2">
        <f t="shared" si="2"/>
        <v>0.59523809523809523</v>
      </c>
      <c r="M296" s="2">
        <f>(Table1[[#This Row],[poisson_likelihood]] - (1-Table1[[#This Row],[poisson_likelihood]])/(1/Table1[[#This Row],[365 implied]]-1))*0.65/4</f>
        <v>-7.3023334351305272E-2</v>
      </c>
    </row>
    <row r="297" spans="1:13" x14ac:dyDescent="0.2">
      <c r="A297">
        <v>3647</v>
      </c>
      <c r="B297" t="s">
        <v>88</v>
      </c>
      <c r="C297" s="1">
        <v>45598</v>
      </c>
      <c r="D297" t="s">
        <v>12</v>
      </c>
      <c r="E297">
        <v>1.5</v>
      </c>
      <c r="F297" s="2">
        <v>0.64102564102564097</v>
      </c>
      <c r="G297" s="2">
        <v>0.56243496789250902</v>
      </c>
      <c r="H297" s="2">
        <v>0.52573269852973403</v>
      </c>
      <c r="I297" s="2">
        <v>0.42635658914728602</v>
      </c>
      <c r="J297" s="2">
        <v>0.45962732919254601</v>
      </c>
      <c r="K297" s="2">
        <v>-8.02932992382204E-2</v>
      </c>
      <c r="L297" s="2">
        <f t="shared" si="2"/>
        <v>0.59523809523809523</v>
      </c>
      <c r="M297" s="2">
        <f>(Table1[[#This Row],[poisson_likelihood]] - (1-Table1[[#This Row],[poisson_likelihood]])/(1/Table1[[#This Row],[365 implied]]-1))*0.65/4</f>
        <v>-2.7904372502033262E-2</v>
      </c>
    </row>
    <row r="298" spans="1:13" x14ac:dyDescent="0.2">
      <c r="A298">
        <v>3723</v>
      </c>
      <c r="B298" t="s">
        <v>126</v>
      </c>
      <c r="C298" s="1">
        <v>45598</v>
      </c>
      <c r="D298" t="s">
        <v>12</v>
      </c>
      <c r="E298">
        <v>1.5</v>
      </c>
      <c r="F298" s="2">
        <v>0.63694267515923497</v>
      </c>
      <c r="G298" s="2">
        <v>0.55902911635103303</v>
      </c>
      <c r="H298" s="2">
        <v>0.50687531661809404</v>
      </c>
      <c r="I298" s="2">
        <v>0.45517241379310303</v>
      </c>
      <c r="J298" s="2">
        <v>0.46303501945525199</v>
      </c>
      <c r="K298" s="2">
        <v>-8.9563926714733302E-2</v>
      </c>
      <c r="L298" s="2">
        <f t="shared" si="2"/>
        <v>0.59523809523809523</v>
      </c>
      <c r="M298" s="2">
        <f>(Table1[[#This Row],[poisson_likelihood]] - (1-Table1[[#This Row],[poisson_likelihood]])/(1/Table1[[#This Row],[365 implied]]-1))*0.65/4</f>
        <v>-3.5475056710676967E-2</v>
      </c>
    </row>
    <row r="299" spans="1:13" x14ac:dyDescent="0.2">
      <c r="A299">
        <v>3697</v>
      </c>
      <c r="B299" t="s">
        <v>113</v>
      </c>
      <c r="C299" s="1">
        <v>45598</v>
      </c>
      <c r="D299" t="s">
        <v>12</v>
      </c>
      <c r="E299">
        <v>1.5</v>
      </c>
      <c r="F299" s="2">
        <v>0.66225165562913901</v>
      </c>
      <c r="G299" s="2">
        <v>0.58532227185876295</v>
      </c>
      <c r="H299" s="2">
        <v>0.53963800151819796</v>
      </c>
      <c r="I299" s="2">
        <v>0.473282442748091</v>
      </c>
      <c r="J299" s="2">
        <v>0.52083333333333304</v>
      </c>
      <c r="K299" s="2">
        <v>-9.0758145935059098E-2</v>
      </c>
      <c r="L299" s="2">
        <f t="shared" si="2"/>
        <v>0.59523809523809523</v>
      </c>
      <c r="M299" s="2">
        <f>(Table1[[#This Row],[poisson_likelihood]] - (1-Table1[[#This Row],[poisson_likelihood]])/(1/Table1[[#This Row],[365 implied]]-1))*0.65/4</f>
        <v>-2.2321802331664649E-2</v>
      </c>
    </row>
    <row r="300" spans="1:13" x14ac:dyDescent="0.2">
      <c r="A300">
        <v>3623</v>
      </c>
      <c r="B300" t="s">
        <v>76</v>
      </c>
      <c r="C300" s="1">
        <v>45598</v>
      </c>
      <c r="D300" t="s">
        <v>12</v>
      </c>
      <c r="E300">
        <v>2.5</v>
      </c>
      <c r="F300" s="2">
        <v>0.60975609756097504</v>
      </c>
      <c r="G300" s="2">
        <v>0.51022386501741301</v>
      </c>
      <c r="H300" s="2">
        <v>0.46691053606558602</v>
      </c>
      <c r="I300" s="2">
        <v>0.36904761904761901</v>
      </c>
      <c r="J300" s="2">
        <v>0.47137404580152598</v>
      </c>
      <c r="K300" s="2">
        <v>-9.1510437832983793E-2</v>
      </c>
      <c r="L300" s="2">
        <f t="shared" si="2"/>
        <v>0.59523809523809523</v>
      </c>
      <c r="M300" s="2">
        <f>(Table1[[#This Row],[poisson_likelihood]] - (1-Table1[[#This Row],[poisson_likelihood]])/(1/Table1[[#This Row],[365 implied]]-1))*0.65/4</f>
        <v>-5.1519740667786786E-2</v>
      </c>
    </row>
    <row r="301" spans="1:13" x14ac:dyDescent="0.2">
      <c r="A301">
        <v>3759</v>
      </c>
      <c r="B301" t="s">
        <v>144</v>
      </c>
      <c r="C301" s="1">
        <v>45598</v>
      </c>
      <c r="D301" t="s">
        <v>12</v>
      </c>
      <c r="E301">
        <v>1.5</v>
      </c>
      <c r="F301" s="2">
        <v>0.64935064935064901</v>
      </c>
      <c r="G301" s="2">
        <v>0.56461435564103502</v>
      </c>
      <c r="H301" s="2">
        <v>0.514514848712882</v>
      </c>
      <c r="I301" s="2">
        <v>0.52525252525252497</v>
      </c>
      <c r="J301" s="2">
        <v>0.54028436018957304</v>
      </c>
      <c r="K301" s="2">
        <v>-9.6132931936185703E-2</v>
      </c>
      <c r="L301" s="2">
        <f t="shared" si="2"/>
        <v>0.59523809523809523</v>
      </c>
      <c r="M301" s="2">
        <f>(Table1[[#This Row],[poisson_likelihood]] - (1-Table1[[#This Row],[poisson_likelihood]])/(1/Table1[[#This Row],[365 implied]]-1))*0.65/4</f>
        <v>-3.2408009266740041E-2</v>
      </c>
    </row>
    <row r="302" spans="1:13" x14ac:dyDescent="0.2">
      <c r="A302">
        <v>3595</v>
      </c>
      <c r="B302" t="s">
        <v>62</v>
      </c>
      <c r="C302" s="1">
        <v>45598</v>
      </c>
      <c r="D302" t="s">
        <v>12</v>
      </c>
      <c r="E302">
        <v>2.5</v>
      </c>
      <c r="F302" s="2">
        <v>0.56179775280898803</v>
      </c>
      <c r="G302" s="2">
        <v>0.439897934098611</v>
      </c>
      <c r="H302" s="2">
        <v>0.39079768586310698</v>
      </c>
      <c r="I302" s="2">
        <v>0.465648854961832</v>
      </c>
      <c r="J302" s="2">
        <v>0.412731006160164</v>
      </c>
      <c r="K302" s="2">
        <v>-9.7557730501175804E-2</v>
      </c>
      <c r="L302" s="2">
        <f t="shared" si="2"/>
        <v>0.59523809523809523</v>
      </c>
      <c r="M302" s="2">
        <f>(Table1[[#This Row],[poisson_likelihood]] - (1-Table1[[#This Row],[poisson_likelihood]])/(1/Table1[[#This Row],[365 implied]]-1))*0.65/4</f>
        <v>-8.2076811410840861E-2</v>
      </c>
    </row>
    <row r="303" spans="1:13" x14ac:dyDescent="0.2">
      <c r="A303">
        <v>3605</v>
      </c>
      <c r="B303" t="s">
        <v>67</v>
      </c>
      <c r="C303" s="1">
        <v>45598</v>
      </c>
      <c r="D303" t="s">
        <v>12</v>
      </c>
      <c r="E303">
        <v>2.5</v>
      </c>
      <c r="F303" s="2">
        <v>0.47169811320754701</v>
      </c>
      <c r="G303" s="2">
        <v>0.31586232277739901</v>
      </c>
      <c r="H303" s="2">
        <v>0.261895625767679</v>
      </c>
      <c r="I303" s="2">
        <v>0.24210526315789399</v>
      </c>
      <c r="J303" s="2">
        <v>0.250564334085778</v>
      </c>
      <c r="K303" s="2">
        <v>-9.9281534234937296E-2</v>
      </c>
      <c r="L303" s="2">
        <f t="shared" si="2"/>
        <v>0.59523809523809523</v>
      </c>
      <c r="M303" s="2">
        <f>(Table1[[#This Row],[poisson_likelihood]] - (1-Table1[[#This Row],[poisson_likelihood]])/(1/Table1[[#This Row],[365 implied]]-1))*0.65/4</f>
        <v>-0.13382719730209361</v>
      </c>
    </row>
    <row r="304" spans="1:13" x14ac:dyDescent="0.2">
      <c r="A304">
        <v>3603</v>
      </c>
      <c r="B304" t="s">
        <v>66</v>
      </c>
      <c r="C304" s="1">
        <v>45598</v>
      </c>
      <c r="D304" t="s">
        <v>12</v>
      </c>
      <c r="E304">
        <v>1.5</v>
      </c>
      <c r="F304" s="2">
        <v>0.60606060606060597</v>
      </c>
      <c r="G304" s="2">
        <v>0.49445516666260297</v>
      </c>
      <c r="H304" s="2">
        <v>0.43629177441731598</v>
      </c>
      <c r="I304" s="2">
        <v>0.42758620689655102</v>
      </c>
      <c r="J304" s="2">
        <v>0.42680412371134002</v>
      </c>
      <c r="K304" s="2">
        <v>-0.107737912389011</v>
      </c>
      <c r="L304" s="2">
        <f t="shared" si="2"/>
        <v>0.59523809523809523</v>
      </c>
      <c r="M304" s="2">
        <f>(Table1[[#This Row],[poisson_likelihood]] - (1-Table1[[#This Row],[poisson_likelihood]])/(1/Table1[[#This Row],[365 implied]]-1))*0.65/4</f>
        <v>-6.3812272917754029E-2</v>
      </c>
    </row>
    <row r="305" spans="1:13" x14ac:dyDescent="0.2">
      <c r="A305">
        <v>3763</v>
      </c>
      <c r="B305" t="s">
        <v>146</v>
      </c>
      <c r="C305" s="1">
        <v>45598</v>
      </c>
      <c r="D305" t="s">
        <v>12</v>
      </c>
      <c r="E305">
        <v>2.5</v>
      </c>
      <c r="F305" s="2">
        <v>0.60606060606060597</v>
      </c>
      <c r="G305" s="2">
        <v>0.46485076152448201</v>
      </c>
      <c r="H305" s="2">
        <v>0.42275220198068902</v>
      </c>
      <c r="I305" s="2">
        <v>0.35465116279069703</v>
      </c>
      <c r="J305" s="2">
        <v>0.375</v>
      </c>
      <c r="K305" s="2">
        <v>-0.11633033335840801</v>
      </c>
      <c r="L305" s="2">
        <f t="shared" si="2"/>
        <v>0.59523809523809523</v>
      </c>
      <c r="M305" s="2">
        <f>(Table1[[#This Row],[poisson_likelihood]] - (1-Table1[[#This Row],[poisson_likelihood]])/(1/Table1[[#This Row],[365 implied]]-1))*0.65/4</f>
        <v>-6.9248013028341021E-2</v>
      </c>
    </row>
    <row r="306" spans="1:13" x14ac:dyDescent="0.2">
      <c r="A306">
        <v>3717</v>
      </c>
      <c r="B306" t="s">
        <v>123</v>
      </c>
      <c r="C306" s="1">
        <v>45598</v>
      </c>
      <c r="D306" t="s">
        <v>12</v>
      </c>
      <c r="E306">
        <v>1.5</v>
      </c>
      <c r="F306" s="2">
        <v>0.65359477124182996</v>
      </c>
      <c r="G306" s="2">
        <v>0.54051748066180505</v>
      </c>
      <c r="H306" s="2">
        <v>0.48659443903036298</v>
      </c>
      <c r="I306" s="2">
        <v>0.47872340425531901</v>
      </c>
      <c r="J306" s="2">
        <v>0.51456310679611605</v>
      </c>
      <c r="K306" s="2">
        <v>-0.120523824662049</v>
      </c>
      <c r="L306" s="2">
        <f t="shared" si="2"/>
        <v>0.59523809523809523</v>
      </c>
      <c r="M306" s="2">
        <f>(Table1[[#This Row],[poisson_likelihood]] - (1-Table1[[#This Row],[poisson_likelihood]])/(1/Table1[[#This Row],[365 implied]]-1))*0.65/4</f>
        <v>-4.3617232565751361E-2</v>
      </c>
    </row>
    <row r="307" spans="1:13" x14ac:dyDescent="0.2">
      <c r="A307">
        <v>3773</v>
      </c>
      <c r="B307" t="s">
        <v>151</v>
      </c>
      <c r="C307" s="1">
        <v>45598</v>
      </c>
      <c r="D307" t="s">
        <v>12</v>
      </c>
      <c r="E307">
        <v>2.5</v>
      </c>
      <c r="F307" s="2">
        <v>0.63694267515923497</v>
      </c>
      <c r="G307" s="2">
        <v>0.48806427184405599</v>
      </c>
      <c r="H307" s="2">
        <v>0.44317516678661001</v>
      </c>
      <c r="I307" s="2">
        <v>0.39644970414201097</v>
      </c>
      <c r="J307" s="2">
        <v>0.44952380952380899</v>
      </c>
      <c r="K307" s="2">
        <v>-0.13342762637939501</v>
      </c>
      <c r="L307" s="2">
        <f t="shared" si="2"/>
        <v>0.59523809523809523</v>
      </c>
      <c r="M307" s="2">
        <f>(Table1[[#This Row],[poisson_likelihood]] - (1-Table1[[#This Row],[poisson_likelihood]])/(1/Table1[[#This Row],[365 implied]]-1))*0.65/4</f>
        <v>-6.1048793334199242E-2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modelled_likelihoods_weight4_20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2024-11-02T15:26:29Z</dcterms:created>
  <dcterms:modified xsi:type="dcterms:W3CDTF">2024-11-02T18:41:20Z</dcterms:modified>
</cp:coreProperties>
</file>