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ann/Documents/Code_Learning/nhl_fromscratch/daily_odds/"/>
    </mc:Choice>
  </mc:AlternateContent>
  <xr:revisionPtr revIDLastSave="0" documentId="13_ncr:40009_{000CA20B-52D4-5F4D-BDB8-267BD4893C01}" xr6:coauthVersionLast="47" xr6:coauthVersionMax="47" xr10:uidLastSave="{00000000-0000-0000-0000-000000000000}"/>
  <bookViews>
    <workbookView xWindow="5180" yWindow="500" windowWidth="28040" windowHeight="19600"/>
  </bookViews>
  <sheets>
    <sheet name="modelled_likelihoods_weight4_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1" i="1" l="1"/>
  <c r="L58" i="1"/>
  <c r="L55" i="1"/>
  <c r="L36" i="1"/>
  <c r="L31" i="1"/>
  <c r="L17" i="1"/>
  <c r="L12" i="1"/>
  <c r="L77" i="1"/>
  <c r="L66" i="1"/>
  <c r="L65" i="1"/>
  <c r="L64" i="1"/>
  <c r="L61" i="1"/>
  <c r="L60" i="1"/>
  <c r="L69" i="1"/>
  <c r="L70" i="1"/>
  <c r="L72" i="1"/>
  <c r="L73" i="1"/>
  <c r="L75" i="1"/>
  <c r="L67" i="1"/>
  <c r="L52" i="1"/>
  <c r="L80" i="1"/>
  <c r="L74" i="1"/>
  <c r="L53" i="1"/>
  <c r="L50" i="1"/>
  <c r="L47" i="1"/>
  <c r="L76" i="1"/>
  <c r="L68" i="1"/>
  <c r="L63" i="1"/>
  <c r="L42" i="1"/>
  <c r="L41" i="1"/>
  <c r="L40" i="1"/>
  <c r="L38" i="1"/>
  <c r="L62" i="1"/>
  <c r="L51" i="1"/>
  <c r="L49" i="1"/>
  <c r="L44" i="1"/>
  <c r="L39" i="1"/>
  <c r="L32" i="1"/>
  <c r="L29" i="1"/>
  <c r="L28" i="1"/>
  <c r="L27" i="1"/>
  <c r="L57" i="1"/>
  <c r="L48" i="1"/>
  <c r="L46" i="1"/>
  <c r="L37" i="1"/>
  <c r="L34" i="1"/>
  <c r="L25" i="1"/>
  <c r="L19" i="1"/>
  <c r="L59" i="1"/>
  <c r="L18" i="1"/>
  <c r="L11" i="1"/>
  <c r="L10" i="1"/>
  <c r="L43" i="1"/>
  <c r="L30" i="1"/>
  <c r="L22" i="1"/>
  <c r="L8" i="1"/>
  <c r="L35" i="1"/>
  <c r="L21" i="1"/>
  <c r="L16" i="1"/>
  <c r="L7" i="1"/>
  <c r="L56" i="1"/>
  <c r="L26" i="1"/>
  <c r="L24" i="1"/>
  <c r="L15" i="1"/>
  <c r="L14" i="1"/>
  <c r="L6" i="1"/>
  <c r="L45" i="1"/>
  <c r="L33" i="1"/>
  <c r="L23" i="1"/>
  <c r="L20" i="1"/>
  <c r="L13" i="1"/>
  <c r="M13" i="1" s="1"/>
  <c r="L9" i="1"/>
  <c r="L5" i="1"/>
  <c r="L4" i="1"/>
  <c r="L3" i="1"/>
  <c r="L2" i="1"/>
  <c r="M2" i="1"/>
  <c r="M3" i="1"/>
  <c r="M4" i="1"/>
  <c r="M5" i="1"/>
  <c r="M6" i="1"/>
  <c r="M7" i="1"/>
  <c r="M8" i="1"/>
  <c r="M9" i="1"/>
  <c r="M10" i="1"/>
  <c r="M11" i="1"/>
  <c r="M12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P2" i="1"/>
</calcChain>
</file>

<file path=xl/sharedStrings.xml><?xml version="1.0" encoding="utf-8"?>
<sst xmlns="http://schemas.openxmlformats.org/spreadsheetml/2006/main" count="589" uniqueCount="159">
  <si>
    <t>id</t>
  </si>
  <si>
    <t>player_name</t>
  </si>
  <si>
    <t>date</t>
  </si>
  <si>
    <t>over_under</t>
  </si>
  <si>
    <t>points</t>
  </si>
  <si>
    <t>implied_likelihood</t>
  </si>
  <si>
    <t>normal_likelihood</t>
  </si>
  <si>
    <t>poisson_likelihood</t>
  </si>
  <si>
    <t>raw_data_likelihood</t>
  </si>
  <si>
    <t>weighted_likelihood</t>
  </si>
  <si>
    <t>poisson_kelly</t>
  </si>
  <si>
    <t>Auston Matthews</t>
  </si>
  <si>
    <t>Over</t>
  </si>
  <si>
    <t>Under</t>
  </si>
  <si>
    <t>Charlie McAvoy</t>
  </si>
  <si>
    <t>David Pastrnak</t>
  </si>
  <si>
    <t>Morgan Rielly</t>
  </si>
  <si>
    <t>Mitch Marner</t>
  </si>
  <si>
    <t>Oliver Ekman-Larsson</t>
  </si>
  <si>
    <t>Charlie Coyle</t>
  </si>
  <si>
    <t>William Nylander</t>
  </si>
  <si>
    <t>Pavel Zacha</t>
  </si>
  <si>
    <t>Elias Lindholm</t>
  </si>
  <si>
    <t>Brad Marchand</t>
  </si>
  <si>
    <t>John Tavares</t>
  </si>
  <si>
    <t>Matthew Knies</t>
  </si>
  <si>
    <t>Bobby McMann</t>
  </si>
  <si>
    <t>Max Pacioretty</t>
  </si>
  <si>
    <t>Tage Thompson</t>
  </si>
  <si>
    <t>Drake Batherson</t>
  </si>
  <si>
    <t>Alex Tuch</t>
  </si>
  <si>
    <t>JJ Peterka</t>
  </si>
  <si>
    <t>Rasmus Dahlin</t>
  </si>
  <si>
    <t>Dylan Cozens</t>
  </si>
  <si>
    <t>Brady Tkachuk</t>
  </si>
  <si>
    <t>Claude Giroux</t>
  </si>
  <si>
    <t>Jack Quinn</t>
  </si>
  <si>
    <t>Jake Sanderson</t>
  </si>
  <si>
    <t>Jason Zucker</t>
  </si>
  <si>
    <t>Josh Norris</t>
  </si>
  <si>
    <t>Noah Gregor</t>
  </si>
  <si>
    <t>Thomas Chabot</t>
  </si>
  <si>
    <t>Tim St√ºtzle</t>
  </si>
  <si>
    <t>Andrei Kuzmenko</t>
  </si>
  <si>
    <t>Blake Coleman</t>
  </si>
  <si>
    <t>Brendan Gallagher</t>
  </si>
  <si>
    <t>Cole Caufield</t>
  </si>
  <si>
    <t>Connor Zary</t>
  </si>
  <si>
    <t>Joel Armia</t>
  </si>
  <si>
    <t>Jonathan Huberdeau</t>
  </si>
  <si>
    <t>Juraj Slafkovsky</t>
  </si>
  <si>
    <t>Kirby Dach</t>
  </si>
  <si>
    <t>MacKenzie Weegar</t>
  </si>
  <si>
    <t>Mikael Backlund</t>
  </si>
  <si>
    <t>Mike Matheson</t>
  </si>
  <si>
    <t>Nazem Kadri</t>
  </si>
  <si>
    <t>Nick Suzuki</t>
  </si>
  <si>
    <t>Rasmus Andersson</t>
  </si>
  <si>
    <t>Yegor Sharangovich</t>
  </si>
  <si>
    <t>Andrei Svechnikov</t>
  </si>
  <si>
    <t>Brent Burns</t>
  </si>
  <si>
    <t>Dmitry Orlov</t>
  </si>
  <si>
    <t>Jack Roslovic</t>
  </si>
  <si>
    <t>Martin Necas</t>
  </si>
  <si>
    <t>Morgan Frost</t>
  </si>
  <si>
    <t>Owen Tippett</t>
  </si>
  <si>
    <t>Sean Couturier</t>
  </si>
  <si>
    <t>Sebastian Aho</t>
  </si>
  <si>
    <t>Seth Jarvis</t>
  </si>
  <si>
    <t>Shayne Gostisbehere</t>
  </si>
  <si>
    <t>Travis Konecny</t>
  </si>
  <si>
    <t>Lars Eller</t>
  </si>
  <si>
    <t>Brock Nelson</t>
  </si>
  <si>
    <t>Erik Karlsson</t>
  </si>
  <si>
    <t>Bo Horvat</t>
  </si>
  <si>
    <t>Kyle Palmieri</t>
  </si>
  <si>
    <t>Noah Dobson</t>
  </si>
  <si>
    <t>Rickard Rakell</t>
  </si>
  <si>
    <t>Kris Letang</t>
  </si>
  <si>
    <t>Michael Bunting</t>
  </si>
  <si>
    <t>Anders Lee</t>
  </si>
  <si>
    <t>Evgeni Malkin</t>
  </si>
  <si>
    <t>Drew O'Connor</t>
  </si>
  <si>
    <t>Sidney Crosby</t>
  </si>
  <si>
    <t>Adrian Kempe</t>
  </si>
  <si>
    <t>Alex Laferriere</t>
  </si>
  <si>
    <t>Joel Eriksson Ek</t>
  </si>
  <si>
    <t>Kevin Fiala</t>
  </si>
  <si>
    <t>Kirill Kaprizov</t>
  </si>
  <si>
    <t>Mats Zuccarello</t>
  </si>
  <si>
    <t>Matt Boldy</t>
  </si>
  <si>
    <t>Phillip Danault</t>
  </si>
  <si>
    <t>Quinton Byfield</t>
  </si>
  <si>
    <t>Ryan Hartman</t>
  </si>
  <si>
    <t>Trevor Moore</t>
  </si>
  <si>
    <t>Brandon Hagel</t>
  </si>
  <si>
    <t>Brandon Saad</t>
  </si>
  <si>
    <t>Brayden Schenn</t>
  </si>
  <si>
    <t>Colton Parayko</t>
  </si>
  <si>
    <t>Jake Guentzel</t>
  </si>
  <si>
    <t>Jake Neighbours</t>
  </si>
  <si>
    <t>Jordan Kyrou</t>
  </si>
  <si>
    <t>Justin Faulk</t>
  </si>
  <si>
    <t>Nikita Kucherov</t>
  </si>
  <si>
    <t>Pavel Buchnevich</t>
  </si>
  <si>
    <t>Victor Hedman</t>
  </si>
  <si>
    <t>Mark Scheifele</t>
  </si>
  <si>
    <t>Josh Morrissey</t>
  </si>
  <si>
    <t>Cole Perfetti</t>
  </si>
  <si>
    <t>Nikolaj Ehlers</t>
  </si>
  <si>
    <t>Nino Niederreiter</t>
  </si>
  <si>
    <t>Neal Pionk</t>
  </si>
  <si>
    <t>Kyle Connor</t>
  </si>
  <si>
    <t>Gabriel Vilardi</t>
  </si>
  <si>
    <t>Logan Cooley</t>
  </si>
  <si>
    <t>Matias Maccelli</t>
  </si>
  <si>
    <t>Nick Bjugstad</t>
  </si>
  <si>
    <t>Clayton Keller</t>
  </si>
  <si>
    <t>Dylan Guenther</t>
  </si>
  <si>
    <t>Barrett Hayton</t>
  </si>
  <si>
    <t>Mikhail Sergachev</t>
  </si>
  <si>
    <t>Nick Schmaltz</t>
  </si>
  <si>
    <t>Artturi Lehkonen</t>
  </si>
  <si>
    <t>Brandon Montour</t>
  </si>
  <si>
    <t>Cale Makar</t>
  </si>
  <si>
    <t>Casey Mittelstadt</t>
  </si>
  <si>
    <t>Devon Toews</t>
  </si>
  <si>
    <t>Jared McCann</t>
  </si>
  <si>
    <t>Jordan Eberle</t>
  </si>
  <si>
    <t>Mikko Rantanen</t>
  </si>
  <si>
    <t>Nathan MacKinnon</t>
  </si>
  <si>
    <t>Oliver Bjorkstrand</t>
  </si>
  <si>
    <t>Alex Killorn</t>
  </si>
  <si>
    <t>Brock Boeser</t>
  </si>
  <si>
    <t>Conor Garland</t>
  </si>
  <si>
    <t>Elias Pettersson</t>
  </si>
  <si>
    <t>Filip Hronek</t>
  </si>
  <si>
    <t>Frank Vatrano</t>
  </si>
  <si>
    <t>J.T. Miller</t>
  </si>
  <si>
    <t>Jake DeBrusk</t>
  </si>
  <si>
    <t>Leo Carlsson</t>
  </si>
  <si>
    <t>Mason McTavish</t>
  </si>
  <si>
    <t>Quinn Hughes</t>
  </si>
  <si>
    <t>Trevor Zegras</t>
  </si>
  <si>
    <t>Troy Terry</t>
  </si>
  <si>
    <t>Adam Fantilli</t>
  </si>
  <si>
    <t>Cole Sillinger</t>
  </si>
  <si>
    <t>Dmitri Voronkov</t>
  </si>
  <si>
    <t>Fabian Zetterlund</t>
  </si>
  <si>
    <t>Jake Walman</t>
  </si>
  <si>
    <t>Kirill Marchenko</t>
  </si>
  <si>
    <t>Mikael Granlund</t>
  </si>
  <si>
    <t>Sean Monahan</t>
  </si>
  <si>
    <t>Tyler Toffoli</t>
  </si>
  <si>
    <t>William Eklund</t>
  </si>
  <si>
    <t>Yegor Chinakhov</t>
  </si>
  <si>
    <t>Zach Werenski</t>
  </si>
  <si>
    <t>365 implied</t>
  </si>
  <si>
    <t>kelly/4 365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</si>
</sst>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0" fontId="0" fillId="33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89" totalsRowShown="0">
  <autoFilter ref="A1:M289"/>
  <sortState xmlns:xlrd2="http://schemas.microsoft.com/office/spreadsheetml/2017/richdata2" ref="A2:K289">
    <sortCondition descending="1" ref="K1:K289"/>
  </sortState>
  <tableColumns count="13">
    <tableColumn id="1" name="id"/>
    <tableColumn id="2" name="player_name"/>
    <tableColumn id="3" name="date" dataDxfId="8"/>
    <tableColumn id="4" name="over_under"/>
    <tableColumn id="5" name="points"/>
    <tableColumn id="6" name="implied_likelihood" dataDxfId="7" dataCellStyle="Percent"/>
    <tableColumn id="7" name="normal_likelihood" dataDxfId="6" dataCellStyle="Percent"/>
    <tableColumn id="8" name="poisson_likelihood" dataDxfId="5" dataCellStyle="Percent"/>
    <tableColumn id="9" name="raw_data_likelihood" dataDxfId="4" dataCellStyle="Percent"/>
    <tableColumn id="10" name="weighted_likelihood" dataDxfId="3" dataCellStyle="Percent"/>
    <tableColumn id="11" name="poisson_kelly" dataDxfId="2" dataCellStyle="Percent"/>
    <tableColumn id="12" name="365 implied" dataDxfId="0" dataCellStyle="Percent">
      <calculatedColumnFormula>1/1.55</calculatedColumnFormula>
    </tableColumn>
    <tableColumn id="13" name="kelly/4 365" dataDxfId="1" dataCellStyle="Percent">
      <calculatedColumnFormula>(Table1[[#This Row],[poisson_likelihood]] - (1-Table1[[#This Row],[poisson_likelihood]])/(1/Table1[[#This Row],[365 implied]]-1))*0.5/4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tabSelected="1" topLeftCell="A8" workbookViewId="0">
      <selection activeCell="M38" sqref="M38"/>
    </sheetView>
  </sheetViews>
  <sheetFormatPr baseColWidth="10" defaultRowHeight="16" x14ac:dyDescent="0.2"/>
  <cols>
    <col min="2" max="2" width="14.33203125" customWidth="1"/>
    <col min="4" max="4" width="12.83203125" customWidth="1"/>
    <col min="6" max="6" width="18.6640625" customWidth="1"/>
    <col min="7" max="7" width="18.33203125" customWidth="1"/>
    <col min="8" max="8" width="18.6640625" customWidth="1"/>
    <col min="9" max="9" width="20.33203125" customWidth="1"/>
    <col min="10" max="10" width="20.1640625" customWidth="1"/>
    <col min="11" max="11" width="14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157</v>
      </c>
      <c r="M1" t="s">
        <v>158</v>
      </c>
    </row>
    <row r="2" spans="1:16" x14ac:dyDescent="0.2">
      <c r="A2">
        <v>4298</v>
      </c>
      <c r="B2" t="s">
        <v>134</v>
      </c>
      <c r="C2" s="1">
        <v>45601</v>
      </c>
      <c r="D2" t="s">
        <v>13</v>
      </c>
      <c r="E2">
        <v>3.5</v>
      </c>
      <c r="F2" s="2">
        <v>0.63694267515923497</v>
      </c>
      <c r="G2" s="2">
        <v>0.78195193625177095</v>
      </c>
      <c r="H2" s="2">
        <v>0.786323556722893</v>
      </c>
      <c r="I2" s="2">
        <v>0.81502890173410403</v>
      </c>
      <c r="J2" s="2">
        <v>0.806026365348399</v>
      </c>
      <c r="K2" s="2">
        <v>0.10286315090129</v>
      </c>
      <c r="L2" s="2">
        <f t="shared" ref="L2:L65" si="0">1/1.55</f>
        <v>0.64516129032258063</v>
      </c>
      <c r="M2" s="4">
        <f>(Table1[[#This Row],[poisson_likelihood]] - (1-Table1[[#This Row],[poisson_likelihood]])/(1/Table1[[#This Row],[365 implied]]-1))*0.5/4</f>
        <v>4.9727616572837315E-2</v>
      </c>
      <c r="P2" s="3">
        <f>SUM(K2:K89)</f>
        <v>2.5770583707247727</v>
      </c>
    </row>
    <row r="3" spans="1:16" x14ac:dyDescent="0.2">
      <c r="A3">
        <v>4314</v>
      </c>
      <c r="B3" t="s">
        <v>142</v>
      </c>
      <c r="C3" s="1">
        <v>45601</v>
      </c>
      <c r="D3" t="s">
        <v>13</v>
      </c>
      <c r="E3">
        <v>3.5</v>
      </c>
      <c r="F3" s="2">
        <v>0.61728395061728303</v>
      </c>
      <c r="G3" s="2">
        <v>0.72487829568864204</v>
      </c>
      <c r="H3" s="2">
        <v>0.76202010949969101</v>
      </c>
      <c r="I3" s="2">
        <v>0.77058823529411702</v>
      </c>
      <c r="J3" s="2">
        <v>0.73863636363636298</v>
      </c>
      <c r="K3" s="2">
        <v>9.4545394108669203E-2</v>
      </c>
      <c r="L3" s="2">
        <f>1/1.58</f>
        <v>0.63291139240506322</v>
      </c>
      <c r="M3" s="4">
        <f>(Table1[[#This Row],[poisson_likelihood]] - (1-Table1[[#This Row],[poisson_likelihood]])/(1/Table1[[#This Row],[365 implied]]-1))*0.5/4</f>
        <v>4.3963744183084442E-2</v>
      </c>
    </row>
    <row r="4" spans="1:16" x14ac:dyDescent="0.2">
      <c r="A4">
        <v>4338</v>
      </c>
      <c r="B4" t="s">
        <v>154</v>
      </c>
      <c r="C4" s="1">
        <v>45601</v>
      </c>
      <c r="D4" t="s">
        <v>13</v>
      </c>
      <c r="E4">
        <v>2.5</v>
      </c>
      <c r="F4" s="2">
        <v>0.64102564102564097</v>
      </c>
      <c r="G4" s="2">
        <v>0.71831404193051096</v>
      </c>
      <c r="H4" s="2">
        <v>0.75574223118536499</v>
      </c>
      <c r="I4" s="2">
        <v>0.76</v>
      </c>
      <c r="J4" s="2">
        <v>0.75233644859812998</v>
      </c>
      <c r="K4" s="2">
        <v>7.9891911004093999E-2</v>
      </c>
      <c r="L4" s="2">
        <f>1/1.52</f>
        <v>0.65789473684210531</v>
      </c>
      <c r="M4" s="4">
        <f>(Table1[[#This Row],[poisson_likelihood]] - (1-Table1[[#This Row],[poisson_likelihood]])/(1/Table1[[#This Row],[365 implied]]-1))*0.5/4</f>
        <v>3.575196908696026E-2</v>
      </c>
    </row>
    <row r="5" spans="1:16" x14ac:dyDescent="0.2">
      <c r="A5">
        <v>4322</v>
      </c>
      <c r="B5" t="s">
        <v>146</v>
      </c>
      <c r="C5" s="1">
        <v>45601</v>
      </c>
      <c r="D5" t="s">
        <v>13</v>
      </c>
      <c r="E5">
        <v>2.5</v>
      </c>
      <c r="F5" s="2">
        <v>0.57471264367816</v>
      </c>
      <c r="G5" s="2">
        <v>0.65353218261144297</v>
      </c>
      <c r="H5" s="2">
        <v>0.70051283628475303</v>
      </c>
      <c r="I5" s="2">
        <v>0.73026315789473595</v>
      </c>
      <c r="J5" s="2">
        <v>0.70881226053639801</v>
      </c>
      <c r="K5" s="2">
        <v>7.3950113221442598E-2</v>
      </c>
      <c r="L5" s="2">
        <f>1/1.71</f>
        <v>0.58479532163742687</v>
      </c>
      <c r="M5" s="4">
        <f>(Table1[[#This Row],[poisson_likelihood]] - (1-Table1[[#This Row],[poisson_likelihood]])/(1/Table1[[#This Row],[365 implied]]-1))*0.5/4</f>
        <v>3.4837491205445027E-2</v>
      </c>
    </row>
    <row r="6" spans="1:16" x14ac:dyDescent="0.2">
      <c r="A6">
        <v>4161</v>
      </c>
      <c r="B6" t="s">
        <v>66</v>
      </c>
      <c r="C6" s="1">
        <v>45601</v>
      </c>
      <c r="D6" t="s">
        <v>12</v>
      </c>
      <c r="E6">
        <v>1.5</v>
      </c>
      <c r="F6" s="2">
        <v>0.59171597633136097</v>
      </c>
      <c r="G6" s="2">
        <v>0.70914663373117703</v>
      </c>
      <c r="H6" s="2">
        <v>0.706296638169993</v>
      </c>
      <c r="I6" s="2">
        <v>0.69767441860465096</v>
      </c>
      <c r="J6" s="2">
        <v>0.69072164948453596</v>
      </c>
      <c r="K6" s="2">
        <v>7.01598980098872E-2</v>
      </c>
      <c r="L6" s="2">
        <f>1/1.64</f>
        <v>0.6097560975609756</v>
      </c>
      <c r="M6" s="4">
        <f>(Table1[[#This Row],[poisson_likelihood]] - (1-Table1[[#This Row],[poisson_likelihood]])/(1/Table1[[#This Row],[365 implied]]-1))*0.5/4</f>
        <v>3.0923141913825891E-2</v>
      </c>
    </row>
    <row r="7" spans="1:16" x14ac:dyDescent="0.2">
      <c r="A7">
        <v>4190</v>
      </c>
      <c r="B7" t="s">
        <v>80</v>
      </c>
      <c r="C7" s="1">
        <v>45601</v>
      </c>
      <c r="D7" t="s">
        <v>13</v>
      </c>
      <c r="E7">
        <v>3.5</v>
      </c>
      <c r="F7" s="2">
        <v>0.62893081761006198</v>
      </c>
      <c r="G7" s="2">
        <v>0.68528082801335699</v>
      </c>
      <c r="H7" s="2">
        <v>0.72092203959786505</v>
      </c>
      <c r="I7" s="2">
        <v>0.748571428571428</v>
      </c>
      <c r="J7" s="2">
        <v>0.73448275862068901</v>
      </c>
      <c r="K7" s="2">
        <v>6.1977136847714102E-2</v>
      </c>
      <c r="L7" s="2">
        <f>1/1.57</f>
        <v>0.63694267515923564</v>
      </c>
      <c r="M7" s="4">
        <f>(Table1[[#This Row],[poisson_likelihood]] - (1-Table1[[#This Row],[poisson_likelihood]])/(1/Table1[[#This Row],[365 implied]]-1))*0.5/4</f>
        <v>2.8913947844001787E-2</v>
      </c>
    </row>
    <row r="8" spans="1:16" x14ac:dyDescent="0.2">
      <c r="A8">
        <v>4280</v>
      </c>
      <c r="B8" t="s">
        <v>125</v>
      </c>
      <c r="C8" s="1">
        <v>45601</v>
      </c>
      <c r="D8" t="s">
        <v>13</v>
      </c>
      <c r="E8">
        <v>2.5</v>
      </c>
      <c r="F8" s="2">
        <v>0.65359477124182996</v>
      </c>
      <c r="G8" s="2">
        <v>0.70386244724957503</v>
      </c>
      <c r="H8" s="2">
        <v>0.73656420170791703</v>
      </c>
      <c r="I8" s="2">
        <v>0.74137931034482696</v>
      </c>
      <c r="J8" s="2">
        <v>0.71180555555555503</v>
      </c>
      <c r="K8" s="2">
        <v>5.98788814212802E-2</v>
      </c>
      <c r="L8" s="2">
        <f>1/1.52</f>
        <v>0.65789473684210531</v>
      </c>
      <c r="M8" s="4">
        <f>(Table1[[#This Row],[poisson_likelihood]] - (1-Table1[[#This Row],[poisson_likelihood]])/(1/Table1[[#This Row],[365 implied]]-1))*0.5/4</f>
        <v>2.8744612162508121E-2</v>
      </c>
    </row>
    <row r="9" spans="1:16" x14ac:dyDescent="0.2">
      <c r="A9">
        <v>4332</v>
      </c>
      <c r="B9" t="s">
        <v>151</v>
      </c>
      <c r="C9" s="1">
        <v>45601</v>
      </c>
      <c r="D9" t="s">
        <v>13</v>
      </c>
      <c r="E9">
        <v>2.5</v>
      </c>
      <c r="F9" s="2">
        <v>0.55248618784530301</v>
      </c>
      <c r="G9" s="2">
        <v>0.604509227761446</v>
      </c>
      <c r="H9" s="2">
        <v>0.65531856700239899</v>
      </c>
      <c r="I9" s="2">
        <v>0.68944099378881896</v>
      </c>
      <c r="J9" s="2">
        <v>0.61654135338345795</v>
      </c>
      <c r="K9" s="2">
        <v>5.7446483418006997E-2</v>
      </c>
      <c r="L9" s="2">
        <f>1/1.8</f>
        <v>0.55555555555555558</v>
      </c>
      <c r="M9" s="4">
        <f>(Table1[[#This Row],[poisson_likelihood]] - (1-Table1[[#This Row],[poisson_likelihood]])/(1/Table1[[#This Row],[365 implied]]-1))*0.5/4</f>
        <v>2.8058346969424705E-2</v>
      </c>
    </row>
    <row r="10" spans="1:16" x14ac:dyDescent="0.2">
      <c r="A10">
        <v>4200</v>
      </c>
      <c r="B10" t="s">
        <v>85</v>
      </c>
      <c r="C10" s="1">
        <v>45601</v>
      </c>
      <c r="D10" t="s">
        <v>13</v>
      </c>
      <c r="E10">
        <v>2.5</v>
      </c>
      <c r="F10" s="2">
        <v>0.60606060606060597</v>
      </c>
      <c r="G10" s="2">
        <v>0.66368401840330205</v>
      </c>
      <c r="H10" s="2">
        <v>0.69462890277946399</v>
      </c>
      <c r="I10" s="2">
        <v>0.70212765957446799</v>
      </c>
      <c r="J10" s="2">
        <v>0.68720379146919397</v>
      </c>
      <c r="K10" s="2">
        <v>5.6206803686967802E-2</v>
      </c>
      <c r="L10" s="2">
        <f>1/1.6</f>
        <v>0.625</v>
      </c>
      <c r="M10" s="4">
        <f>(Table1[[#This Row],[poisson_likelihood]] - (1-Table1[[#This Row],[poisson_likelihood]])/(1/Table1[[#This Row],[365 implied]]-1))*0.5/4</f>
        <v>2.3209634259821338E-2</v>
      </c>
    </row>
    <row r="11" spans="1:16" x14ac:dyDescent="0.2">
      <c r="A11">
        <v>4201</v>
      </c>
      <c r="B11" t="s">
        <v>86</v>
      </c>
      <c r="C11" s="1">
        <v>45601</v>
      </c>
      <c r="D11" t="s">
        <v>12</v>
      </c>
      <c r="E11">
        <v>2.5</v>
      </c>
      <c r="F11" s="2">
        <v>0.55555555555555503</v>
      </c>
      <c r="G11" s="2">
        <v>0.68560861437743703</v>
      </c>
      <c r="H11" s="2">
        <v>0.65208837540757303</v>
      </c>
      <c r="I11" s="2">
        <v>0.63414634146341398</v>
      </c>
      <c r="J11" s="2">
        <v>0.66800000000000004</v>
      </c>
      <c r="K11" s="2">
        <v>5.4299711166760203E-2</v>
      </c>
      <c r="L11" s="2">
        <f>1/1.76</f>
        <v>0.56818181818181823</v>
      </c>
      <c r="M11" s="4">
        <f>(Table1[[#This Row],[poisson_likelihood]] - (1-Table1[[#This Row],[poisson_likelihood]])/(1/Table1[[#This Row],[365 implied]]-1))*0.5/4</f>
        <v>2.4288740249560598E-2</v>
      </c>
    </row>
    <row r="12" spans="1:16" x14ac:dyDescent="0.2">
      <c r="A12">
        <v>4059</v>
      </c>
      <c r="B12" t="s">
        <v>15</v>
      </c>
      <c r="C12" s="1">
        <v>45601</v>
      </c>
      <c r="D12" t="s">
        <v>12</v>
      </c>
      <c r="E12">
        <v>3.5</v>
      </c>
      <c r="F12" s="2">
        <v>0.60606060606060597</v>
      </c>
      <c r="G12" s="2">
        <v>0.71144703026102296</v>
      </c>
      <c r="H12" s="2">
        <v>0.68790904322493696</v>
      </c>
      <c r="I12" s="2">
        <v>0.70056497175141197</v>
      </c>
      <c r="J12" s="2">
        <v>0.68474576271186405</v>
      </c>
      <c r="K12" s="2">
        <v>5.1942277431210299E-2</v>
      </c>
      <c r="L12" s="2">
        <f>1/1.62</f>
        <v>0.61728395061728392</v>
      </c>
      <c r="M12" s="4">
        <f>(Table1[[#This Row],[poisson_likelihood]] - (1-Table1[[#This Row],[poisson_likelihood]])/(1/Table1[[#This Row],[365 implied]]-1))*0.5/4</f>
        <v>2.3067066537176995E-2</v>
      </c>
    </row>
    <row r="13" spans="1:16" x14ac:dyDescent="0.2">
      <c r="A13">
        <v>4328</v>
      </c>
      <c r="B13" t="s">
        <v>149</v>
      </c>
      <c r="C13" s="1">
        <v>45601</v>
      </c>
      <c r="D13" t="s">
        <v>13</v>
      </c>
      <c r="E13">
        <v>2.5</v>
      </c>
      <c r="F13" s="2">
        <v>0.57471264367816</v>
      </c>
      <c r="G13" s="2">
        <v>0.62561408711070998</v>
      </c>
      <c r="H13" s="2">
        <v>0.66189551511722999</v>
      </c>
      <c r="I13" s="2">
        <v>0.62589928057553901</v>
      </c>
      <c r="J13" s="2">
        <v>0.60084033613445298</v>
      </c>
      <c r="K13" s="2">
        <v>5.1249390643236803E-2</v>
      </c>
      <c r="L13" s="2">
        <f>1/1.74</f>
        <v>0.57471264367816088</v>
      </c>
      <c r="M13" s="4">
        <f>(Table1[[#This Row],[poisson_likelihood]] - (1-Table1[[#This Row],[poisson_likelihood]])/(1/Table1[[#This Row],[365 implied]]-1))*0.5/4</f>
        <v>2.562469532161829E-2</v>
      </c>
    </row>
    <row r="14" spans="1:16" x14ac:dyDescent="0.2">
      <c r="A14">
        <v>4159</v>
      </c>
      <c r="B14" t="s">
        <v>65</v>
      </c>
      <c r="C14" s="1">
        <v>45601</v>
      </c>
      <c r="D14" t="s">
        <v>12</v>
      </c>
      <c r="E14">
        <v>2.5</v>
      </c>
      <c r="F14" s="2">
        <v>0.55248618784530301</v>
      </c>
      <c r="G14" s="2">
        <v>0.65249774436648</v>
      </c>
      <c r="H14" s="2">
        <v>0.64078943293381896</v>
      </c>
      <c r="I14" s="2">
        <v>0.61676646706586802</v>
      </c>
      <c r="J14" s="2">
        <v>0.61648745519713199</v>
      </c>
      <c r="K14" s="2">
        <v>4.9329899262411603E-2</v>
      </c>
      <c r="L14" s="2">
        <f>1/1.76</f>
        <v>0.56818181818181823</v>
      </c>
      <c r="M14" s="4">
        <f>(Table1[[#This Row],[poisson_likelihood]] - (1-Table1[[#This Row],[poisson_likelihood]])/(1/Table1[[#This Row],[365 implied]]-1))*0.5/4</f>
        <v>2.1017993744000207E-2</v>
      </c>
    </row>
    <row r="15" spans="1:16" x14ac:dyDescent="0.2">
      <c r="A15">
        <v>4148</v>
      </c>
      <c r="B15" t="s">
        <v>59</v>
      </c>
      <c r="C15" s="1">
        <v>45601</v>
      </c>
      <c r="D15" t="s">
        <v>13</v>
      </c>
      <c r="E15">
        <v>3.5</v>
      </c>
      <c r="F15" s="2">
        <v>0.63694267515923497</v>
      </c>
      <c r="G15" s="2">
        <v>0.67197236756390399</v>
      </c>
      <c r="H15" s="2">
        <v>0.70761717070903996</v>
      </c>
      <c r="I15" s="2">
        <v>0.64661654135338298</v>
      </c>
      <c r="J15" s="2">
        <v>0.66917293233082698</v>
      </c>
      <c r="K15" s="2">
        <v>4.8666209654909302E-2</v>
      </c>
      <c r="L15" s="2">
        <f>1/1.57</f>
        <v>0.63694267515923564</v>
      </c>
      <c r="M15" s="4">
        <f>(Table1[[#This Row],[poisson_likelihood]] - (1-Table1[[#This Row],[poisson_likelihood]])/(1/Table1[[#This Row],[365 implied]]-1))*0.5/4</f>
        <v>2.4333104827454557E-2</v>
      </c>
    </row>
    <row r="16" spans="1:16" x14ac:dyDescent="0.2">
      <c r="A16">
        <v>4182</v>
      </c>
      <c r="B16" t="s">
        <v>76</v>
      </c>
      <c r="C16" s="1">
        <v>45601</v>
      </c>
      <c r="D16" t="s">
        <v>13</v>
      </c>
      <c r="E16">
        <v>2.5</v>
      </c>
      <c r="F16" s="2">
        <v>0.427350427350427</v>
      </c>
      <c r="G16" s="2">
        <v>0.49276904485760398</v>
      </c>
      <c r="H16" s="2">
        <v>0.53565295908017196</v>
      </c>
      <c r="I16" s="2">
        <v>0.562130177514792</v>
      </c>
      <c r="J16" s="2">
        <v>0.54964539007092195</v>
      </c>
      <c r="K16" s="2">
        <v>4.7281329150672201E-2</v>
      </c>
      <c r="L16" s="2">
        <f>1/2.1</f>
        <v>0.47619047619047616</v>
      </c>
      <c r="M16" s="4">
        <f>(Table1[[#This Row],[poisson_likelihood]] - (1-Table1[[#This Row],[poisson_likelihood]])/(1/Table1[[#This Row],[365 implied]]-1))*0.5/4</f>
        <v>1.4189910689586499E-2</v>
      </c>
    </row>
    <row r="17" spans="1:13" x14ac:dyDescent="0.2">
      <c r="A17">
        <v>4080</v>
      </c>
      <c r="B17" t="s">
        <v>25</v>
      </c>
      <c r="C17" s="1">
        <v>45601</v>
      </c>
      <c r="D17" t="s">
        <v>13</v>
      </c>
      <c r="E17">
        <v>1.5</v>
      </c>
      <c r="F17" s="2">
        <v>0.40816326530612201</v>
      </c>
      <c r="G17" s="2">
        <v>0.464245708406682</v>
      </c>
      <c r="H17" s="2">
        <v>0.51916024345241096</v>
      </c>
      <c r="I17" s="2">
        <v>0.52083333333333304</v>
      </c>
      <c r="J17" s="2">
        <v>0.490566037735849</v>
      </c>
      <c r="K17" s="2">
        <v>4.6886654561794201E-2</v>
      </c>
      <c r="L17" s="2">
        <f>1/2.45</f>
        <v>0.4081632653061224</v>
      </c>
      <c r="M17" s="4">
        <f>(Table1[[#This Row],[poisson_likelihood]] - (1-Table1[[#This Row],[poisson_likelihood]])/(1/Table1[[#This Row],[365 implied]]-1))*0.5/4</f>
        <v>2.3443327280897146E-2</v>
      </c>
    </row>
    <row r="18" spans="1:13" x14ac:dyDescent="0.2">
      <c r="A18">
        <v>4215</v>
      </c>
      <c r="B18" t="s">
        <v>93</v>
      </c>
      <c r="C18" s="1">
        <v>45601</v>
      </c>
      <c r="D18" t="s">
        <v>12</v>
      </c>
      <c r="E18">
        <v>1.5</v>
      </c>
      <c r="F18" s="2">
        <v>0.61728395061728303</v>
      </c>
      <c r="G18" s="2">
        <v>0.71858792571104502</v>
      </c>
      <c r="H18" s="2">
        <v>0.68782436849052597</v>
      </c>
      <c r="I18" s="2">
        <v>0.68345323741007102</v>
      </c>
      <c r="J18" s="2">
        <v>0.66958424507658598</v>
      </c>
      <c r="K18" s="2">
        <v>4.60788213526825E-2</v>
      </c>
      <c r="L18" s="2">
        <f>1/1.58</f>
        <v>0.63291139240506322</v>
      </c>
      <c r="M18" s="4">
        <f>(Table1[[#This Row],[poisson_likelihood]] - (1-Table1[[#This Row],[poisson_likelihood]])/(1/Table1[[#This Row],[365 implied]]-1))*0.5/4</f>
        <v>1.8698815132549798E-2</v>
      </c>
    </row>
    <row r="19" spans="1:13" x14ac:dyDescent="0.2">
      <c r="A19">
        <v>4256</v>
      </c>
      <c r="B19" t="s">
        <v>113</v>
      </c>
      <c r="C19" s="1">
        <v>45601</v>
      </c>
      <c r="D19" t="s">
        <v>13</v>
      </c>
      <c r="E19">
        <v>2.5</v>
      </c>
      <c r="F19" s="2">
        <v>0.55555555555555503</v>
      </c>
      <c r="G19" s="2">
        <v>0.58429018019318602</v>
      </c>
      <c r="H19" s="2">
        <v>0.63541975130506401</v>
      </c>
      <c r="I19" s="2">
        <v>0.59016393442622905</v>
      </c>
      <c r="J19" s="2">
        <v>0.57142857142857095</v>
      </c>
      <c r="K19" s="2">
        <v>4.4923610109098899E-2</v>
      </c>
      <c r="L19" s="2">
        <f>1/1.8</f>
        <v>0.55555555555555558</v>
      </c>
      <c r="M19" s="4">
        <f>(Table1[[#This Row],[poisson_likelihood]] - (1-Table1[[#This Row],[poisson_likelihood]])/(1/Table1[[#This Row],[365 implied]]-1))*0.5/4</f>
        <v>2.2461805054549241E-2</v>
      </c>
    </row>
    <row r="20" spans="1:13" x14ac:dyDescent="0.2">
      <c r="A20">
        <v>4340</v>
      </c>
      <c r="B20" t="s">
        <v>155</v>
      </c>
      <c r="C20" s="1">
        <v>45601</v>
      </c>
      <c r="D20" t="s">
        <v>13</v>
      </c>
      <c r="E20">
        <v>2.5</v>
      </c>
      <c r="F20" s="2">
        <v>0.58479532163742598</v>
      </c>
      <c r="G20" s="2">
        <v>0.60333526559935302</v>
      </c>
      <c r="H20" s="2">
        <v>0.65400752035938303</v>
      </c>
      <c r="I20" s="2">
        <v>0.71276595744680804</v>
      </c>
      <c r="J20" s="2">
        <v>0.65363128491620104</v>
      </c>
      <c r="K20" s="2">
        <v>4.1673542188220503E-2</v>
      </c>
      <c r="L20" s="2">
        <f>1/1.68</f>
        <v>0.59523809523809523</v>
      </c>
      <c r="M20" s="4">
        <f>(Table1[[#This Row],[poisson_likelihood]] - (1-Table1[[#This Row],[poisson_likelihood]])/(1/Table1[[#This Row],[365 implied]]-1))*0.5/4</f>
        <v>1.8149381287456523E-2</v>
      </c>
    </row>
    <row r="21" spans="1:13" x14ac:dyDescent="0.2">
      <c r="A21">
        <v>4180</v>
      </c>
      <c r="B21" t="s">
        <v>75</v>
      </c>
      <c r="C21" s="1">
        <v>45601</v>
      </c>
      <c r="D21" t="s">
        <v>13</v>
      </c>
      <c r="E21">
        <v>2.5</v>
      </c>
      <c r="F21" s="2">
        <v>0.43103448275862</v>
      </c>
      <c r="G21" s="2">
        <v>0.48154773770040199</v>
      </c>
      <c r="H21" s="2">
        <v>0.52222549442098498</v>
      </c>
      <c r="I21" s="2">
        <v>0.54362416107382505</v>
      </c>
      <c r="J21" s="2">
        <v>0.524528301886792</v>
      </c>
      <c r="K21" s="2">
        <v>4.00687778516449E-2</v>
      </c>
      <c r="L21" s="2">
        <f>1/2.35</f>
        <v>0.42553191489361702</v>
      </c>
      <c r="M21" s="4">
        <f>(Table1[[#This Row],[poisson_likelihood]] - (1-Table1[[#This Row],[poisson_likelihood]])/(1/Table1[[#This Row],[365 implied]]-1))*0.5/4</f>
        <v>2.1039806656418032E-2</v>
      </c>
    </row>
    <row r="22" spans="1:13" x14ac:dyDescent="0.2">
      <c r="A22">
        <v>4278</v>
      </c>
      <c r="B22" t="s">
        <v>124</v>
      </c>
      <c r="C22" s="1">
        <v>45601</v>
      </c>
      <c r="D22" t="s">
        <v>13</v>
      </c>
      <c r="E22">
        <v>3.5</v>
      </c>
      <c r="F22" s="2">
        <v>0.58479532163742598</v>
      </c>
      <c r="G22" s="2">
        <v>0.61555446654148405</v>
      </c>
      <c r="H22" s="2">
        <v>0.65067864038427603</v>
      </c>
      <c r="I22" s="2">
        <v>0.63758389261744897</v>
      </c>
      <c r="J22" s="2">
        <v>0.64615384615384597</v>
      </c>
      <c r="K22" s="2">
        <v>3.9669181358138399E-2</v>
      </c>
      <c r="L22" s="2">
        <f>1/1.64</f>
        <v>0.6097560975609756</v>
      </c>
      <c r="M22" s="4">
        <f>(Table1[[#This Row],[poisson_likelihood]] - (1-Table1[[#This Row],[poisson_likelihood]])/(1/Table1[[#This Row],[365 implied]]-1))*0.5/4</f>
        <v>1.3108001998088425E-2</v>
      </c>
    </row>
    <row r="23" spans="1:13" x14ac:dyDescent="0.2">
      <c r="A23">
        <v>4326</v>
      </c>
      <c r="B23" t="s">
        <v>148</v>
      </c>
      <c r="C23" s="1">
        <v>45601</v>
      </c>
      <c r="D23" t="s">
        <v>13</v>
      </c>
      <c r="E23">
        <v>2.5</v>
      </c>
      <c r="F23" s="2">
        <v>0.53475935828876997</v>
      </c>
      <c r="G23" s="2">
        <v>0.56624455556375097</v>
      </c>
      <c r="H23" s="2">
        <v>0.60838662901443297</v>
      </c>
      <c r="I23" s="2">
        <v>0.62345679012345601</v>
      </c>
      <c r="J23" s="2">
        <v>0.6</v>
      </c>
      <c r="K23" s="2">
        <v>3.9564079384192603E-2</v>
      </c>
      <c r="L23" s="2">
        <f>1/1.83</f>
        <v>0.54644808743169393</v>
      </c>
      <c r="M23" s="4">
        <f>(Table1[[#This Row],[poisson_likelihood]] - (1-Table1[[#This Row],[poisson_likelihood]])/(1/Table1[[#This Row],[365 implied]]-1))*0.5/4</f>
        <v>1.7070411309700675E-2</v>
      </c>
    </row>
    <row r="24" spans="1:13" x14ac:dyDescent="0.2">
      <c r="A24">
        <v>4169</v>
      </c>
      <c r="B24" t="s">
        <v>70</v>
      </c>
      <c r="C24" s="1">
        <v>45601</v>
      </c>
      <c r="D24" t="s">
        <v>12</v>
      </c>
      <c r="E24">
        <v>2.5</v>
      </c>
      <c r="F24" s="2">
        <v>0.52083333333333304</v>
      </c>
      <c r="G24" s="2">
        <v>0.63358469969195397</v>
      </c>
      <c r="H24" s="2">
        <v>0.593951291422399</v>
      </c>
      <c r="I24" s="2">
        <v>0.62837837837837796</v>
      </c>
      <c r="J24" s="2">
        <v>0.612403100775193</v>
      </c>
      <c r="K24" s="2">
        <v>3.81484998725563E-2</v>
      </c>
      <c r="L24" s="2">
        <f>1/1.9</f>
        <v>0.52631578947368418</v>
      </c>
      <c r="M24" s="4">
        <f>(Table1[[#This Row],[poisson_likelihood]] - (1-Table1[[#This Row],[poisson_likelihood]])/(1/Table1[[#This Row],[365 implied]]-1))*0.5/4</f>
        <v>1.7848257458688635E-2</v>
      </c>
    </row>
    <row r="25" spans="1:13" x14ac:dyDescent="0.2">
      <c r="A25">
        <v>4244</v>
      </c>
      <c r="B25" t="s">
        <v>107</v>
      </c>
      <c r="C25" s="1">
        <v>45601</v>
      </c>
      <c r="D25" t="s">
        <v>13</v>
      </c>
      <c r="E25">
        <v>2.5</v>
      </c>
      <c r="F25" s="2">
        <v>0.51546391752577303</v>
      </c>
      <c r="G25" s="2">
        <v>0.54517602065881798</v>
      </c>
      <c r="H25" s="2">
        <v>0.58937406230992995</v>
      </c>
      <c r="I25" s="2">
        <v>0.61403508771929804</v>
      </c>
      <c r="J25" s="2">
        <v>0.60489510489510401</v>
      </c>
      <c r="K25" s="2">
        <v>3.8134489596081199E-2</v>
      </c>
      <c r="L25" s="2">
        <f>1/1.86</f>
        <v>0.5376344086021505</v>
      </c>
      <c r="M25" s="4">
        <f>(Table1[[#This Row],[poisson_likelihood]] - (1-Table1[[#This Row],[poisson_likelihood]])/(1/Table1[[#This Row],[365 implied]]-1))*0.5/4</f>
        <v>1.3987755217510139E-2</v>
      </c>
    </row>
    <row r="26" spans="1:13" x14ac:dyDescent="0.2">
      <c r="A26">
        <v>4157</v>
      </c>
      <c r="B26" t="s">
        <v>64</v>
      </c>
      <c r="C26" s="1">
        <v>45601</v>
      </c>
      <c r="D26" t="s">
        <v>12</v>
      </c>
      <c r="E26">
        <v>1.5</v>
      </c>
      <c r="F26" s="2">
        <v>0.50761421319796896</v>
      </c>
      <c r="G26" s="2">
        <v>0.62588636045245805</v>
      </c>
      <c r="H26" s="2">
        <v>0.58178498950066604</v>
      </c>
      <c r="I26" s="2">
        <v>0.57926829268292601</v>
      </c>
      <c r="J26" s="2">
        <v>0.57992565055762002</v>
      </c>
      <c r="K26" s="2">
        <v>3.7658873535132198E-2</v>
      </c>
      <c r="L26" s="2">
        <f>1/1.95</f>
        <v>0.51282051282051289</v>
      </c>
      <c r="M26" s="4">
        <f>(Table1[[#This Row],[poisson_likelihood]] - (1-Table1[[#This Row],[poisson_likelihood]])/(1/Table1[[#This Row],[365 implied]]-1))*0.5/4</f>
        <v>1.769483283240772E-2</v>
      </c>
    </row>
    <row r="27" spans="1:13" x14ac:dyDescent="0.2">
      <c r="A27">
        <v>4092</v>
      </c>
      <c r="B27" t="s">
        <v>31</v>
      </c>
      <c r="C27" s="1">
        <v>45601</v>
      </c>
      <c r="D27" t="s">
        <v>13</v>
      </c>
      <c r="E27">
        <v>2.5</v>
      </c>
      <c r="F27" s="2">
        <v>0.45045045045045001</v>
      </c>
      <c r="G27" s="2">
        <v>0.488194058618238</v>
      </c>
      <c r="H27" s="2">
        <v>0.53146245854341401</v>
      </c>
      <c r="I27" s="2">
        <v>0.62721893491124203</v>
      </c>
      <c r="J27" s="2">
        <v>0.52561669829222002</v>
      </c>
      <c r="K27" s="2">
        <v>3.6853823353766503E-2</v>
      </c>
      <c r="L27" s="2">
        <f>1/2.28</f>
        <v>0.43859649122807021</v>
      </c>
      <c r="M27" s="4">
        <f>(Table1[[#This Row],[poisson_likelihood]] - (1-Table1[[#This Row],[poisson_likelihood]])/(1/Table1[[#This Row],[365 implied]]-1))*0.5/4</f>
        <v>2.0677188035057019E-2</v>
      </c>
    </row>
    <row r="28" spans="1:13" x14ac:dyDescent="0.2">
      <c r="A28">
        <v>4146</v>
      </c>
      <c r="B28" t="s">
        <v>58</v>
      </c>
      <c r="C28" s="1">
        <v>45601</v>
      </c>
      <c r="D28" t="s">
        <v>13</v>
      </c>
      <c r="E28">
        <v>2.5</v>
      </c>
      <c r="F28" s="2">
        <v>0.59171597633136097</v>
      </c>
      <c r="G28" s="2">
        <v>0.60267390372486696</v>
      </c>
      <c r="H28" s="2">
        <v>0.65069033746354998</v>
      </c>
      <c r="I28" s="2">
        <v>0.67901234567901203</v>
      </c>
      <c r="J28" s="2">
        <v>0.63529411764705801</v>
      </c>
      <c r="K28" s="2">
        <v>3.6111112432390999E-2</v>
      </c>
      <c r="L28" s="2">
        <f>1/1.66</f>
        <v>0.60240963855421692</v>
      </c>
      <c r="M28" s="4">
        <f>(Table1[[#This Row],[poisson_likelihood]] - (1-Table1[[#This Row],[poisson_likelihood]])/(1/Table1[[#This Row],[365 implied]]-1))*0.5/4</f>
        <v>1.5179159126797903E-2</v>
      </c>
    </row>
    <row r="29" spans="1:13" x14ac:dyDescent="0.2">
      <c r="A29">
        <v>4134</v>
      </c>
      <c r="B29" t="s">
        <v>52</v>
      </c>
      <c r="C29" s="1">
        <v>45601</v>
      </c>
      <c r="D29" t="s">
        <v>13</v>
      </c>
      <c r="E29">
        <v>2.5</v>
      </c>
      <c r="F29" s="2">
        <v>0.512820512820512</v>
      </c>
      <c r="G29" s="2">
        <v>0.53429636114277201</v>
      </c>
      <c r="H29" s="2">
        <v>0.58088024393189297</v>
      </c>
      <c r="I29" s="2">
        <v>0.61714285714285699</v>
      </c>
      <c r="J29" s="2">
        <v>0.61168384879725002</v>
      </c>
      <c r="K29" s="2">
        <v>3.49253883334718E-2</v>
      </c>
      <c r="L29" s="2">
        <f>1/1.95</f>
        <v>0.51282051282051289</v>
      </c>
      <c r="M29" s="4">
        <f>(Table1[[#This Row],[poisson_likelihood]] - (1-Table1[[#This Row],[poisson_likelihood]])/(1/Table1[[#This Row],[365 implied]]-1))*0.5/4</f>
        <v>1.7462694166735682E-2</v>
      </c>
    </row>
    <row r="30" spans="1:13" x14ac:dyDescent="0.2">
      <c r="A30">
        <v>4289</v>
      </c>
      <c r="B30" t="s">
        <v>130</v>
      </c>
      <c r="C30" s="1">
        <v>45601</v>
      </c>
      <c r="D30" t="s">
        <v>12</v>
      </c>
      <c r="E30">
        <v>4.5</v>
      </c>
      <c r="F30" s="2">
        <v>0.45045045045045001</v>
      </c>
      <c r="G30" s="2">
        <v>0.54591637814958105</v>
      </c>
      <c r="H30" s="2">
        <v>0.52127688337741596</v>
      </c>
      <c r="I30" s="2">
        <v>0.50909090909090904</v>
      </c>
      <c r="J30" s="2">
        <v>0.48042704626334498</v>
      </c>
      <c r="K30" s="2">
        <v>3.2220221536447602E-2</v>
      </c>
      <c r="L30" s="2">
        <f>1/2.28</f>
        <v>0.43859649122807021</v>
      </c>
      <c r="M30" s="4">
        <f>(Table1[[#This Row],[poisson_likelihood]] - (1-Table1[[#This Row],[poisson_likelihood]])/(1/Table1[[#This Row],[365 implied]]-1))*0.5/4</f>
        <v>1.8409306064502765E-2</v>
      </c>
    </row>
    <row r="31" spans="1:13" x14ac:dyDescent="0.2">
      <c r="A31">
        <v>4077</v>
      </c>
      <c r="B31" t="s">
        <v>24</v>
      </c>
      <c r="C31" s="1">
        <v>45601</v>
      </c>
      <c r="D31" t="s">
        <v>12</v>
      </c>
      <c r="E31">
        <v>2.5</v>
      </c>
      <c r="F31" s="2">
        <v>0.63694267515923497</v>
      </c>
      <c r="G31" s="2">
        <v>0.69182112805850804</v>
      </c>
      <c r="H31" s="2">
        <v>0.68173188895099401</v>
      </c>
      <c r="I31" s="2">
        <v>0.67441860465116199</v>
      </c>
      <c r="J31" s="2">
        <v>0.67132867132867102</v>
      </c>
      <c r="K31" s="2">
        <v>3.0841695461869E-2</v>
      </c>
      <c r="L31" s="2">
        <f>1/1.55</f>
        <v>0.64516129032258063</v>
      </c>
      <c r="M31" s="4">
        <f>(Table1[[#This Row],[poisson_likelihood]] - (1-Table1[[#This Row],[poisson_likelihood]])/(1/Table1[[#This Row],[365 implied]]-1))*0.5/4</f>
        <v>1.2882824516827443E-2</v>
      </c>
    </row>
    <row r="32" spans="1:13" x14ac:dyDescent="0.2">
      <c r="A32">
        <v>4124</v>
      </c>
      <c r="B32" t="s">
        <v>47</v>
      </c>
      <c r="C32" s="1">
        <v>45601</v>
      </c>
      <c r="D32" t="s">
        <v>13</v>
      </c>
      <c r="E32">
        <v>1.5</v>
      </c>
      <c r="F32" s="2">
        <v>0.45871559633027498</v>
      </c>
      <c r="G32" s="2">
        <v>0.470137862056829</v>
      </c>
      <c r="H32" s="2">
        <v>0.52530665008795496</v>
      </c>
      <c r="I32" s="2">
        <v>0.45333333333333298</v>
      </c>
      <c r="J32" s="2">
        <v>0.44186046511627902</v>
      </c>
      <c r="K32" s="2">
        <v>3.0756037540623501E-2</v>
      </c>
      <c r="L32" s="2">
        <f>1/2.25</f>
        <v>0.44444444444444442</v>
      </c>
      <c r="M32" s="4">
        <f>(Table1[[#This Row],[poisson_likelihood]] - (1-Table1[[#This Row],[poisson_likelihood]])/(1/Table1[[#This Row],[365 implied]]-1))*0.5/4</f>
        <v>1.8193996269789868E-2</v>
      </c>
    </row>
    <row r="33" spans="1:13" x14ac:dyDescent="0.2">
      <c r="A33">
        <v>4342</v>
      </c>
      <c r="B33" t="s">
        <v>156</v>
      </c>
      <c r="C33" s="1">
        <v>45601</v>
      </c>
      <c r="D33" t="s">
        <v>13</v>
      </c>
      <c r="E33">
        <v>3.5</v>
      </c>
      <c r="F33" s="2">
        <v>0.58479532163742598</v>
      </c>
      <c r="G33" s="2">
        <v>0.60016578620266303</v>
      </c>
      <c r="H33" s="2">
        <v>0.63580282324307202</v>
      </c>
      <c r="I33" s="2">
        <v>0.67021276595744605</v>
      </c>
      <c r="J33" s="2">
        <v>0.66326530612244805</v>
      </c>
      <c r="K33" s="2">
        <v>3.0712263290722901E-2</v>
      </c>
      <c r="L33" s="2">
        <f>1/1.68</f>
        <v>0.59523809523809523</v>
      </c>
      <c r="M33" s="4">
        <f>(Table1[[#This Row],[poisson_likelihood]] - (1-Table1[[#This Row],[poisson_likelihood]])/(1/Table1[[#This Row],[365 implied]]-1))*0.5/4</f>
        <v>1.2527342472125183E-2</v>
      </c>
    </row>
    <row r="34" spans="1:13" x14ac:dyDescent="0.2">
      <c r="A34">
        <v>4252</v>
      </c>
      <c r="B34" t="s">
        <v>111</v>
      </c>
      <c r="C34" s="1">
        <v>45601</v>
      </c>
      <c r="D34" t="s">
        <v>13</v>
      </c>
      <c r="E34">
        <v>2.5</v>
      </c>
      <c r="F34" s="2">
        <v>0.66666666666666596</v>
      </c>
      <c r="G34" s="2">
        <v>0.67911691616507797</v>
      </c>
      <c r="H34" s="2">
        <v>0.70538428465518699</v>
      </c>
      <c r="I34" s="2">
        <v>0.73863636363636298</v>
      </c>
      <c r="J34" s="2">
        <v>0.71232876712328697</v>
      </c>
      <c r="K34" s="2">
        <v>2.9038213491390401E-2</v>
      </c>
      <c r="L34" s="2">
        <f>1/1.47</f>
        <v>0.68027210884353739</v>
      </c>
      <c r="M34" s="4">
        <f>(Table1[[#This Row],[poisson_likelihood]] - (1-Table1[[#This Row],[poisson_likelihood]])/(1/Table1[[#This Row],[365 implied]]-1))*0.5/4</f>
        <v>9.8177921391289502E-3</v>
      </c>
    </row>
    <row r="35" spans="1:13" x14ac:dyDescent="0.2">
      <c r="A35">
        <v>4178</v>
      </c>
      <c r="B35" t="s">
        <v>74</v>
      </c>
      <c r="C35" s="1">
        <v>45601</v>
      </c>
      <c r="D35" t="s">
        <v>13</v>
      </c>
      <c r="E35">
        <v>3.5</v>
      </c>
      <c r="F35" s="2">
        <v>0.59171597633136097</v>
      </c>
      <c r="G35" s="2">
        <v>0.60928805557158605</v>
      </c>
      <c r="H35" s="2">
        <v>0.63864561684290999</v>
      </c>
      <c r="I35" s="2">
        <v>0.68023255813953398</v>
      </c>
      <c r="J35" s="2">
        <v>0.68292682926829196</v>
      </c>
      <c r="K35" s="2">
        <v>2.87359030668543E-2</v>
      </c>
      <c r="L35" s="2">
        <f>1/1.64</f>
        <v>0.6097560975609756</v>
      </c>
      <c r="M35" s="4">
        <f>(Table1[[#This Row],[poisson_likelihood]] - (1-Table1[[#This Row],[poisson_likelihood]])/(1/Table1[[#This Row],[365 implied]]-1))*0.5/4</f>
        <v>9.2536741449946169E-3</v>
      </c>
    </row>
    <row r="36" spans="1:13" x14ac:dyDescent="0.2">
      <c r="A36">
        <v>4058</v>
      </c>
      <c r="B36" t="s">
        <v>14</v>
      </c>
      <c r="C36" s="1">
        <v>45601</v>
      </c>
      <c r="D36" t="s">
        <v>13</v>
      </c>
      <c r="E36">
        <v>1.5</v>
      </c>
      <c r="F36" s="2">
        <v>0.413223140495867</v>
      </c>
      <c r="G36" s="2">
        <v>0.43528820395030199</v>
      </c>
      <c r="H36" s="2">
        <v>0.48018590250020798</v>
      </c>
      <c r="I36" s="2">
        <v>0.5</v>
      </c>
      <c r="J36" s="2">
        <v>0.50757575757575701</v>
      </c>
      <c r="K36" s="2">
        <v>2.8529909163821199E-2</v>
      </c>
      <c r="L36" s="2">
        <f>1/2.35</f>
        <v>0.42553191489361702</v>
      </c>
      <c r="M36" s="4">
        <f>(Table1[[#This Row],[poisson_likelihood]] - (1-Table1[[#This Row],[poisson_likelihood]])/(1/Table1[[#This Row],[365 implied]]-1))*0.5/4</f>
        <v>1.1892302858841554E-2</v>
      </c>
    </row>
    <row r="37" spans="1:13" x14ac:dyDescent="0.2">
      <c r="A37">
        <v>4261</v>
      </c>
      <c r="B37" t="s">
        <v>116</v>
      </c>
      <c r="C37" s="1">
        <v>45601</v>
      </c>
      <c r="D37" t="s">
        <v>12</v>
      </c>
      <c r="E37">
        <v>1.5</v>
      </c>
      <c r="F37" s="2">
        <v>0.57142857142857095</v>
      </c>
      <c r="G37" s="2">
        <v>0.64862321621270402</v>
      </c>
      <c r="H37" s="2">
        <v>0.61984903320157803</v>
      </c>
      <c r="I37" s="2">
        <v>0.569620253164557</v>
      </c>
      <c r="J37" s="2">
        <v>0.55833333333333302</v>
      </c>
      <c r="K37" s="2">
        <v>2.8245269367587499E-2</v>
      </c>
      <c r="L37" s="2">
        <f>1/1.71</f>
        <v>0.58479532163742687</v>
      </c>
      <c r="M37" s="4">
        <f>(Table1[[#This Row],[poisson_likelihood]] - (1-Table1[[#This Row],[poisson_likelihood]])/(1/Table1[[#This Row],[365 implied]]-1))*0.5/4</f>
        <v>1.0553142037799029E-2</v>
      </c>
    </row>
    <row r="38" spans="1:13" x14ac:dyDescent="0.2">
      <c r="A38">
        <v>4306</v>
      </c>
      <c r="B38" t="s">
        <v>138</v>
      </c>
      <c r="C38" s="1">
        <v>45601</v>
      </c>
      <c r="D38" t="s">
        <v>13</v>
      </c>
      <c r="E38">
        <v>2.5</v>
      </c>
      <c r="F38" s="2">
        <v>0.50505050505050497</v>
      </c>
      <c r="G38" s="2">
        <v>0.51799605017231798</v>
      </c>
      <c r="H38" s="2">
        <v>0.56049783441577805</v>
      </c>
      <c r="I38" s="2">
        <v>0.51162790697674398</v>
      </c>
      <c r="J38" s="2">
        <v>0.55133079847908695</v>
      </c>
      <c r="K38" s="2">
        <v>2.8006559220214802E-2</v>
      </c>
      <c r="L38" s="2">
        <f>1/2</f>
        <v>0.5</v>
      </c>
      <c r="M38" s="4">
        <f>(Table1[[#This Row],[poisson_likelihood]] - (1-Table1[[#This Row],[poisson_likelihood]])/(1/Table1[[#This Row],[365 implied]]-1))*0.5/4</f>
        <v>1.5124458603944513E-2</v>
      </c>
    </row>
    <row r="39" spans="1:13" x14ac:dyDescent="0.2">
      <c r="A39">
        <v>4128</v>
      </c>
      <c r="B39" t="s">
        <v>49</v>
      </c>
      <c r="C39" s="1">
        <v>45601</v>
      </c>
      <c r="D39" t="s">
        <v>13</v>
      </c>
      <c r="E39">
        <v>1.5</v>
      </c>
      <c r="F39" s="2">
        <v>0.43859649122806998</v>
      </c>
      <c r="G39" s="2">
        <v>0.44788781850919601</v>
      </c>
      <c r="H39" s="2">
        <v>0.499656830616721</v>
      </c>
      <c r="I39" s="2">
        <v>0.52906976744185996</v>
      </c>
      <c r="J39" s="2">
        <v>0.54006968641114905</v>
      </c>
      <c r="K39" s="2">
        <v>2.7190932384008701E-2</v>
      </c>
      <c r="L39" s="2">
        <f>1/2.32</f>
        <v>0.43103448275862072</v>
      </c>
      <c r="M39" s="4">
        <f>(Table1[[#This Row],[poisson_likelihood]] - (1-Table1[[#This Row],[poisson_likelihood]])/(1/Table1[[#This Row],[365 implied]]-1))*0.5/4</f>
        <v>1.5076121877915981E-2</v>
      </c>
    </row>
    <row r="40" spans="1:13" x14ac:dyDescent="0.2">
      <c r="A40">
        <v>4296</v>
      </c>
      <c r="B40" t="s">
        <v>133</v>
      </c>
      <c r="C40" s="1">
        <v>45601</v>
      </c>
      <c r="D40" t="s">
        <v>13</v>
      </c>
      <c r="E40">
        <v>2.5</v>
      </c>
      <c r="F40" s="2">
        <v>0.49261083743842299</v>
      </c>
      <c r="G40" s="2">
        <v>0.50335367205718495</v>
      </c>
      <c r="H40" s="2">
        <v>0.547525309437908</v>
      </c>
      <c r="I40" s="2">
        <v>0.55151515151515096</v>
      </c>
      <c r="J40" s="2">
        <v>0.55684007707129002</v>
      </c>
      <c r="K40" s="2">
        <v>2.7057373339552101E-2</v>
      </c>
      <c r="L40" s="2">
        <f>1/2.05</f>
        <v>0.48780487804878053</v>
      </c>
      <c r="M40" s="4">
        <f>(Table1[[#This Row],[poisson_likelihood]] - (1-Table1[[#This Row],[poisson_likelihood]])/(1/Table1[[#This Row],[365 implied]]-1))*0.5/4</f>
        <v>1.4574629089013254E-2</v>
      </c>
    </row>
    <row r="41" spans="1:13" x14ac:dyDescent="0.2">
      <c r="A41">
        <v>4303</v>
      </c>
      <c r="B41" t="s">
        <v>137</v>
      </c>
      <c r="C41" s="1">
        <v>45601</v>
      </c>
      <c r="D41" t="s">
        <v>12</v>
      </c>
      <c r="E41">
        <v>2.5</v>
      </c>
      <c r="F41" s="2">
        <v>0.57471264367816</v>
      </c>
      <c r="G41" s="2">
        <v>0.64393627580306301</v>
      </c>
      <c r="H41" s="2">
        <v>0.62001764603161702</v>
      </c>
      <c r="I41" s="2">
        <v>0.58959537572254295</v>
      </c>
      <c r="J41" s="2">
        <v>0.61770244821092202</v>
      </c>
      <c r="K41" s="2">
        <v>2.66319946266938E-2</v>
      </c>
      <c r="L41" s="2">
        <f>1/1.71</f>
        <v>0.58479532163742687</v>
      </c>
      <c r="M41" s="4">
        <f>(Table1[[#This Row],[poisson_likelihood]] - (1-Table1[[#This Row],[poisson_likelihood]])/(1/Table1[[#This Row],[365 implied]]-1))*0.5/4</f>
        <v>1.0603903998955139E-2</v>
      </c>
    </row>
    <row r="42" spans="1:13" x14ac:dyDescent="0.2">
      <c r="A42">
        <v>4176</v>
      </c>
      <c r="B42" t="s">
        <v>73</v>
      </c>
      <c r="C42" s="1">
        <v>45601</v>
      </c>
      <c r="D42" t="s">
        <v>13</v>
      </c>
      <c r="E42">
        <v>2.5</v>
      </c>
      <c r="F42" s="2">
        <v>0.47393364928909898</v>
      </c>
      <c r="G42" s="2">
        <v>0.48601720920126901</v>
      </c>
      <c r="H42" s="2">
        <v>0.52868879926087398</v>
      </c>
      <c r="I42" s="2">
        <v>0.548022598870056</v>
      </c>
      <c r="J42" s="2">
        <v>0.54915254237288103</v>
      </c>
      <c r="K42" s="2">
        <v>2.6021028477577798E-2</v>
      </c>
      <c r="L42" s="2">
        <f>1/1.9</f>
        <v>0.52631578947368418</v>
      </c>
      <c r="M42" s="2">
        <f>(Table1[[#This Row],[poisson_likelihood]] - (1-Table1[[#This Row],[poisson_likelihood]])/(1/Table1[[#This Row],[365 implied]]-1))*0.5/4</f>
        <v>6.2621091606397672E-4</v>
      </c>
    </row>
    <row r="43" spans="1:13" x14ac:dyDescent="0.2">
      <c r="A43">
        <v>4291</v>
      </c>
      <c r="B43" t="s">
        <v>131</v>
      </c>
      <c r="C43" s="1">
        <v>45601</v>
      </c>
      <c r="D43" t="s">
        <v>12</v>
      </c>
      <c r="E43">
        <v>1.5</v>
      </c>
      <c r="F43" s="2">
        <v>0.64102564102564097</v>
      </c>
      <c r="G43" s="2">
        <v>0.69654199888037605</v>
      </c>
      <c r="H43" s="2">
        <v>0.67829635469010896</v>
      </c>
      <c r="I43" s="2">
        <v>0.66477272727272696</v>
      </c>
      <c r="J43" s="2">
        <v>0.68367346938775497</v>
      </c>
      <c r="K43" s="2">
        <v>2.59563898734687E-2</v>
      </c>
      <c r="L43" s="2">
        <f>1/1.52</f>
        <v>0.65789473684210531</v>
      </c>
      <c r="M43" s="4">
        <f>(Table1[[#This Row],[poisson_likelihood]] - (1-Table1[[#This Row],[poisson_likelihood]])/(1/Table1[[#This Row],[365 implied]]-1))*0.5/4</f>
        <v>7.4544372906167056E-3</v>
      </c>
    </row>
    <row r="44" spans="1:13" x14ac:dyDescent="0.2">
      <c r="A44">
        <v>4130</v>
      </c>
      <c r="B44" t="s">
        <v>50</v>
      </c>
      <c r="C44" s="1">
        <v>45601</v>
      </c>
      <c r="D44" t="s">
        <v>13</v>
      </c>
      <c r="E44">
        <v>1.5</v>
      </c>
      <c r="F44" s="2">
        <v>0.41152263374485498</v>
      </c>
      <c r="G44" s="2">
        <v>0.43521784272437802</v>
      </c>
      <c r="H44" s="2">
        <v>0.47133867613056102</v>
      </c>
      <c r="I44" s="2">
        <v>0.56923076923076898</v>
      </c>
      <c r="J44" s="2">
        <v>0.53703703703703698</v>
      </c>
      <c r="K44" s="2">
        <v>2.54113606638573E-2</v>
      </c>
      <c r="L44" s="2">
        <f>1/2.45</f>
        <v>0.4081632653061224</v>
      </c>
      <c r="M44" s="4">
        <f>(Table1[[#This Row],[poisson_likelihood]] - (1-Table1[[#This Row],[poisson_likelihood]])/(1/Table1[[#This Row],[365 implied]]-1))*0.5/4</f>
        <v>1.3343082458609878E-2</v>
      </c>
    </row>
    <row r="45" spans="1:13" x14ac:dyDescent="0.2">
      <c r="A45">
        <v>4334</v>
      </c>
      <c r="B45" t="s">
        <v>152</v>
      </c>
      <c r="C45" s="1">
        <v>45601</v>
      </c>
      <c r="D45" t="s">
        <v>13</v>
      </c>
      <c r="E45">
        <v>2.5</v>
      </c>
      <c r="F45" s="2">
        <v>0.55248618784530301</v>
      </c>
      <c r="G45" s="2">
        <v>0.55543484869299198</v>
      </c>
      <c r="H45" s="2">
        <v>0.59739919983866896</v>
      </c>
      <c r="I45" s="2">
        <v>0.60504201680672198</v>
      </c>
      <c r="J45" s="2">
        <v>0.57264957264957195</v>
      </c>
      <c r="K45" s="2">
        <v>2.5090293737034499E-2</v>
      </c>
      <c r="L45" s="2">
        <f>1/1.76</f>
        <v>0.56818181818181823</v>
      </c>
      <c r="M45" s="4">
        <f>(Table1[[#This Row],[poisson_likelihood]] - (1-Table1[[#This Row],[poisson_likelihood]])/(1/Table1[[#This Row],[365 implied]]-1))*0.5/4</f>
        <v>8.4576631111936279E-3</v>
      </c>
    </row>
    <row r="46" spans="1:13" x14ac:dyDescent="0.2">
      <c r="A46">
        <v>4248</v>
      </c>
      <c r="B46" t="s">
        <v>109</v>
      </c>
      <c r="C46" s="1">
        <v>45601</v>
      </c>
      <c r="D46" t="s">
        <v>13</v>
      </c>
      <c r="E46">
        <v>3.5</v>
      </c>
      <c r="F46" s="2">
        <v>0.64935064935064901</v>
      </c>
      <c r="G46" s="2">
        <v>0.66271203180471505</v>
      </c>
      <c r="H46" s="2">
        <v>0.68407577975657097</v>
      </c>
      <c r="I46" s="2">
        <v>0.66187050359712196</v>
      </c>
      <c r="J46" s="2">
        <v>0.67058823529411704</v>
      </c>
      <c r="K46" s="2">
        <v>2.4757731863481701E-2</v>
      </c>
      <c r="L46" s="2">
        <f>1/1.55</f>
        <v>0.64516129032258063</v>
      </c>
      <c r="M46" s="4">
        <f>(Table1[[#This Row],[poisson_likelihood]] - (1-Table1[[#This Row],[poisson_likelihood]])/(1/Table1[[#This Row],[365 implied]]-1))*0.5/4</f>
        <v>1.3708513323337501E-2</v>
      </c>
    </row>
    <row r="47" spans="1:13" x14ac:dyDescent="0.2">
      <c r="A47">
        <v>4240</v>
      </c>
      <c r="B47" t="s">
        <v>105</v>
      </c>
      <c r="C47" s="1">
        <v>45601</v>
      </c>
      <c r="D47" t="s">
        <v>13</v>
      </c>
      <c r="E47">
        <v>2.5</v>
      </c>
      <c r="F47" s="2">
        <v>0.53475935828876997</v>
      </c>
      <c r="G47" s="2">
        <v>0.53687276200299605</v>
      </c>
      <c r="H47" s="2">
        <v>0.57932344175800599</v>
      </c>
      <c r="I47" s="2">
        <v>0.60843373493975905</v>
      </c>
      <c r="J47" s="2">
        <v>0.60431654676258995</v>
      </c>
      <c r="K47" s="2">
        <v>2.39467919791586E-2</v>
      </c>
      <c r="L47" s="2">
        <f>1/1.83</f>
        <v>0.54644808743169393</v>
      </c>
      <c r="M47" s="4">
        <f>(Table1[[#This Row],[poisson_likelihood]] - (1-Table1[[#This Row],[poisson_likelihood]])/(1/Table1[[#This Row],[365 implied]]-1))*0.5/4</f>
        <v>9.0605268700528763E-3</v>
      </c>
    </row>
    <row r="48" spans="1:13" x14ac:dyDescent="0.2">
      <c r="A48">
        <v>4270</v>
      </c>
      <c r="B48" t="s">
        <v>120</v>
      </c>
      <c r="C48" s="1">
        <v>45601</v>
      </c>
      <c r="D48" t="s">
        <v>13</v>
      </c>
      <c r="E48">
        <v>1.5</v>
      </c>
      <c r="F48" s="2">
        <v>0.40816326530612201</v>
      </c>
      <c r="G48" s="2">
        <v>0.408955400115806</v>
      </c>
      <c r="H48" s="2">
        <v>0.461912537612857</v>
      </c>
      <c r="I48" s="2">
        <v>0.45600000000000002</v>
      </c>
      <c r="J48" s="2">
        <v>0.49222797927461098</v>
      </c>
      <c r="K48" s="2">
        <v>2.2704433991638E-2</v>
      </c>
      <c r="L48" s="2">
        <f>1/2.45</f>
        <v>0.4081632653061224</v>
      </c>
      <c r="M48" s="4">
        <f>(Table1[[#This Row],[poisson_likelihood]] - (1-Table1[[#This Row],[poisson_likelihood]])/(1/Table1[[#This Row],[365 implied]]-1))*0.5/4</f>
        <v>1.135221699581894E-2</v>
      </c>
    </row>
    <row r="49" spans="1:13" x14ac:dyDescent="0.2">
      <c r="A49">
        <v>4137</v>
      </c>
      <c r="B49" t="s">
        <v>54</v>
      </c>
      <c r="C49" s="1">
        <v>45601</v>
      </c>
      <c r="D49" t="s">
        <v>12</v>
      </c>
      <c r="E49">
        <v>1.5</v>
      </c>
      <c r="F49" s="2">
        <v>0.60606060606060597</v>
      </c>
      <c r="G49" s="2">
        <v>0.67509390721430895</v>
      </c>
      <c r="H49" s="2">
        <v>0.64106250637014495</v>
      </c>
      <c r="I49" s="2">
        <v>0.69718309859154903</v>
      </c>
      <c r="J49" s="2">
        <v>0.65891472868217005</v>
      </c>
      <c r="K49" s="2">
        <v>2.2212744427207401E-2</v>
      </c>
      <c r="L49" s="2">
        <f>1/1.62</f>
        <v>0.61728395061728392</v>
      </c>
      <c r="M49" s="4">
        <f>(Table1[[#This Row],[poisson_likelihood]] - (1-Table1[[#This Row],[poisson_likelihood]])/(1/Table1[[#This Row],[365 implied]]-1))*0.5/4</f>
        <v>7.766383128958651E-3</v>
      </c>
    </row>
    <row r="50" spans="1:13" x14ac:dyDescent="0.2">
      <c r="A50">
        <v>4220</v>
      </c>
      <c r="B50" t="s">
        <v>95</v>
      </c>
      <c r="C50" s="1">
        <v>45601</v>
      </c>
      <c r="D50" t="s">
        <v>13</v>
      </c>
      <c r="E50">
        <v>2.5</v>
      </c>
      <c r="F50" s="2">
        <v>0.56497175141242895</v>
      </c>
      <c r="G50" s="2">
        <v>0.56700984777173402</v>
      </c>
      <c r="H50" s="2">
        <v>0.60361620743701305</v>
      </c>
      <c r="I50" s="2">
        <v>0.6</v>
      </c>
      <c r="J50" s="2">
        <v>0.58762886597938102</v>
      </c>
      <c r="K50" s="2">
        <v>2.2208015312829E-2</v>
      </c>
      <c r="L50" s="2">
        <f>1/1.76</f>
        <v>0.56818181818181823</v>
      </c>
      <c r="M50" s="4">
        <f>(Table1[[#This Row],[poisson_likelihood]] - (1-Table1[[#This Row],[poisson_likelihood]])/(1/Table1[[#This Row],[365 implied]]-1))*0.5/4</f>
        <v>1.0257323205451127E-2</v>
      </c>
    </row>
    <row r="51" spans="1:13" x14ac:dyDescent="0.2">
      <c r="A51">
        <v>4144</v>
      </c>
      <c r="B51" t="s">
        <v>57</v>
      </c>
      <c r="C51" s="1">
        <v>45601</v>
      </c>
      <c r="D51" t="s">
        <v>13</v>
      </c>
      <c r="E51">
        <v>2.5</v>
      </c>
      <c r="F51" s="2">
        <v>0.64102564102564097</v>
      </c>
      <c r="G51" s="2">
        <v>0.637237425127263</v>
      </c>
      <c r="H51" s="2">
        <v>0.67282351921221095</v>
      </c>
      <c r="I51" s="2">
        <v>0.65088757396449703</v>
      </c>
      <c r="J51" s="2">
        <v>0.64056939501779298</v>
      </c>
      <c r="K51" s="2">
        <v>2.2144950879933199E-2</v>
      </c>
      <c r="L51" s="2">
        <f>1/1.52</f>
        <v>0.65789473684210531</v>
      </c>
      <c r="M51" s="4">
        <f>(Table1[[#This Row],[poisson_likelihood]] - (1-Table1[[#This Row],[poisson_likelihood]])/(1/Table1[[#This Row],[365 implied]]-1))*0.5/4</f>
        <v>5.4547474044616684E-3</v>
      </c>
    </row>
    <row r="52" spans="1:13" x14ac:dyDescent="0.2">
      <c r="A52">
        <v>4274</v>
      </c>
      <c r="B52" t="s">
        <v>122</v>
      </c>
      <c r="C52" s="1">
        <v>45601</v>
      </c>
      <c r="D52" t="s">
        <v>13</v>
      </c>
      <c r="E52">
        <v>2.5</v>
      </c>
      <c r="F52" s="2">
        <v>0.55555555555555503</v>
      </c>
      <c r="G52" s="2">
        <v>0.55061242417886103</v>
      </c>
      <c r="H52" s="2">
        <v>0.59488617746996397</v>
      </c>
      <c r="I52" s="2">
        <v>0.52293577981651296</v>
      </c>
      <c r="J52" s="2">
        <v>0.54180602006688905</v>
      </c>
      <c r="K52" s="2">
        <v>2.2123474826854998E-2</v>
      </c>
      <c r="L52" s="2">
        <f>1/1.76</f>
        <v>0.56818181818181823</v>
      </c>
      <c r="M52" s="4">
        <f>(Table1[[#This Row],[poisson_likelihood]] - (1-Table1[[#This Row],[poisson_likelihood]])/(1/Table1[[#This Row],[365 implied]]-1))*0.5/4</f>
        <v>7.7302092676211354E-3</v>
      </c>
    </row>
    <row r="53" spans="1:13" x14ac:dyDescent="0.2">
      <c r="A53">
        <v>4230</v>
      </c>
      <c r="B53" t="s">
        <v>100</v>
      </c>
      <c r="C53" s="1">
        <v>45601</v>
      </c>
      <c r="D53" t="s">
        <v>13</v>
      </c>
      <c r="E53">
        <v>1.5</v>
      </c>
      <c r="F53" s="2">
        <v>0.40816326530612201</v>
      </c>
      <c r="G53" s="2">
        <v>0.41351537983903103</v>
      </c>
      <c r="H53" s="2">
        <v>0.45966092896379002</v>
      </c>
      <c r="I53" s="2">
        <v>0.52272727272727204</v>
      </c>
      <c r="J53" s="2">
        <v>0.47325102880658398</v>
      </c>
      <c r="K53" s="2">
        <v>2.1753323441601299E-2</v>
      </c>
      <c r="L53" s="2">
        <f>1/2.45</f>
        <v>0.4081632653061224</v>
      </c>
      <c r="M53" s="4">
        <f>(Table1[[#This Row],[poisson_likelihood]] - (1-Table1[[#This Row],[poisson_likelihood]])/(1/Table1[[#This Row],[365 implied]]-1))*0.5/4</f>
        <v>1.0876661720800491E-2</v>
      </c>
    </row>
    <row r="54" spans="1:13" x14ac:dyDescent="0.2">
      <c r="A54">
        <v>4307</v>
      </c>
      <c r="B54" t="s">
        <v>139</v>
      </c>
      <c r="C54" s="1">
        <v>45601</v>
      </c>
      <c r="D54" t="s">
        <v>12</v>
      </c>
      <c r="E54">
        <v>1.5</v>
      </c>
      <c r="F54" s="2">
        <v>0.64102564102564097</v>
      </c>
      <c r="G54" s="2">
        <v>0.708850238580637</v>
      </c>
      <c r="H54" s="2">
        <v>0.67224517214608004</v>
      </c>
      <c r="I54" s="2">
        <v>0.72727272727272696</v>
      </c>
      <c r="J54" s="2">
        <v>0.67857142857142805</v>
      </c>
      <c r="K54" s="2">
        <v>2.1742173458877401E-2</v>
      </c>
      <c r="L54" s="2"/>
      <c r="M54" s="2" t="e">
        <f>(Table1[[#This Row],[poisson_likelihood]] - (1-Table1[[#This Row],[poisson_likelihood]])/(1/Table1[[#This Row],[365 implied]]-1))*0.5/4</f>
        <v>#DIV/0!</v>
      </c>
    </row>
    <row r="55" spans="1:13" x14ac:dyDescent="0.2">
      <c r="A55">
        <v>4068</v>
      </c>
      <c r="B55" t="s">
        <v>19</v>
      </c>
      <c r="C55" s="1">
        <v>45601</v>
      </c>
      <c r="D55" t="s">
        <v>13</v>
      </c>
      <c r="E55">
        <v>1.5</v>
      </c>
      <c r="F55" s="2">
        <v>0.44247787610619399</v>
      </c>
      <c r="G55" s="2">
        <v>0.43848315066145999</v>
      </c>
      <c r="H55" s="2">
        <v>0.490618231188302</v>
      </c>
      <c r="I55" s="2">
        <v>0.50282485875706195</v>
      </c>
      <c r="J55" s="2">
        <v>0.50169491525423704</v>
      </c>
      <c r="K55" s="2">
        <v>2.15867465249132E-2</v>
      </c>
      <c r="L55" s="2">
        <f>1/2.2</f>
        <v>0.45454545454545453</v>
      </c>
      <c r="M55" s="2">
        <f>(Table1[[#This Row],[poisson_likelihood]] - (1-Table1[[#This Row],[poisson_likelihood]])/(1/Table1[[#This Row],[365 implied]]-1))*0.5/4</f>
        <v>8.2666779806525523E-3</v>
      </c>
    </row>
    <row r="56" spans="1:13" x14ac:dyDescent="0.2">
      <c r="A56">
        <v>4166</v>
      </c>
      <c r="B56" t="s">
        <v>68</v>
      </c>
      <c r="C56" s="1">
        <v>45601</v>
      </c>
      <c r="D56" t="s">
        <v>13</v>
      </c>
      <c r="E56">
        <v>2.5</v>
      </c>
      <c r="F56" s="2">
        <v>0.57471264367816</v>
      </c>
      <c r="G56" s="2">
        <v>0.56294504939609102</v>
      </c>
      <c r="H56" s="2">
        <v>0.61073184542725301</v>
      </c>
      <c r="I56" s="2">
        <v>0.59537572254335203</v>
      </c>
      <c r="J56" s="2">
        <v>0.59392789373814003</v>
      </c>
      <c r="K56" s="2">
        <v>2.1173449676831501E-2</v>
      </c>
      <c r="L56" s="2">
        <f>1/1.71</f>
        <v>0.58479532163742687</v>
      </c>
      <c r="M56" s="4">
        <f>(Table1[[#This Row],[poisson_likelihood]] - (1-Table1[[#This Row],[poisson_likelihood]])/(1/Table1[[#This Row],[365 implied]]-1))*0.5/4</f>
        <v>7.8083548733455521E-3</v>
      </c>
    </row>
    <row r="57" spans="1:13" x14ac:dyDescent="0.2">
      <c r="A57">
        <v>4266</v>
      </c>
      <c r="B57" t="s">
        <v>118</v>
      </c>
      <c r="C57" s="1">
        <v>45601</v>
      </c>
      <c r="D57" t="s">
        <v>13</v>
      </c>
      <c r="E57">
        <v>2.5</v>
      </c>
      <c r="F57" s="2">
        <v>0.52083333333333304</v>
      </c>
      <c r="G57" s="2">
        <v>0.516753516030386</v>
      </c>
      <c r="H57" s="2">
        <v>0.56138322531946805</v>
      </c>
      <c r="I57" s="2">
        <v>0.6</v>
      </c>
      <c r="J57" s="2">
        <v>0.53846153846153799</v>
      </c>
      <c r="K57" s="2">
        <v>2.11564653840705E-2</v>
      </c>
      <c r="L57" s="2">
        <f>1/1.9</f>
        <v>0.52631578947368418</v>
      </c>
      <c r="M57" s="4">
        <f>(Table1[[#This Row],[poisson_likelihood]] - (1-Table1[[#This Row],[poisson_likelihood]])/(1/Table1[[#This Row],[365 implied]]-1))*0.5/4</f>
        <v>9.2539066815262999E-3</v>
      </c>
    </row>
    <row r="58" spans="1:13" x14ac:dyDescent="0.2">
      <c r="A58">
        <v>4066</v>
      </c>
      <c r="B58" t="s">
        <v>18</v>
      </c>
      <c r="C58" s="1">
        <v>45601</v>
      </c>
      <c r="D58" t="s">
        <v>13</v>
      </c>
      <c r="E58">
        <v>1.5</v>
      </c>
      <c r="F58" s="2">
        <v>0.45454545454545398</v>
      </c>
      <c r="G58" s="2">
        <v>0.44668161898471198</v>
      </c>
      <c r="H58" s="2">
        <v>0.50048294352939204</v>
      </c>
      <c r="I58" s="2">
        <v>0.54421768707482998</v>
      </c>
      <c r="J58" s="2">
        <v>0.53992395437262297</v>
      </c>
      <c r="K58" s="2">
        <v>2.1054682450971501E-2</v>
      </c>
      <c r="L58" s="2">
        <f>1/2.32</f>
        <v>0.43103448275862072</v>
      </c>
      <c r="M58" s="2">
        <f>(Table1[[#This Row],[poisson_likelihood]] - (1-Table1[[#This Row],[poisson_likelihood]])/(1/Table1[[#This Row],[365 implied]]-1))*0.5/4</f>
        <v>1.525761638145734E-2</v>
      </c>
    </row>
    <row r="59" spans="1:13" x14ac:dyDescent="0.2">
      <c r="A59">
        <v>4217</v>
      </c>
      <c r="B59" t="s">
        <v>94</v>
      </c>
      <c r="C59" s="1">
        <v>45601</v>
      </c>
      <c r="D59" t="s">
        <v>12</v>
      </c>
      <c r="E59">
        <v>2.5</v>
      </c>
      <c r="F59" s="2">
        <v>0.5</v>
      </c>
      <c r="G59" s="2">
        <v>0.57606980210532299</v>
      </c>
      <c r="H59" s="2">
        <v>0.53613620868876399</v>
      </c>
      <c r="I59" s="2">
        <v>0.53246753246753198</v>
      </c>
      <c r="J59" s="2">
        <v>0.51838235294117596</v>
      </c>
      <c r="K59" s="2">
        <v>1.8068104344382101E-2</v>
      </c>
      <c r="L59" s="2">
        <f>1/2</f>
        <v>0.5</v>
      </c>
      <c r="M59" s="4">
        <f>(Table1[[#This Row],[poisson_likelihood]] - (1-Table1[[#This Row],[poisson_likelihood]])/(1/Table1[[#This Row],[365 implied]]-1))*0.5/4</f>
        <v>9.0340521721909983E-3</v>
      </c>
    </row>
    <row r="60" spans="1:13" x14ac:dyDescent="0.2">
      <c r="A60">
        <v>4260</v>
      </c>
      <c r="B60" t="s">
        <v>115</v>
      </c>
      <c r="C60" s="1">
        <v>45601</v>
      </c>
      <c r="D60" t="s">
        <v>13</v>
      </c>
      <c r="E60">
        <v>1.5</v>
      </c>
      <c r="F60" s="2">
        <v>0.49504950495049499</v>
      </c>
      <c r="G60" s="2">
        <v>0.47478300996058098</v>
      </c>
      <c r="H60" s="2">
        <v>0.53013392348560096</v>
      </c>
      <c r="I60" s="2">
        <v>0.594936708860759</v>
      </c>
      <c r="J60" s="2">
        <v>0.54379562043795604</v>
      </c>
      <c r="K60" s="2">
        <v>1.7370226823753401E-2</v>
      </c>
      <c r="L60" s="2">
        <f>1/2.05</f>
        <v>0.48780487804878053</v>
      </c>
      <c r="M60" s="4">
        <f>(Table1[[#This Row],[poisson_likelihood]] - (1-Table1[[#This Row],[poisson_likelihood]])/(1/Table1[[#This Row],[365 implied]]-1))*0.5/4</f>
        <v>1.0330302755414508E-2</v>
      </c>
    </row>
    <row r="61" spans="1:13" x14ac:dyDescent="0.2">
      <c r="A61">
        <v>4272</v>
      </c>
      <c r="B61" t="s">
        <v>121</v>
      </c>
      <c r="C61" s="1">
        <v>45601</v>
      </c>
      <c r="D61" t="s">
        <v>13</v>
      </c>
      <c r="E61">
        <v>2.5</v>
      </c>
      <c r="F61" s="2">
        <v>0.63694267515923497</v>
      </c>
      <c r="G61" s="2">
        <v>0.62098459696078301</v>
      </c>
      <c r="H61" s="2">
        <v>0.661474147868503</v>
      </c>
      <c r="I61" s="2">
        <v>0.68181818181818099</v>
      </c>
      <c r="J61" s="2">
        <v>0.67415730337078605</v>
      </c>
      <c r="K61" s="2">
        <v>1.6892286032259202E-2</v>
      </c>
      <c r="L61" s="2">
        <f>1/1.57</f>
        <v>0.63694267515923564</v>
      </c>
      <c r="M61" s="4">
        <f>(Table1[[#This Row],[poisson_likelihood]] - (1-Table1[[#This Row],[poisson_likelihood]])/(1/Table1[[#This Row],[365 implied]]-1))*0.5/4</f>
        <v>8.4461430161293372E-3</v>
      </c>
    </row>
    <row r="62" spans="1:13" x14ac:dyDescent="0.2">
      <c r="A62">
        <v>4140</v>
      </c>
      <c r="B62" t="s">
        <v>55</v>
      </c>
      <c r="C62" s="1">
        <v>45601</v>
      </c>
      <c r="D62" t="s">
        <v>13</v>
      </c>
      <c r="E62">
        <v>3.5</v>
      </c>
      <c r="F62" s="2">
        <v>0.54644808743169304</v>
      </c>
      <c r="G62" s="2">
        <v>0.53942879519387199</v>
      </c>
      <c r="H62" s="2">
        <v>0.57701170411944702</v>
      </c>
      <c r="I62" s="2">
        <v>0.58522727272727204</v>
      </c>
      <c r="J62" s="2">
        <v>0.59246575342465702</v>
      </c>
      <c r="K62" s="2">
        <v>1.68468128128277E-2</v>
      </c>
      <c r="L62" s="2">
        <f>1/1.8</f>
        <v>0.55555555555555558</v>
      </c>
      <c r="M62" s="4">
        <f>(Table1[[#This Row],[poisson_likelihood]] - (1-Table1[[#This Row],[poisson_likelihood]])/(1/Table1[[#This Row],[365 implied]]-1))*0.5/4</f>
        <v>6.0345417835944576E-3</v>
      </c>
    </row>
    <row r="63" spans="1:13" x14ac:dyDescent="0.2">
      <c r="A63">
        <v>4194</v>
      </c>
      <c r="B63" t="s">
        <v>82</v>
      </c>
      <c r="C63" s="1">
        <v>45601</v>
      </c>
      <c r="D63" t="s">
        <v>13</v>
      </c>
      <c r="E63">
        <v>1.5</v>
      </c>
      <c r="F63" s="2">
        <v>0.414937759336099</v>
      </c>
      <c r="G63" s="2">
        <v>0.40332512927592501</v>
      </c>
      <c r="H63" s="2">
        <v>0.45164239051828298</v>
      </c>
      <c r="I63" s="2">
        <v>0.49275362318840499</v>
      </c>
      <c r="J63" s="2">
        <v>0.466403162055336</v>
      </c>
      <c r="K63" s="2">
        <v>1.5684071125720501E-2</v>
      </c>
      <c r="L63" s="2">
        <f>1/2.45</f>
        <v>0.4081632653061224</v>
      </c>
      <c r="M63" s="4">
        <f>(Table1[[#This Row],[poisson_likelihood]] - (1-Table1[[#This Row],[poisson_likelihood]])/(1/Table1[[#This Row],[365 implied]]-1))*0.5/4</f>
        <v>9.183091100844247E-3</v>
      </c>
    </row>
    <row r="64" spans="1:13" x14ac:dyDescent="0.2">
      <c r="A64">
        <v>4152</v>
      </c>
      <c r="B64" t="s">
        <v>61</v>
      </c>
      <c r="C64" s="1">
        <v>45601</v>
      </c>
      <c r="D64" t="s">
        <v>13</v>
      </c>
      <c r="E64">
        <v>1.5</v>
      </c>
      <c r="F64" s="2">
        <v>0.48309178743961301</v>
      </c>
      <c r="G64" s="2">
        <v>0.46292325825236302</v>
      </c>
      <c r="H64" s="2">
        <v>0.51534429542263804</v>
      </c>
      <c r="I64" s="2">
        <v>0.50632911392405</v>
      </c>
      <c r="J64" s="2">
        <v>0.50968992248061995</v>
      </c>
      <c r="K64" s="2">
        <v>1.55987597020704E-2</v>
      </c>
      <c r="L64" s="2">
        <f>1/2.1</f>
        <v>0.47619047619047616</v>
      </c>
      <c r="M64" s="4">
        <f>(Table1[[#This Row],[poisson_likelihood]] - (1-Table1[[#This Row],[poisson_likelihood]])/(1/Table1[[#This Row],[365 implied]]-1))*0.5/4</f>
        <v>9.3435250440386253E-3</v>
      </c>
    </row>
    <row r="65" spans="1:13" x14ac:dyDescent="0.2">
      <c r="A65">
        <v>4125</v>
      </c>
      <c r="B65" t="s">
        <v>48</v>
      </c>
      <c r="C65" s="1">
        <v>45601</v>
      </c>
      <c r="D65" t="s">
        <v>12</v>
      </c>
      <c r="E65">
        <v>1.5</v>
      </c>
      <c r="F65" s="2">
        <v>0.54644808743169304</v>
      </c>
      <c r="G65" s="2">
        <v>0.62309371258480295</v>
      </c>
      <c r="H65" s="2">
        <v>0.57404357086591895</v>
      </c>
      <c r="I65" s="2">
        <v>0.57851239669421395</v>
      </c>
      <c r="J65" s="2">
        <v>0.57466063348416196</v>
      </c>
      <c r="K65" s="2">
        <v>1.5210763459226799E-2</v>
      </c>
      <c r="L65" s="2">
        <f>1/1.8</f>
        <v>0.55555555555555558</v>
      </c>
      <c r="M65" s="4">
        <f>(Table1[[#This Row],[poisson_likelihood]] - (1-Table1[[#This Row],[poisson_likelihood]])/(1/Table1[[#This Row],[365 implied]]-1))*0.5/4</f>
        <v>5.1997543060396945E-3</v>
      </c>
    </row>
    <row r="66" spans="1:13" x14ac:dyDescent="0.2">
      <c r="A66">
        <v>4330</v>
      </c>
      <c r="B66" t="s">
        <v>150</v>
      </c>
      <c r="C66" s="1">
        <v>45601</v>
      </c>
      <c r="D66" t="s">
        <v>13</v>
      </c>
      <c r="E66">
        <v>2.5</v>
      </c>
      <c r="F66" s="2">
        <v>0.55555555555555503</v>
      </c>
      <c r="G66" s="2">
        <v>0.53644155485094502</v>
      </c>
      <c r="H66" s="2">
        <v>0.58211045403062001</v>
      </c>
      <c r="I66" s="2">
        <v>0.58108108108108103</v>
      </c>
      <c r="J66" s="2">
        <v>0.581395348837209</v>
      </c>
      <c r="K66" s="2">
        <v>1.49371303922238E-2</v>
      </c>
      <c r="L66" s="2">
        <f>1/1.8</f>
        <v>0.55555555555555558</v>
      </c>
      <c r="M66" s="4">
        <f>(Table1[[#This Row],[poisson_likelihood]] - (1-Table1[[#This Row],[poisson_likelihood]])/(1/Table1[[#This Row],[365 implied]]-1))*0.5/4</f>
        <v>7.4685651961118593E-3</v>
      </c>
    </row>
    <row r="67" spans="1:13" x14ac:dyDescent="0.2">
      <c r="A67">
        <v>4285</v>
      </c>
      <c r="B67" t="s">
        <v>128</v>
      </c>
      <c r="C67" s="1">
        <v>45601</v>
      </c>
      <c r="D67" t="s">
        <v>12</v>
      </c>
      <c r="E67">
        <v>1.5</v>
      </c>
      <c r="F67" s="2">
        <v>0.58479532163742598</v>
      </c>
      <c r="G67" s="2">
        <v>0.65831010351626695</v>
      </c>
      <c r="H67" s="2">
        <v>0.607955895164635</v>
      </c>
      <c r="I67" s="2">
        <v>0.61849710982658901</v>
      </c>
      <c r="J67" s="2">
        <v>0.59930313588850104</v>
      </c>
      <c r="K67" s="2">
        <v>1.3945274905467099E-2</v>
      </c>
      <c r="L67" s="2">
        <f>1/1.68</f>
        <v>0.59523809523809523</v>
      </c>
      <c r="M67" s="4">
        <f>(Table1[[#This Row],[poisson_likelihood]] - (1-Table1[[#This Row],[poisson_likelihood]])/(1/Table1[[#This Row],[365 implied]]-1))*0.5/4</f>
        <v>3.9275558596666843E-3</v>
      </c>
    </row>
    <row r="68" spans="1:13" x14ac:dyDescent="0.2">
      <c r="A68">
        <v>4172</v>
      </c>
      <c r="B68" t="s">
        <v>71</v>
      </c>
      <c r="C68" s="1">
        <v>45601</v>
      </c>
      <c r="D68" t="s">
        <v>13</v>
      </c>
      <c r="E68">
        <v>1.5</v>
      </c>
      <c r="F68" s="2">
        <v>0.42016806722688999</v>
      </c>
      <c r="G68" s="2">
        <v>0.40628605248071598</v>
      </c>
      <c r="H68" s="2">
        <v>0.45249934671036002</v>
      </c>
      <c r="I68" s="2">
        <v>0.45251396648044601</v>
      </c>
      <c r="J68" s="2">
        <v>0.45791245791245699</v>
      </c>
      <c r="K68" s="2">
        <v>1.39399357193222E-2</v>
      </c>
      <c r="L68" s="2">
        <f>1/2.4</f>
        <v>0.41666666666666669</v>
      </c>
      <c r="M68" s="4">
        <f>(Table1[[#This Row],[poisson_likelihood]] - (1-Table1[[#This Row],[poisson_likelihood]])/(1/Table1[[#This Row],[365 implied]]-1))*0.5/4</f>
        <v>7.6784314379342786E-3</v>
      </c>
    </row>
    <row r="69" spans="1:13" x14ac:dyDescent="0.2">
      <c r="A69">
        <v>4268</v>
      </c>
      <c r="B69" t="s">
        <v>119</v>
      </c>
      <c r="C69" s="1">
        <v>45601</v>
      </c>
      <c r="D69" t="s">
        <v>13</v>
      </c>
      <c r="E69">
        <v>2.5</v>
      </c>
      <c r="F69" s="2">
        <v>0.60606060606060597</v>
      </c>
      <c r="G69" s="2">
        <v>0.58220429042007504</v>
      </c>
      <c r="H69" s="2">
        <v>0.62658634875519303</v>
      </c>
      <c r="I69" s="2">
        <v>0.63779527559055105</v>
      </c>
      <c r="J69" s="2">
        <v>0.61340206185567003</v>
      </c>
      <c r="K69" s="2">
        <v>1.3025952094641699E-2</v>
      </c>
      <c r="L69" s="2">
        <f>1/1.64</f>
        <v>0.6097560975609756</v>
      </c>
      <c r="M69" s="4">
        <f>(Table1[[#This Row],[poisson_likelihood]] - (1-Table1[[#This Row],[poisson_likelihood]])/(1/Table1[[#This Row],[365 implied]]-1))*0.5/4</f>
        <v>5.3909398356477845E-3</v>
      </c>
    </row>
    <row r="70" spans="1:13" x14ac:dyDescent="0.2">
      <c r="A70">
        <v>4315</v>
      </c>
      <c r="B70" t="s">
        <v>143</v>
      </c>
      <c r="C70" s="1">
        <v>45601</v>
      </c>
      <c r="D70" t="s">
        <v>12</v>
      </c>
      <c r="E70">
        <v>1.5</v>
      </c>
      <c r="F70" s="2">
        <v>0.64102564102564097</v>
      </c>
      <c r="G70" s="2">
        <v>0.67306746085004299</v>
      </c>
      <c r="H70" s="2">
        <v>0.65936072417805203</v>
      </c>
      <c r="I70" s="2">
        <v>0.65040650406503997</v>
      </c>
      <c r="J70" s="2">
        <v>0.66129032258064502</v>
      </c>
      <c r="K70" s="2">
        <v>1.27690757668582E-2</v>
      </c>
      <c r="L70" s="2">
        <f>1/1.55</f>
        <v>0.64516129032258063</v>
      </c>
      <c r="M70" s="4">
        <f>(Table1[[#This Row],[poisson_likelihood]] - (1-Table1[[#This Row],[poisson_likelihood]])/(1/Table1[[#This Row],[365 implied]]-1))*0.5/4</f>
        <v>5.0020732899956066E-3</v>
      </c>
    </row>
    <row r="71" spans="1:13" x14ac:dyDescent="0.2">
      <c r="A71">
        <v>4064</v>
      </c>
      <c r="B71" t="s">
        <v>17</v>
      </c>
      <c r="C71" s="1">
        <v>45601</v>
      </c>
      <c r="D71" t="s">
        <v>13</v>
      </c>
      <c r="E71">
        <v>2.5</v>
      </c>
      <c r="F71" s="2">
        <v>0.54054054054054002</v>
      </c>
      <c r="G71" s="2">
        <v>0.51801705576430501</v>
      </c>
      <c r="H71" s="2">
        <v>0.56365376876602802</v>
      </c>
      <c r="I71" s="2">
        <v>0.56790123456790098</v>
      </c>
      <c r="J71" s="2">
        <v>0.58052434456928803</v>
      </c>
      <c r="K71" s="2">
        <v>1.25763153579861E-2</v>
      </c>
      <c r="L71" s="2">
        <f>1/1.83</f>
        <v>0.54644808743169393</v>
      </c>
      <c r="M71" s="2">
        <f>(Table1[[#This Row],[poisson_likelihood]] - (1-Table1[[#This Row],[poisson_likelihood]])/(1/Table1[[#This Row],[365 implied]]-1))*0.5/4</f>
        <v>4.7419272352155761E-3</v>
      </c>
    </row>
    <row r="72" spans="1:13" x14ac:dyDescent="0.2">
      <c r="A72">
        <v>4275</v>
      </c>
      <c r="B72" t="s">
        <v>123</v>
      </c>
      <c r="C72" s="1">
        <v>45601</v>
      </c>
      <c r="D72" t="s">
        <v>12</v>
      </c>
      <c r="E72">
        <v>2.5</v>
      </c>
      <c r="F72" s="2">
        <v>0.52083333333333304</v>
      </c>
      <c r="G72" s="2">
        <v>0.58667450817899003</v>
      </c>
      <c r="H72" s="2">
        <v>0.54483374052324696</v>
      </c>
      <c r="I72" s="2">
        <v>0.556962025316455</v>
      </c>
      <c r="J72" s="2">
        <v>0.56976744186046502</v>
      </c>
      <c r="K72" s="2">
        <v>1.2521951577346299E-2</v>
      </c>
      <c r="L72" s="2">
        <f>1/1.9</f>
        <v>0.52631578947368418</v>
      </c>
      <c r="M72" s="4">
        <f>(Table1[[#This Row],[poisson_likelihood]] - (1-Table1[[#This Row],[poisson_likelihood]])/(1/Table1[[#This Row],[365 implied]]-1))*0.5/4</f>
        <v>4.8866815269679592E-3</v>
      </c>
    </row>
    <row r="73" spans="1:13" x14ac:dyDescent="0.2">
      <c r="A73">
        <v>4242</v>
      </c>
      <c r="B73" t="s">
        <v>106</v>
      </c>
      <c r="C73" s="1">
        <v>45601</v>
      </c>
      <c r="D73" t="s">
        <v>13</v>
      </c>
      <c r="E73">
        <v>2.5</v>
      </c>
      <c r="F73" s="2">
        <v>0.57142857142857095</v>
      </c>
      <c r="G73" s="2">
        <v>0.55073518481757999</v>
      </c>
      <c r="H73" s="2">
        <v>0.59266658288372598</v>
      </c>
      <c r="I73" s="2">
        <v>0.53892215568862201</v>
      </c>
      <c r="J73" s="2">
        <v>0.55636363636363595</v>
      </c>
      <c r="K73" s="2">
        <v>1.2388840015506801E-2</v>
      </c>
      <c r="L73" s="2">
        <f>1/1.74</f>
        <v>0.57471264367816088</v>
      </c>
      <c r="M73" s="4">
        <f>(Table1[[#This Row],[poisson_likelihood]] - (1-Table1[[#This Row],[poisson_likelihood]])/(1/Table1[[#This Row],[365 implied]]-1))*0.5/4</f>
        <v>5.2770024016356998E-3</v>
      </c>
    </row>
    <row r="74" spans="1:13" x14ac:dyDescent="0.2">
      <c r="A74">
        <v>4222</v>
      </c>
      <c r="B74" t="s">
        <v>96</v>
      </c>
      <c r="C74" s="1">
        <v>45601</v>
      </c>
      <c r="D74" t="s">
        <v>13</v>
      </c>
      <c r="E74">
        <v>1.5</v>
      </c>
      <c r="F74" s="2">
        <v>0.44247787610619399</v>
      </c>
      <c r="G74" s="2">
        <v>0.41659740995387501</v>
      </c>
      <c r="H74" s="2">
        <v>0.46999722899991803</v>
      </c>
      <c r="I74" s="2">
        <v>0.47530864197530798</v>
      </c>
      <c r="J74" s="2">
        <v>0.48069498069498001</v>
      </c>
      <c r="K74" s="2">
        <v>1.2340027289646E-2</v>
      </c>
      <c r="L74" s="2">
        <f>1/2.3</f>
        <v>0.43478260869565222</v>
      </c>
      <c r="M74" s="4">
        <f>(Table1[[#This Row],[poisson_likelihood]] - (1-Table1[[#This Row],[poisson_likelihood]])/(1/Table1[[#This Row],[365 implied]]-1))*0.5/4</f>
        <v>7.7878487211357136E-3</v>
      </c>
    </row>
    <row r="75" spans="1:13" x14ac:dyDescent="0.2">
      <c r="A75">
        <v>4254</v>
      </c>
      <c r="B75" t="s">
        <v>112</v>
      </c>
      <c r="C75" s="1">
        <v>45601</v>
      </c>
      <c r="D75" t="s">
        <v>13</v>
      </c>
      <c r="E75">
        <v>3.5</v>
      </c>
      <c r="F75" s="2">
        <v>0.52356020942408299</v>
      </c>
      <c r="G75" s="2">
        <v>0.50955916044779004</v>
      </c>
      <c r="H75" s="2">
        <v>0.54670172274162998</v>
      </c>
      <c r="I75" s="2">
        <v>0.58490566037735803</v>
      </c>
      <c r="J75" s="2">
        <v>0.55426356589147197</v>
      </c>
      <c r="K75" s="2">
        <v>1.2142936933108001E-2</v>
      </c>
      <c r="L75" s="2">
        <f>1/1.9</f>
        <v>0.52631578947368418</v>
      </c>
      <c r="M75" s="4">
        <f>(Table1[[#This Row],[poisson_likelihood]] - (1-Table1[[#This Row],[poisson_likelihood]])/(1/Table1[[#This Row],[365 implied]]-1))*0.5/4</f>
        <v>5.3796212790412495E-3</v>
      </c>
    </row>
    <row r="76" spans="1:13" x14ac:dyDescent="0.2">
      <c r="A76">
        <v>4184</v>
      </c>
      <c r="B76" t="s">
        <v>77</v>
      </c>
      <c r="C76" s="1">
        <v>45601</v>
      </c>
      <c r="D76" t="s">
        <v>13</v>
      </c>
      <c r="E76">
        <v>2.5</v>
      </c>
      <c r="F76" s="2">
        <v>0.49504950495049499</v>
      </c>
      <c r="G76" s="2">
        <v>0.47649502356759499</v>
      </c>
      <c r="H76" s="2">
        <v>0.51805909340174106</v>
      </c>
      <c r="I76" s="2">
        <v>0.52121212121212102</v>
      </c>
      <c r="J76" s="2">
        <v>0.53874538745387401</v>
      </c>
      <c r="K76" s="2">
        <v>1.13920021253721E-2</v>
      </c>
      <c r="L76" s="2">
        <f>1/2.05</f>
        <v>0.48780487804878053</v>
      </c>
      <c r="M76" s="4">
        <f>(Table1[[#This Row],[poisson_likelihood]] - (1-Table1[[#This Row],[poisson_likelihood]])/(1/Table1[[#This Row],[365 implied]]-1))*0.5/4</f>
        <v>7.3834692230439411E-3</v>
      </c>
    </row>
    <row r="77" spans="1:13" x14ac:dyDescent="0.2">
      <c r="A77">
        <v>4164</v>
      </c>
      <c r="B77" t="s">
        <v>67</v>
      </c>
      <c r="C77" s="1">
        <v>45601</v>
      </c>
      <c r="D77" t="s">
        <v>13</v>
      </c>
      <c r="E77">
        <v>2.5</v>
      </c>
      <c r="F77" s="2">
        <v>0.43103448275862</v>
      </c>
      <c r="G77" s="2">
        <v>0.41721857800464801</v>
      </c>
      <c r="H77" s="2">
        <v>0.456342654670645</v>
      </c>
      <c r="I77" s="2">
        <v>0.42944785276073599</v>
      </c>
      <c r="J77" s="2">
        <v>0.42376237623762297</v>
      </c>
      <c r="K77" s="2">
        <v>1.1120257355283601E-2</v>
      </c>
      <c r="L77" s="2">
        <f>1/2.35</f>
        <v>0.42553191489361702</v>
      </c>
      <c r="M77" s="4">
        <f>(Table1[[#This Row],[poisson_likelihood]] - (1-Table1[[#This Row],[poisson_likelihood]])/(1/Table1[[#This Row],[365 implied]]-1))*0.5/4</f>
        <v>6.7041887477792411E-3</v>
      </c>
    </row>
    <row r="78" spans="1:13" x14ac:dyDescent="0.2">
      <c r="A78">
        <v>4116</v>
      </c>
      <c r="B78" t="s">
        <v>43</v>
      </c>
      <c r="C78" s="1">
        <v>45601</v>
      </c>
      <c r="D78" t="s">
        <v>13</v>
      </c>
      <c r="E78">
        <v>1.5</v>
      </c>
      <c r="F78" s="2">
        <v>0.49261083743842299</v>
      </c>
      <c r="G78" s="2">
        <v>0.45809912461097602</v>
      </c>
      <c r="H78" s="2">
        <v>0.51027808465097502</v>
      </c>
      <c r="I78" s="2">
        <v>0.50303030303030305</v>
      </c>
      <c r="J78" s="2">
        <v>0.512915129151291</v>
      </c>
      <c r="K78" s="2">
        <v>8.70497860230093E-3</v>
      </c>
      <c r="L78" s="2"/>
      <c r="M78" s="2" t="e">
        <f>(Table1[[#This Row],[poisson_likelihood]] - (1-Table1[[#This Row],[poisson_likelihood]])/(1/Table1[[#This Row],[365 implied]]-1))*0.5/4</f>
        <v>#DIV/0!</v>
      </c>
    </row>
    <row r="79" spans="1:13" x14ac:dyDescent="0.2">
      <c r="A79">
        <v>4121</v>
      </c>
      <c r="B79" t="s">
        <v>46</v>
      </c>
      <c r="C79" s="1">
        <v>45601</v>
      </c>
      <c r="D79" t="s">
        <v>12</v>
      </c>
      <c r="E79">
        <v>3.5</v>
      </c>
      <c r="F79" s="2">
        <v>0.460829493087557</v>
      </c>
      <c r="G79" s="2">
        <v>0.51498814571753404</v>
      </c>
      <c r="H79" s="2">
        <v>0.47929452227970198</v>
      </c>
      <c r="I79" s="2">
        <v>0.54285714285714204</v>
      </c>
      <c r="J79" s="2">
        <v>0.52734375</v>
      </c>
      <c r="K79" s="2">
        <v>8.5617763561867209E-3</v>
      </c>
      <c r="L79" s="2"/>
      <c r="M79" s="2" t="e">
        <f>(Table1[[#This Row],[poisson_likelihood]] - (1-Table1[[#This Row],[poisson_likelihood]])/(1/Table1[[#This Row],[365 implied]]-1))*0.5/4</f>
        <v>#DIV/0!</v>
      </c>
    </row>
    <row r="80" spans="1:13" x14ac:dyDescent="0.2">
      <c r="A80">
        <v>4236</v>
      </c>
      <c r="B80" t="s">
        <v>103</v>
      </c>
      <c r="C80" s="1">
        <v>45601</v>
      </c>
      <c r="D80" t="s">
        <v>13</v>
      </c>
      <c r="E80">
        <v>3.5</v>
      </c>
      <c r="F80" s="2">
        <v>0.485436893203883</v>
      </c>
      <c r="G80" s="2">
        <v>0.46818978580750698</v>
      </c>
      <c r="H80" s="2">
        <v>0.50282328756322503</v>
      </c>
      <c r="I80" s="2">
        <v>0.51428571428571401</v>
      </c>
      <c r="J80" s="2">
        <v>0.493103448275862</v>
      </c>
      <c r="K80" s="2">
        <v>8.4471632972275799E-3</v>
      </c>
      <c r="L80" s="2">
        <f>1/2.05</f>
        <v>0.48780487804878053</v>
      </c>
      <c r="M80" s="4">
        <f>(Table1[[#This Row],[poisson_likelihood]] - (1-Table1[[#This Row],[poisson_likelihood]])/(1/Table1[[#This Row],[365 implied]]-1))*0.5/4</f>
        <v>3.6652070838822867E-3</v>
      </c>
    </row>
    <row r="81" spans="1:13" x14ac:dyDescent="0.2">
      <c r="A81">
        <v>4203</v>
      </c>
      <c r="B81" t="s">
        <v>87</v>
      </c>
      <c r="C81" s="1">
        <v>45601</v>
      </c>
      <c r="D81" t="s">
        <v>12</v>
      </c>
      <c r="E81">
        <v>2.5</v>
      </c>
      <c r="F81" s="2">
        <v>0.52910052910052896</v>
      </c>
      <c r="G81" s="2">
        <v>0.58343449665410896</v>
      </c>
      <c r="H81" s="2">
        <v>0.54477517742705694</v>
      </c>
      <c r="I81" s="2">
        <v>0.55214723926380305</v>
      </c>
      <c r="J81" s="2">
        <v>0.54838709677419295</v>
      </c>
      <c r="K81" s="2">
        <v>8.3216531845892103E-3</v>
      </c>
      <c r="L81" s="2"/>
      <c r="M81" s="2" t="e">
        <f>(Table1[[#This Row],[poisson_likelihood]] - (1-Table1[[#This Row],[poisson_likelihood]])/(1/Table1[[#This Row],[365 implied]]-1))*0.5/4</f>
        <v>#DIV/0!</v>
      </c>
    </row>
    <row r="82" spans="1:13" x14ac:dyDescent="0.2">
      <c r="A82">
        <v>4153</v>
      </c>
      <c r="B82" t="s">
        <v>62</v>
      </c>
      <c r="C82" s="1">
        <v>45601</v>
      </c>
      <c r="D82" t="s">
        <v>12</v>
      </c>
      <c r="E82">
        <v>1.5</v>
      </c>
      <c r="F82" s="2">
        <v>0.57471264367816</v>
      </c>
      <c r="G82" s="2">
        <v>0.61225528502964999</v>
      </c>
      <c r="H82" s="2">
        <v>0.58871289864635401</v>
      </c>
      <c r="I82" s="2">
        <v>0.48630136986301298</v>
      </c>
      <c r="J82" s="2">
        <v>0.51456310679611605</v>
      </c>
      <c r="K82" s="2">
        <v>8.2298796096814102E-3</v>
      </c>
      <c r="L82" s="2"/>
      <c r="M82" s="2" t="e">
        <f>(Table1[[#This Row],[poisson_likelihood]] - (1-Table1[[#This Row],[poisson_likelihood]])/(1/Table1[[#This Row],[365 implied]]-1))*0.5/4</f>
        <v>#DIV/0!</v>
      </c>
    </row>
    <row r="83" spans="1:13" x14ac:dyDescent="0.2">
      <c r="A83">
        <v>4072</v>
      </c>
      <c r="B83" t="s">
        <v>21</v>
      </c>
      <c r="C83" s="1">
        <v>45601</v>
      </c>
      <c r="D83" t="s">
        <v>13</v>
      </c>
      <c r="E83">
        <v>1.5</v>
      </c>
      <c r="F83" s="2">
        <v>0.413223140495867</v>
      </c>
      <c r="G83" s="2">
        <v>0.37950347585751398</v>
      </c>
      <c r="H83" s="2">
        <v>0.43206805935286302</v>
      </c>
      <c r="I83" s="2">
        <v>0.46242774566473899</v>
      </c>
      <c r="J83" s="2">
        <v>0.42857142857142799</v>
      </c>
      <c r="K83" s="2">
        <v>8.02899711864964E-3</v>
      </c>
      <c r="L83" s="2"/>
      <c r="M83" s="2" t="e">
        <f>(Table1[[#This Row],[poisson_likelihood]] - (1-Table1[[#This Row],[poisson_likelihood]])/(1/Table1[[#This Row],[365 implied]]-1))*0.5/4</f>
        <v>#DIV/0!</v>
      </c>
    </row>
    <row r="84" spans="1:13" x14ac:dyDescent="0.2">
      <c r="A84">
        <v>4168</v>
      </c>
      <c r="B84" t="s">
        <v>69</v>
      </c>
      <c r="C84" s="1">
        <v>45601</v>
      </c>
      <c r="D84" t="s">
        <v>13</v>
      </c>
      <c r="E84">
        <v>1.5</v>
      </c>
      <c r="F84" s="2">
        <v>0.44247787610619399</v>
      </c>
      <c r="G84" s="2">
        <v>0.410574482410616</v>
      </c>
      <c r="H84" s="2">
        <v>0.45941256748289</v>
      </c>
      <c r="I84" s="2">
        <v>0.44578313253011997</v>
      </c>
      <c r="J84" s="2">
        <v>0.45769230769230701</v>
      </c>
      <c r="K84" s="2">
        <v>7.5937306570102499E-3</v>
      </c>
      <c r="L84" s="2"/>
      <c r="M84" s="2" t="e">
        <f>(Table1[[#This Row],[poisson_likelihood]] - (1-Table1[[#This Row],[poisson_likelihood]])/(1/Table1[[#This Row],[365 implied]]-1))*0.5/4</f>
        <v>#DIV/0!</v>
      </c>
    </row>
    <row r="85" spans="1:13" x14ac:dyDescent="0.2">
      <c r="A85">
        <v>4104</v>
      </c>
      <c r="B85" t="s">
        <v>37</v>
      </c>
      <c r="C85" s="1">
        <v>45601</v>
      </c>
      <c r="D85" t="s">
        <v>13</v>
      </c>
      <c r="E85">
        <v>1.5</v>
      </c>
      <c r="F85" s="2">
        <v>0.413223140495867</v>
      </c>
      <c r="G85" s="2">
        <v>0.392073221338129</v>
      </c>
      <c r="H85" s="2">
        <v>0.42886236174515602</v>
      </c>
      <c r="I85" s="2">
        <v>0.50898203592814295</v>
      </c>
      <c r="J85" s="2">
        <v>0.48201438848920802</v>
      </c>
      <c r="K85" s="2">
        <v>6.6631893350844002E-3</v>
      </c>
      <c r="L85" s="2"/>
      <c r="M85" s="2" t="e">
        <f>(Table1[[#This Row],[poisson_likelihood]] - (1-Table1[[#This Row],[poisson_likelihood]])/(1/Table1[[#This Row],[365 implied]]-1))*0.5/4</f>
        <v>#DIV/0!</v>
      </c>
    </row>
    <row r="86" spans="1:13" x14ac:dyDescent="0.2">
      <c r="A86">
        <v>4076</v>
      </c>
      <c r="B86" t="s">
        <v>23</v>
      </c>
      <c r="C86" s="1">
        <v>45601</v>
      </c>
      <c r="D86" t="s">
        <v>13</v>
      </c>
      <c r="E86">
        <v>2.5</v>
      </c>
      <c r="F86" s="2">
        <v>0.52356020942408299</v>
      </c>
      <c r="G86" s="2">
        <v>0.49202829622258998</v>
      </c>
      <c r="H86" s="2">
        <v>0.53576671637658602</v>
      </c>
      <c r="I86" s="2">
        <v>0.54166666666666596</v>
      </c>
      <c r="J86" s="2">
        <v>0.53146853146853101</v>
      </c>
      <c r="K86" s="2">
        <v>6.4050627140880504E-3</v>
      </c>
      <c r="L86" s="2"/>
      <c r="M86" s="2" t="e">
        <f>(Table1[[#This Row],[poisson_likelihood]] - (1-Table1[[#This Row],[poisson_likelihood]])/(1/Table1[[#This Row],[365 implied]]-1))*0.5/4</f>
        <v>#DIV/0!</v>
      </c>
    </row>
    <row r="87" spans="1:13" x14ac:dyDescent="0.2">
      <c r="A87">
        <v>4149</v>
      </c>
      <c r="B87" t="s">
        <v>60</v>
      </c>
      <c r="C87" s="1">
        <v>45601</v>
      </c>
      <c r="D87" t="s">
        <v>12</v>
      </c>
      <c r="E87">
        <v>2.5</v>
      </c>
      <c r="F87" s="2">
        <v>0.414937759336099</v>
      </c>
      <c r="G87" s="2">
        <v>0.47744867387303502</v>
      </c>
      <c r="H87" s="2">
        <v>0.42989832038863102</v>
      </c>
      <c r="I87" s="2">
        <v>0.47701149425287298</v>
      </c>
      <c r="J87" s="2">
        <v>0.41353383458646598</v>
      </c>
      <c r="K87" s="2">
        <v>6.3927220100358203E-3</v>
      </c>
      <c r="L87" s="2"/>
      <c r="M87" s="2" t="e">
        <f>(Table1[[#This Row],[poisson_likelihood]] - (1-Table1[[#This Row],[poisson_likelihood]])/(1/Table1[[#This Row],[365 implied]]-1))*0.5/4</f>
        <v>#DIV/0!</v>
      </c>
    </row>
    <row r="88" spans="1:13" x14ac:dyDescent="0.2">
      <c r="A88">
        <v>4250</v>
      </c>
      <c r="B88" t="s">
        <v>110</v>
      </c>
      <c r="C88" s="1">
        <v>45601</v>
      </c>
      <c r="D88" t="s">
        <v>13</v>
      </c>
      <c r="E88">
        <v>2.5</v>
      </c>
      <c r="F88" s="2">
        <v>0.58479532163742598</v>
      </c>
      <c r="G88" s="2">
        <v>0.54735278592620096</v>
      </c>
      <c r="H88" s="2">
        <v>0.59451315930477999</v>
      </c>
      <c r="I88" s="2">
        <v>0.56886227544910095</v>
      </c>
      <c r="J88" s="2">
        <v>0.55035971223021496</v>
      </c>
      <c r="K88" s="2">
        <v>5.8512332433715E-3</v>
      </c>
      <c r="L88" s="2"/>
      <c r="M88" s="2" t="e">
        <f>(Table1[[#This Row],[poisson_likelihood]] - (1-Table1[[#This Row],[poisson_likelihood]])/(1/Table1[[#This Row],[365 implied]]-1))*0.5/4</f>
        <v>#DIV/0!</v>
      </c>
    </row>
    <row r="89" spans="1:13" x14ac:dyDescent="0.2">
      <c r="A89">
        <v>4196</v>
      </c>
      <c r="B89" t="s">
        <v>83</v>
      </c>
      <c r="C89" s="1">
        <v>45601</v>
      </c>
      <c r="D89" t="s">
        <v>13</v>
      </c>
      <c r="E89">
        <v>3.5</v>
      </c>
      <c r="F89" s="2">
        <v>0.59171597633136097</v>
      </c>
      <c r="G89" s="2">
        <v>0.56133994977133295</v>
      </c>
      <c r="H89" s="2">
        <v>0.60101078659775897</v>
      </c>
      <c r="I89" s="2">
        <v>0.59887005649717495</v>
      </c>
      <c r="J89" s="2">
        <v>0.6</v>
      </c>
      <c r="K89" s="2">
        <v>5.6913874457296103E-3</v>
      </c>
      <c r="L89" s="2"/>
      <c r="M89" s="2" t="e">
        <f>(Table1[[#This Row],[poisson_likelihood]] - (1-Table1[[#This Row],[poisson_likelihood]])/(1/Table1[[#This Row],[365 implied]]-1))*0.5/4</f>
        <v>#DIV/0!</v>
      </c>
    </row>
    <row r="90" spans="1:13" x14ac:dyDescent="0.2">
      <c r="A90">
        <v>4069</v>
      </c>
      <c r="B90" t="s">
        <v>20</v>
      </c>
      <c r="C90" s="1">
        <v>45601</v>
      </c>
      <c r="D90" t="s">
        <v>12</v>
      </c>
      <c r="E90">
        <v>3.5</v>
      </c>
      <c r="F90" s="2">
        <v>0.49504950495049499</v>
      </c>
      <c r="G90" s="2">
        <v>0.54145962287520599</v>
      </c>
      <c r="H90" s="2">
        <v>0.50336764678551804</v>
      </c>
      <c r="I90" s="2">
        <v>0.49152542372881303</v>
      </c>
      <c r="J90" s="2">
        <v>0.50169491525423704</v>
      </c>
      <c r="K90" s="2">
        <v>4.1182957124381303E-3</v>
      </c>
      <c r="L90" s="2"/>
      <c r="M90" s="2" t="e">
        <f>(Table1[[#This Row],[poisson_likelihood]] - (1-Table1[[#This Row],[poisson_likelihood]])/(1/Table1[[#This Row],[365 implied]]-1))*0.5/4</f>
        <v>#DIV/0!</v>
      </c>
    </row>
    <row r="91" spans="1:13" x14ac:dyDescent="0.2">
      <c r="A91">
        <v>4227</v>
      </c>
      <c r="B91" t="s">
        <v>99</v>
      </c>
      <c r="C91" s="1">
        <v>45601</v>
      </c>
      <c r="D91" t="s">
        <v>12</v>
      </c>
      <c r="E91">
        <v>3.5</v>
      </c>
      <c r="F91" s="2">
        <v>0.418410041841004</v>
      </c>
      <c r="G91" s="2">
        <v>0.46885674098039298</v>
      </c>
      <c r="H91" s="2">
        <v>0.42786736861603097</v>
      </c>
      <c r="I91" s="2">
        <v>0.38853503184713301</v>
      </c>
      <c r="J91" s="2">
        <v>0.37984496124030998</v>
      </c>
      <c r="K91" s="2">
        <v>4.0652897468191999E-3</v>
      </c>
      <c r="L91" s="2"/>
      <c r="M91" s="2" t="e">
        <f>(Table1[[#This Row],[poisson_likelihood]] - (1-Table1[[#This Row],[poisson_likelihood]])/(1/Table1[[#This Row],[365 implied]]-1))*0.5/4</f>
        <v>#DIV/0!</v>
      </c>
    </row>
    <row r="92" spans="1:13" x14ac:dyDescent="0.2">
      <c r="A92">
        <v>4135</v>
      </c>
      <c r="B92" t="s">
        <v>53</v>
      </c>
      <c r="C92" s="1">
        <v>45601</v>
      </c>
      <c r="D92" t="s">
        <v>12</v>
      </c>
      <c r="E92">
        <v>2.5</v>
      </c>
      <c r="F92" s="2">
        <v>0.48309178743961301</v>
      </c>
      <c r="G92" s="2">
        <v>0.53223350577794704</v>
      </c>
      <c r="H92" s="2">
        <v>0.49081550732532198</v>
      </c>
      <c r="I92" s="2">
        <v>0.52840909090909005</v>
      </c>
      <c r="J92" s="2">
        <v>0.47945205479452002</v>
      </c>
      <c r="K92" s="2">
        <v>3.7355374213594002E-3</v>
      </c>
      <c r="L92" s="2"/>
      <c r="M92" s="2" t="e">
        <f>(Table1[[#This Row],[poisson_likelihood]] - (1-Table1[[#This Row],[poisson_likelihood]])/(1/Table1[[#This Row],[365 implied]]-1))*0.5/4</f>
        <v>#DIV/0!</v>
      </c>
    </row>
    <row r="93" spans="1:13" x14ac:dyDescent="0.2">
      <c r="A93">
        <v>4094</v>
      </c>
      <c r="B93" t="s">
        <v>32</v>
      </c>
      <c r="C93" s="1">
        <v>45601</v>
      </c>
      <c r="D93" t="s">
        <v>13</v>
      </c>
      <c r="E93">
        <v>2.5</v>
      </c>
      <c r="F93" s="2">
        <v>0.46296296296296202</v>
      </c>
      <c r="G93" s="2">
        <v>0.43519876719539002</v>
      </c>
      <c r="H93" s="2">
        <v>0.47095529567387401</v>
      </c>
      <c r="I93" s="2">
        <v>0.48538011695906402</v>
      </c>
      <c r="J93" s="2">
        <v>0.48601398601398599</v>
      </c>
      <c r="K93" s="2">
        <v>3.7205686757692301E-3</v>
      </c>
      <c r="L93" s="2"/>
      <c r="M93" s="2" t="e">
        <f>(Table1[[#This Row],[poisson_likelihood]] - (1-Table1[[#This Row],[poisson_likelihood]])/(1/Table1[[#This Row],[365 implied]]-1))*0.5/4</f>
        <v>#DIV/0!</v>
      </c>
    </row>
    <row r="94" spans="1:13" x14ac:dyDescent="0.2">
      <c r="A94">
        <v>4090</v>
      </c>
      <c r="B94" t="s">
        <v>30</v>
      </c>
      <c r="C94" s="1">
        <v>45601</v>
      </c>
      <c r="D94" t="s">
        <v>13</v>
      </c>
      <c r="E94">
        <v>2.5</v>
      </c>
      <c r="F94" s="2">
        <v>0.48780487804877998</v>
      </c>
      <c r="G94" s="2">
        <v>0.45315593512091101</v>
      </c>
      <c r="H94" s="2">
        <v>0.49453220065632297</v>
      </c>
      <c r="I94" s="2">
        <v>0.453416149068323</v>
      </c>
      <c r="J94" s="2">
        <v>0.47037037037036999</v>
      </c>
      <c r="K94" s="2">
        <v>3.2835741298719002E-3</v>
      </c>
      <c r="L94" s="2"/>
      <c r="M94" s="2" t="e">
        <f>(Table1[[#This Row],[poisson_likelihood]] - (1-Table1[[#This Row],[poisson_likelihood]])/(1/Table1[[#This Row],[365 implied]]-1))*0.5/4</f>
        <v>#DIV/0!</v>
      </c>
    </row>
    <row r="95" spans="1:13" x14ac:dyDescent="0.2">
      <c r="A95">
        <v>4087</v>
      </c>
      <c r="B95" t="s">
        <v>29</v>
      </c>
      <c r="C95" s="1">
        <v>45601</v>
      </c>
      <c r="D95" t="s">
        <v>12</v>
      </c>
      <c r="E95">
        <v>2.5</v>
      </c>
      <c r="F95" s="2">
        <v>0.45454545454545398</v>
      </c>
      <c r="G95" s="2">
        <v>0.504360407838923</v>
      </c>
      <c r="H95" s="2">
        <v>0.46105929679486102</v>
      </c>
      <c r="I95" s="2">
        <v>0.47428571428571398</v>
      </c>
      <c r="J95" s="2">
        <v>0.42906574394463598</v>
      </c>
      <c r="K95" s="2">
        <v>2.9855110309779799E-3</v>
      </c>
      <c r="L95" s="2"/>
      <c r="M95" s="2" t="e">
        <f>(Table1[[#This Row],[poisson_likelihood]] - (1-Table1[[#This Row],[poisson_likelihood]])/(1/Table1[[#This Row],[365 implied]]-1))*0.5/4</f>
        <v>#DIV/0!</v>
      </c>
    </row>
    <row r="96" spans="1:13" x14ac:dyDescent="0.2">
      <c r="A96">
        <v>4097</v>
      </c>
      <c r="B96" t="s">
        <v>34</v>
      </c>
      <c r="C96" s="1">
        <v>45601</v>
      </c>
      <c r="D96" t="s">
        <v>12</v>
      </c>
      <c r="E96">
        <v>3.5</v>
      </c>
      <c r="F96" s="2">
        <v>0.61728395061728303</v>
      </c>
      <c r="G96" s="2">
        <v>0.64777076701000602</v>
      </c>
      <c r="H96" s="2">
        <v>0.62152901378461101</v>
      </c>
      <c r="I96" s="2">
        <v>0.65517241379310298</v>
      </c>
      <c r="J96" s="2">
        <v>0.65505226480836198</v>
      </c>
      <c r="K96" s="2">
        <v>2.77298481091556E-3</v>
      </c>
      <c r="L96" s="2"/>
      <c r="M96" s="2" t="e">
        <f>(Table1[[#This Row],[poisson_likelihood]] - (1-Table1[[#This Row],[poisson_likelihood]])/(1/Table1[[#This Row],[365 implied]]-1))*0.5/4</f>
        <v>#DIV/0!</v>
      </c>
    </row>
    <row r="97" spans="1:13" x14ac:dyDescent="0.2">
      <c r="A97">
        <v>4258</v>
      </c>
      <c r="B97" t="s">
        <v>114</v>
      </c>
      <c r="C97" s="1">
        <v>45601</v>
      </c>
      <c r="D97" t="s">
        <v>13</v>
      </c>
      <c r="E97">
        <v>1.5</v>
      </c>
      <c r="F97" s="2">
        <v>0.44052863436123302</v>
      </c>
      <c r="G97" s="2">
        <v>0.39473185862152299</v>
      </c>
      <c r="H97" s="2">
        <v>0.44605155804563101</v>
      </c>
      <c r="I97" s="2">
        <v>0.45744680851063801</v>
      </c>
      <c r="J97" s="2">
        <v>0.44285714285714201</v>
      </c>
      <c r="K97" s="2">
        <v>2.4679206227527901E-3</v>
      </c>
      <c r="L97" s="2"/>
      <c r="M97" s="2" t="e">
        <f>(Table1[[#This Row],[poisson_likelihood]] - (1-Table1[[#This Row],[poisson_likelihood]])/(1/Table1[[#This Row],[365 implied]]-1))*0.5/4</f>
        <v>#DIV/0!</v>
      </c>
    </row>
    <row r="98" spans="1:13" x14ac:dyDescent="0.2">
      <c r="A98">
        <v>4108</v>
      </c>
      <c r="B98" t="s">
        <v>39</v>
      </c>
      <c r="C98" s="1">
        <v>45601</v>
      </c>
      <c r="D98" t="s">
        <v>13</v>
      </c>
      <c r="E98">
        <v>2.5</v>
      </c>
      <c r="F98" s="2">
        <v>0.64102564102564097</v>
      </c>
      <c r="G98" s="2">
        <v>0.601061208907958</v>
      </c>
      <c r="H98" s="2">
        <v>0.644448120358459</v>
      </c>
      <c r="I98" s="2">
        <v>0.65217391304347805</v>
      </c>
      <c r="J98" s="2">
        <v>0.65562913907284703</v>
      </c>
      <c r="K98" s="2">
        <v>2.3835123924984799E-3</v>
      </c>
      <c r="L98" s="2"/>
      <c r="M98" s="2" t="e">
        <f>(Table1[[#This Row],[poisson_likelihood]] - (1-Table1[[#This Row],[poisson_likelihood]])/(1/Table1[[#This Row],[365 implied]]-1))*0.5/4</f>
        <v>#DIV/0!</v>
      </c>
    </row>
    <row r="99" spans="1:13" x14ac:dyDescent="0.2">
      <c r="A99">
        <v>4113</v>
      </c>
      <c r="B99" t="s">
        <v>42</v>
      </c>
      <c r="C99" s="1">
        <v>45601</v>
      </c>
      <c r="D99" t="s">
        <v>12</v>
      </c>
      <c r="E99">
        <v>2.5</v>
      </c>
      <c r="F99" s="2">
        <v>0.46948356807511699</v>
      </c>
      <c r="G99" s="2">
        <v>0.51762591075023801</v>
      </c>
      <c r="H99" s="2">
        <v>0.47450750109327</v>
      </c>
      <c r="I99" s="2">
        <v>0.49390243902439002</v>
      </c>
      <c r="J99" s="2">
        <v>0.45756457564575598</v>
      </c>
      <c r="K99" s="2">
        <v>2.3674728603242301E-3</v>
      </c>
      <c r="L99" s="2"/>
      <c r="M99" s="2" t="e">
        <f>(Table1[[#This Row],[poisson_likelihood]] - (1-Table1[[#This Row],[poisson_likelihood]])/(1/Table1[[#This Row],[365 implied]]-1))*0.5/4</f>
        <v>#DIV/0!</v>
      </c>
    </row>
    <row r="100" spans="1:13" x14ac:dyDescent="0.2">
      <c r="A100">
        <v>4320</v>
      </c>
      <c r="B100" t="s">
        <v>145</v>
      </c>
      <c r="C100" s="1">
        <v>45601</v>
      </c>
      <c r="D100" t="s">
        <v>13</v>
      </c>
      <c r="E100">
        <v>2.5</v>
      </c>
      <c r="F100" s="2">
        <v>0.55555555555555503</v>
      </c>
      <c r="G100" s="2">
        <v>0.51369369122893904</v>
      </c>
      <c r="H100" s="2">
        <v>0.55936735933731596</v>
      </c>
      <c r="I100" s="2">
        <v>0.61666666666666603</v>
      </c>
      <c r="J100" s="2">
        <v>0.58865248226950295</v>
      </c>
      <c r="K100" s="2">
        <v>2.1441396272405501E-3</v>
      </c>
      <c r="L100" s="2"/>
      <c r="M100" s="2" t="e">
        <f>(Table1[[#This Row],[poisson_likelihood]] - (1-Table1[[#This Row],[poisson_likelihood]])/(1/Table1[[#This Row],[365 implied]]-1))*0.5/4</f>
        <v>#DIV/0!</v>
      </c>
    </row>
    <row r="101" spans="1:13" x14ac:dyDescent="0.2">
      <c r="A101">
        <v>4102</v>
      </c>
      <c r="B101" t="s">
        <v>36</v>
      </c>
      <c r="C101" s="1">
        <v>45601</v>
      </c>
      <c r="D101" t="s">
        <v>13</v>
      </c>
      <c r="E101">
        <v>1.5</v>
      </c>
      <c r="F101" s="2">
        <v>0.47169811320754701</v>
      </c>
      <c r="G101" s="2">
        <v>0.43218264490757002</v>
      </c>
      <c r="H101" s="2">
        <v>0.47611249977676201</v>
      </c>
      <c r="I101" s="2">
        <v>0.52212389380530899</v>
      </c>
      <c r="J101" s="2">
        <v>0.52906976744185996</v>
      </c>
      <c r="K101" s="2">
        <v>2.08895078721782E-3</v>
      </c>
      <c r="L101" s="2"/>
      <c r="M101" s="2" t="e">
        <f>(Table1[[#This Row],[poisson_likelihood]] - (1-Table1[[#This Row],[poisson_likelihood]])/(1/Table1[[#This Row],[365 implied]]-1))*0.5/4</f>
        <v>#DIV/0!</v>
      </c>
    </row>
    <row r="102" spans="1:13" x14ac:dyDescent="0.2">
      <c r="A102">
        <v>4084</v>
      </c>
      <c r="B102" t="s">
        <v>27</v>
      </c>
      <c r="C102" s="1">
        <v>45601</v>
      </c>
      <c r="D102" t="s">
        <v>13</v>
      </c>
      <c r="E102">
        <v>1.5</v>
      </c>
      <c r="F102" s="2">
        <v>0.39840637450199201</v>
      </c>
      <c r="G102" s="2">
        <v>0.35241758695001202</v>
      </c>
      <c r="H102" s="2">
        <v>0.403113575821266</v>
      </c>
      <c r="I102" s="2">
        <v>0.41935483870967699</v>
      </c>
      <c r="J102" s="2">
        <v>0.435714285714285</v>
      </c>
      <c r="K102" s="2">
        <v>1.9561382965858401E-3</v>
      </c>
      <c r="L102" s="2"/>
      <c r="M102" s="2" t="e">
        <f>(Table1[[#This Row],[poisson_likelihood]] - (1-Table1[[#This Row],[poisson_likelihood]])/(1/Table1[[#This Row],[365 implied]]-1))*0.5/4</f>
        <v>#DIV/0!</v>
      </c>
    </row>
    <row r="103" spans="1:13" x14ac:dyDescent="0.2">
      <c r="A103">
        <v>4131</v>
      </c>
      <c r="B103" t="s">
        <v>51</v>
      </c>
      <c r="C103" s="1">
        <v>45601</v>
      </c>
      <c r="D103" t="s">
        <v>12</v>
      </c>
      <c r="E103">
        <v>1.5</v>
      </c>
      <c r="F103" s="2">
        <v>0.56497175141242895</v>
      </c>
      <c r="G103" s="2">
        <v>0.60617226169883198</v>
      </c>
      <c r="H103" s="2">
        <v>0.56835235003552498</v>
      </c>
      <c r="I103" s="2">
        <v>0.52777777777777701</v>
      </c>
      <c r="J103" s="2">
        <v>0.51851851851851805</v>
      </c>
      <c r="K103" s="2">
        <v>1.94274661132479E-3</v>
      </c>
      <c r="L103" s="2"/>
      <c r="M103" s="2" t="e">
        <f>(Table1[[#This Row],[poisson_likelihood]] - (1-Table1[[#This Row],[poisson_likelihood]])/(1/Table1[[#This Row],[365 implied]]-1))*0.5/4</f>
        <v>#DIV/0!</v>
      </c>
    </row>
    <row r="104" spans="1:13" x14ac:dyDescent="0.2">
      <c r="A104">
        <v>4188</v>
      </c>
      <c r="B104" t="s">
        <v>79</v>
      </c>
      <c r="C104" s="1">
        <v>45601</v>
      </c>
      <c r="D104" t="s">
        <v>13</v>
      </c>
      <c r="E104">
        <v>2.5</v>
      </c>
      <c r="F104" s="2">
        <v>0.64102564102564097</v>
      </c>
      <c r="G104" s="2">
        <v>0.59378881643305303</v>
      </c>
      <c r="H104" s="2">
        <v>0.64311774352504203</v>
      </c>
      <c r="I104" s="2">
        <v>0.628571428571428</v>
      </c>
      <c r="J104" s="2">
        <v>0.64137931034482698</v>
      </c>
      <c r="K104" s="2">
        <v>1.4569999549402201E-3</v>
      </c>
      <c r="L104" s="2"/>
      <c r="M104" s="2" t="e">
        <f>(Table1[[#This Row],[poisson_likelihood]] - (1-Table1[[#This Row],[poisson_likelihood]])/(1/Table1[[#This Row],[365 implied]]-1))*0.5/4</f>
        <v>#DIV/0!</v>
      </c>
    </row>
    <row r="105" spans="1:13" x14ac:dyDescent="0.2">
      <c r="A105">
        <v>4284</v>
      </c>
      <c r="B105" t="s">
        <v>127</v>
      </c>
      <c r="C105" s="1">
        <v>45601</v>
      </c>
      <c r="D105" t="s">
        <v>13</v>
      </c>
      <c r="E105">
        <v>2.5</v>
      </c>
      <c r="F105" s="2">
        <v>0.512820512820512</v>
      </c>
      <c r="G105" s="2">
        <v>0.47180081165870902</v>
      </c>
      <c r="H105" s="2">
        <v>0.51564378043565995</v>
      </c>
      <c r="I105" s="2">
        <v>0.48837209302325502</v>
      </c>
      <c r="J105" s="2">
        <v>0.48958333333333298</v>
      </c>
      <c r="K105" s="2">
        <v>1.4487820656677E-3</v>
      </c>
      <c r="L105" s="2"/>
      <c r="M105" s="2" t="e">
        <f>(Table1[[#This Row],[poisson_likelihood]] - (1-Table1[[#This Row],[poisson_likelihood]])/(1/Table1[[#This Row],[365 implied]]-1))*0.5/4</f>
        <v>#DIV/0!</v>
      </c>
    </row>
    <row r="106" spans="1:13" x14ac:dyDescent="0.2">
      <c r="A106">
        <v>4214</v>
      </c>
      <c r="B106" t="s">
        <v>92</v>
      </c>
      <c r="C106" s="1">
        <v>45601</v>
      </c>
      <c r="D106" t="s">
        <v>13</v>
      </c>
      <c r="E106">
        <v>1.5</v>
      </c>
      <c r="F106" s="2">
        <v>0.44247787610619399</v>
      </c>
      <c r="G106" s="2">
        <v>0.40002572381944601</v>
      </c>
      <c r="H106" s="2">
        <v>0.44336981260976499</v>
      </c>
      <c r="I106" s="2">
        <v>0.45890410958904099</v>
      </c>
      <c r="J106" s="2">
        <v>0.41603053435114501</v>
      </c>
      <c r="K106" s="2">
        <v>3.9995565437885E-4</v>
      </c>
      <c r="L106" s="2"/>
      <c r="M106" s="2" t="e">
        <f>(Table1[[#This Row],[poisson_likelihood]] - (1-Table1[[#This Row],[poisson_likelihood]])/(1/Table1[[#This Row],[365 implied]]-1))*0.5/4</f>
        <v>#DIV/0!</v>
      </c>
    </row>
    <row r="107" spans="1:13" x14ac:dyDescent="0.2">
      <c r="A107">
        <v>4224</v>
      </c>
      <c r="B107" t="s">
        <v>97</v>
      </c>
      <c r="C107" s="1">
        <v>45601</v>
      </c>
      <c r="D107" t="s">
        <v>13</v>
      </c>
      <c r="E107">
        <v>1.5</v>
      </c>
      <c r="F107" s="2">
        <v>0.4</v>
      </c>
      <c r="G107" s="2">
        <v>0.36496075833140401</v>
      </c>
      <c r="H107" s="2">
        <v>0.40047269524402002</v>
      </c>
      <c r="I107" s="2">
        <v>0.46022727272727199</v>
      </c>
      <c r="J107" s="2">
        <v>0.43493150684931497</v>
      </c>
      <c r="K107" s="2">
        <v>1.9695635167521399E-4</v>
      </c>
      <c r="L107" s="2"/>
      <c r="M107" s="2" t="e">
        <f>(Table1[[#This Row],[poisson_likelihood]] - (1-Table1[[#This Row],[poisson_likelihood]])/(1/Table1[[#This Row],[365 implied]]-1))*0.5/4</f>
        <v>#DIV/0!</v>
      </c>
    </row>
    <row r="108" spans="1:13" x14ac:dyDescent="0.2">
      <c r="A108">
        <v>4192</v>
      </c>
      <c r="B108" t="s">
        <v>81</v>
      </c>
      <c r="C108" s="1">
        <v>45601</v>
      </c>
      <c r="D108" t="s">
        <v>13</v>
      </c>
      <c r="E108">
        <v>2.5</v>
      </c>
      <c r="F108" s="2">
        <v>0.54054054054054002</v>
      </c>
      <c r="G108" s="2">
        <v>0.49725909301510901</v>
      </c>
      <c r="H108" s="2">
        <v>0.54077334093336604</v>
      </c>
      <c r="I108" s="2">
        <v>0.53672316384180796</v>
      </c>
      <c r="J108" s="2">
        <v>0.58305084745762703</v>
      </c>
      <c r="K108" s="2">
        <v>1.2667080197878401E-4</v>
      </c>
      <c r="L108" s="2"/>
      <c r="M108" s="2" t="e">
        <f>(Table1[[#This Row],[poisson_likelihood]] - (1-Table1[[#This Row],[poisson_likelihood]])/(1/Table1[[#This Row],[365 implied]]-1))*0.5/4</f>
        <v>#DIV/0!</v>
      </c>
    </row>
    <row r="109" spans="1:13" x14ac:dyDescent="0.2">
      <c r="A109">
        <v>4099</v>
      </c>
      <c r="B109" t="s">
        <v>35</v>
      </c>
      <c r="C109" s="1">
        <v>45601</v>
      </c>
      <c r="D109" t="s">
        <v>12</v>
      </c>
      <c r="E109">
        <v>2.5</v>
      </c>
      <c r="F109" s="2">
        <v>0.40983606557377</v>
      </c>
      <c r="G109" s="2">
        <v>0.45569606073603902</v>
      </c>
      <c r="H109" s="2">
        <v>0.40973363301933002</v>
      </c>
      <c r="I109" s="2">
        <v>0.40571428571428497</v>
      </c>
      <c r="J109" s="2">
        <v>0.37716262975778497</v>
      </c>
      <c r="K109" s="2">
        <v>-4.33915682004071E-5</v>
      </c>
      <c r="L109" s="2"/>
      <c r="M109" s="2" t="e">
        <f>(Table1[[#This Row],[poisson_likelihood]] - (1-Table1[[#This Row],[poisson_likelihood]])/(1/Table1[[#This Row],[365 implied]]-1))*0.5/4</f>
        <v>#DIV/0!</v>
      </c>
    </row>
    <row r="110" spans="1:13" x14ac:dyDescent="0.2">
      <c r="A110">
        <v>4095</v>
      </c>
      <c r="B110" t="s">
        <v>33</v>
      </c>
      <c r="C110" s="1">
        <v>45601</v>
      </c>
      <c r="D110" t="s">
        <v>12</v>
      </c>
      <c r="E110">
        <v>2.5</v>
      </c>
      <c r="F110" s="2">
        <v>0.48780487804877998</v>
      </c>
      <c r="G110" s="2">
        <v>0.52595766281300704</v>
      </c>
      <c r="H110" s="2">
        <v>0.48684264324586701</v>
      </c>
      <c r="I110" s="2">
        <v>0.44767441860465101</v>
      </c>
      <c r="J110" s="2">
        <v>0.452631578947368</v>
      </c>
      <c r="K110" s="2">
        <v>-4.69662225231495E-4</v>
      </c>
      <c r="L110" s="2"/>
      <c r="M110" s="2" t="e">
        <f>(Table1[[#This Row],[poisson_likelihood]] - (1-Table1[[#This Row],[poisson_likelihood]])/(1/Table1[[#This Row],[365 implied]]-1))*0.5/4</f>
        <v>#DIV/0!</v>
      </c>
    </row>
    <row r="111" spans="1:13" x14ac:dyDescent="0.2">
      <c r="A111">
        <v>4246</v>
      </c>
      <c r="B111" t="s">
        <v>108</v>
      </c>
      <c r="C111" s="1">
        <v>45601</v>
      </c>
      <c r="D111" t="s">
        <v>13</v>
      </c>
      <c r="E111">
        <v>1.5</v>
      </c>
      <c r="F111" s="2">
        <v>0.42016806722688999</v>
      </c>
      <c r="G111" s="2">
        <v>0.37313585748560202</v>
      </c>
      <c r="H111" s="2">
        <v>0.41860680612902401</v>
      </c>
      <c r="I111" s="2">
        <v>0.44776119402984998</v>
      </c>
      <c r="J111" s="2">
        <v>0.43933054393305399</v>
      </c>
      <c r="K111" s="2">
        <v>-6.7315242987733804E-4</v>
      </c>
      <c r="L111" s="2"/>
      <c r="M111" s="2" t="e">
        <f>(Table1[[#This Row],[poisson_likelihood]] - (1-Table1[[#This Row],[poisson_likelihood]])/(1/Table1[[#This Row],[365 implied]]-1))*0.5/4</f>
        <v>#DIV/0!</v>
      </c>
    </row>
    <row r="112" spans="1:13" x14ac:dyDescent="0.2">
      <c r="A112">
        <v>4119</v>
      </c>
      <c r="B112" t="s">
        <v>45</v>
      </c>
      <c r="C112" s="1">
        <v>45601</v>
      </c>
      <c r="D112" t="s">
        <v>12</v>
      </c>
      <c r="E112">
        <v>1.5</v>
      </c>
      <c r="F112" s="2">
        <v>0.625</v>
      </c>
      <c r="G112" s="2">
        <v>0.65707889243782402</v>
      </c>
      <c r="H112" s="2">
        <v>0.62395270809847103</v>
      </c>
      <c r="I112" s="2">
        <v>0.62698412698412698</v>
      </c>
      <c r="J112" s="2">
        <v>0.62869198312236196</v>
      </c>
      <c r="K112" s="2">
        <v>-6.9819460101891396E-4</v>
      </c>
      <c r="L112" s="2"/>
      <c r="M112" s="2" t="e">
        <f>(Table1[[#This Row],[poisson_likelihood]] - (1-Table1[[#This Row],[poisson_likelihood]])/(1/Table1[[#This Row],[365 implied]]-1))*0.5/4</f>
        <v>#DIV/0!</v>
      </c>
    </row>
    <row r="113" spans="1:13" x14ac:dyDescent="0.2">
      <c r="A113">
        <v>4264</v>
      </c>
      <c r="B113" t="s">
        <v>117</v>
      </c>
      <c r="C113" s="1">
        <v>45601</v>
      </c>
      <c r="D113" t="s">
        <v>13</v>
      </c>
      <c r="E113">
        <v>2.5</v>
      </c>
      <c r="F113" s="2">
        <v>0.46296296296296202</v>
      </c>
      <c r="G113" s="2">
        <v>0.418629339680752</v>
      </c>
      <c r="H113" s="2">
        <v>0.46126887867570898</v>
      </c>
      <c r="I113" s="2">
        <v>0.46511627906976699</v>
      </c>
      <c r="J113" s="2">
        <v>0.44718309859154898</v>
      </c>
      <c r="K113" s="2">
        <v>-7.8862544406607595E-4</v>
      </c>
      <c r="L113" s="2"/>
      <c r="M113" s="2" t="e">
        <f>(Table1[[#This Row],[poisson_likelihood]] - (1-Table1[[#This Row],[poisson_likelihood]])/(1/Table1[[#This Row],[365 implied]]-1))*0.5/4</f>
        <v>#DIV/0!</v>
      </c>
    </row>
    <row r="114" spans="1:13" x14ac:dyDescent="0.2">
      <c r="A114">
        <v>4056</v>
      </c>
      <c r="B114" t="s">
        <v>11</v>
      </c>
      <c r="C114" s="1">
        <v>45601</v>
      </c>
      <c r="D114" t="s">
        <v>13</v>
      </c>
      <c r="E114">
        <v>4.5</v>
      </c>
      <c r="F114" s="2">
        <v>0.54054054054054002</v>
      </c>
      <c r="G114" s="2">
        <v>0.50506443520810795</v>
      </c>
      <c r="H114" s="2">
        <v>0.53777372874852603</v>
      </c>
      <c r="I114" s="2">
        <v>0.57142857142857095</v>
      </c>
      <c r="J114" s="2">
        <v>0.58245614035087701</v>
      </c>
      <c r="K114" s="2">
        <v>-1.5054711221252899E-3</v>
      </c>
      <c r="L114" s="2"/>
      <c r="M114" s="2" t="e">
        <f>(Table1[[#This Row],[poisson_likelihood]] - (1-Table1[[#This Row],[poisson_likelihood]])/(1/Table1[[#This Row],[365 implied]]-1))*0.5/4</f>
        <v>#DIV/0!</v>
      </c>
    </row>
    <row r="115" spans="1:13" x14ac:dyDescent="0.2">
      <c r="A115">
        <v>4237</v>
      </c>
      <c r="B115" t="s">
        <v>104</v>
      </c>
      <c r="C115" s="1">
        <v>45601</v>
      </c>
      <c r="D115" t="s">
        <v>12</v>
      </c>
      <c r="E115">
        <v>2.5</v>
      </c>
      <c r="F115" s="2">
        <v>0.40160642570281102</v>
      </c>
      <c r="G115" s="2">
        <v>0.44422672625234799</v>
      </c>
      <c r="H115" s="2">
        <v>0.39734572309233501</v>
      </c>
      <c r="I115" s="2">
        <v>0.39354838709677398</v>
      </c>
      <c r="J115" s="2">
        <v>0.41263940520446002</v>
      </c>
      <c r="K115" s="2">
        <v>-1.7800586409538099E-3</v>
      </c>
      <c r="L115" s="2"/>
      <c r="M115" s="2" t="e">
        <f>(Table1[[#This Row],[poisson_likelihood]] - (1-Table1[[#This Row],[poisson_likelihood]])/(1/Table1[[#This Row],[365 implied]]-1))*0.5/4</f>
        <v>#DIV/0!</v>
      </c>
    </row>
    <row r="116" spans="1:13" x14ac:dyDescent="0.2">
      <c r="A116">
        <v>4156</v>
      </c>
      <c r="B116" t="s">
        <v>63</v>
      </c>
      <c r="C116" s="1">
        <v>45601</v>
      </c>
      <c r="D116" t="s">
        <v>13</v>
      </c>
      <c r="E116">
        <v>2.5</v>
      </c>
      <c r="F116" s="2">
        <v>0.44642857142857101</v>
      </c>
      <c r="G116" s="2">
        <v>0.40943636367411501</v>
      </c>
      <c r="H116" s="2">
        <v>0.44200349789013599</v>
      </c>
      <c r="I116" s="2">
        <v>0.47337278106508801</v>
      </c>
      <c r="J116" s="2">
        <v>0.47731755424063099</v>
      </c>
      <c r="K116" s="2">
        <v>-1.99842030768047E-3</v>
      </c>
      <c r="L116" s="2"/>
      <c r="M116" s="2" t="e">
        <f>(Table1[[#This Row],[poisson_likelihood]] - (1-Table1[[#This Row],[poisson_likelihood]])/(1/Table1[[#This Row],[365 implied]]-1))*0.5/4</f>
        <v>#DIV/0!</v>
      </c>
    </row>
    <row r="117" spans="1:13" x14ac:dyDescent="0.2">
      <c r="A117">
        <v>4294</v>
      </c>
      <c r="B117" t="s">
        <v>132</v>
      </c>
      <c r="C117" s="1">
        <v>45601</v>
      </c>
      <c r="D117" t="s">
        <v>13</v>
      </c>
      <c r="E117">
        <v>1.5</v>
      </c>
      <c r="F117" s="2">
        <v>0.413223140495867</v>
      </c>
      <c r="G117" s="2">
        <v>0.37136362402318801</v>
      </c>
      <c r="H117" s="2">
        <v>0.40816688355849701</v>
      </c>
      <c r="I117" s="2">
        <v>0.43589743589743501</v>
      </c>
      <c r="J117" s="2">
        <v>0.43027888446215101</v>
      </c>
      <c r="K117" s="2">
        <v>-2.1542503148656899E-3</v>
      </c>
      <c r="L117" s="2"/>
      <c r="M117" s="2" t="e">
        <f>(Table1[[#This Row],[poisson_likelihood]] - (1-Table1[[#This Row],[poisson_likelihood]])/(1/Table1[[#This Row],[365 implied]]-1))*0.5/4</f>
        <v>#DIV/0!</v>
      </c>
    </row>
    <row r="118" spans="1:13" x14ac:dyDescent="0.2">
      <c r="A118">
        <v>4061</v>
      </c>
      <c r="B118" t="s">
        <v>16</v>
      </c>
      <c r="C118" s="1">
        <v>45601</v>
      </c>
      <c r="D118" t="s">
        <v>12</v>
      </c>
      <c r="E118">
        <v>1.5</v>
      </c>
      <c r="F118" s="2">
        <v>0.65359477124182996</v>
      </c>
      <c r="G118" s="2">
        <v>0.66692350022239799</v>
      </c>
      <c r="H118" s="2">
        <v>0.65050290269590005</v>
      </c>
      <c r="I118" s="2">
        <v>0.62</v>
      </c>
      <c r="J118" s="2">
        <v>0.63953488372093004</v>
      </c>
      <c r="K118" s="2">
        <v>-2.2313956958827899E-3</v>
      </c>
      <c r="L118" s="2"/>
      <c r="M118" s="2" t="e">
        <f>(Table1[[#This Row],[poisson_likelihood]] - (1-Table1[[#This Row],[poisson_likelihood]])/(1/Table1[[#This Row],[365 implied]]-1))*0.5/4</f>
        <v>#DIV/0!</v>
      </c>
    </row>
    <row r="119" spans="1:13" x14ac:dyDescent="0.2">
      <c r="A119">
        <v>4118</v>
      </c>
      <c r="B119" t="s">
        <v>44</v>
      </c>
      <c r="C119" s="1">
        <v>45601</v>
      </c>
      <c r="D119" t="s">
        <v>13</v>
      </c>
      <c r="E119">
        <v>2.5</v>
      </c>
      <c r="F119" s="2">
        <v>0.55555555555555503</v>
      </c>
      <c r="G119" s="2">
        <v>0.50719484338745302</v>
      </c>
      <c r="H119" s="2">
        <v>0.55105899181930496</v>
      </c>
      <c r="I119" s="2">
        <v>0.54651162790697605</v>
      </c>
      <c r="J119" s="2">
        <v>0.528169014084507</v>
      </c>
      <c r="K119" s="2">
        <v>-2.5293171016409401E-3</v>
      </c>
      <c r="L119" s="2"/>
      <c r="M119" s="2" t="e">
        <f>(Table1[[#This Row],[poisson_likelihood]] - (1-Table1[[#This Row],[poisson_likelihood]])/(1/Table1[[#This Row],[365 implied]]-1))*0.5/4</f>
        <v>#DIV/0!</v>
      </c>
    </row>
    <row r="120" spans="1:13" x14ac:dyDescent="0.2">
      <c r="A120">
        <v>4073</v>
      </c>
      <c r="B120" t="s">
        <v>22</v>
      </c>
      <c r="C120" s="1">
        <v>45601</v>
      </c>
      <c r="D120" t="s">
        <v>12</v>
      </c>
      <c r="E120">
        <v>1.5</v>
      </c>
      <c r="F120" s="2">
        <v>0.63694267515923497</v>
      </c>
      <c r="G120" s="2">
        <v>0.66069627025064703</v>
      </c>
      <c r="H120" s="2">
        <v>0.63320952932002605</v>
      </c>
      <c r="I120" s="2">
        <v>0.63095238095238004</v>
      </c>
      <c r="J120" s="2">
        <v>0.60573476702508899</v>
      </c>
      <c r="K120" s="2">
        <v>-2.5706311261220098E-3</v>
      </c>
      <c r="L120" s="2"/>
      <c r="M120" s="2" t="e">
        <f>(Table1[[#This Row],[poisson_likelihood]] - (1-Table1[[#This Row],[poisson_likelihood]])/(1/Table1[[#This Row],[365 implied]]-1))*0.5/4</f>
        <v>#DIV/0!</v>
      </c>
    </row>
    <row r="121" spans="1:13" x14ac:dyDescent="0.2">
      <c r="A121">
        <v>4324</v>
      </c>
      <c r="B121" t="s">
        <v>147</v>
      </c>
      <c r="C121" s="1">
        <v>45601</v>
      </c>
      <c r="D121" t="s">
        <v>13</v>
      </c>
      <c r="E121">
        <v>1.5</v>
      </c>
      <c r="F121" s="2">
        <v>0.44444444444444398</v>
      </c>
      <c r="G121" s="2">
        <v>0.406386661927858</v>
      </c>
      <c r="H121" s="2">
        <v>0.43659022513303603</v>
      </c>
      <c r="I121" s="2">
        <v>0.44155844155844098</v>
      </c>
      <c r="J121" s="2">
        <v>0.43989769820971802</v>
      </c>
      <c r="K121" s="2">
        <v>-3.5343986901333799E-3</v>
      </c>
      <c r="L121" s="2"/>
      <c r="M121" s="2" t="e">
        <f>(Table1[[#This Row],[poisson_likelihood]] - (1-Table1[[#This Row],[poisson_likelihood]])/(1/Table1[[#This Row],[365 implied]]-1))*0.5/4</f>
        <v>#DIV/0!</v>
      </c>
    </row>
    <row r="122" spans="1:13" x14ac:dyDescent="0.2">
      <c r="A122">
        <v>4088</v>
      </c>
      <c r="B122" t="s">
        <v>29</v>
      </c>
      <c r="C122" s="1">
        <v>45601</v>
      </c>
      <c r="D122" t="s">
        <v>13</v>
      </c>
      <c r="E122">
        <v>2.5</v>
      </c>
      <c r="F122" s="2">
        <v>0.54644808743169304</v>
      </c>
      <c r="G122" s="2">
        <v>0.495639592161076</v>
      </c>
      <c r="H122" s="2">
        <v>0.53894070320513898</v>
      </c>
      <c r="I122" s="2">
        <v>0.52571428571428502</v>
      </c>
      <c r="J122" s="2">
        <v>0.57093425605536297</v>
      </c>
      <c r="K122" s="2">
        <v>-4.1381063658420501E-3</v>
      </c>
      <c r="L122" s="2"/>
      <c r="M122" s="2" t="e">
        <f>(Table1[[#This Row],[poisson_likelihood]] - (1-Table1[[#This Row],[poisson_likelihood]])/(1/Table1[[#This Row],[365 implied]]-1))*0.5/4</f>
        <v>#DIV/0!</v>
      </c>
    </row>
    <row r="123" spans="1:13" x14ac:dyDescent="0.2">
      <c r="A123">
        <v>4226</v>
      </c>
      <c r="B123" t="s">
        <v>98</v>
      </c>
      <c r="C123" s="1">
        <v>45601</v>
      </c>
      <c r="D123" t="s">
        <v>13</v>
      </c>
      <c r="E123">
        <v>1.5</v>
      </c>
      <c r="F123" s="2">
        <v>0.45662100456621002</v>
      </c>
      <c r="G123" s="2">
        <v>0.391319284477264</v>
      </c>
      <c r="H123" s="2">
        <v>0.44476301528582202</v>
      </c>
      <c r="I123" s="2">
        <v>0.45664739884393002</v>
      </c>
      <c r="J123" s="2">
        <v>0.43944636678200599</v>
      </c>
      <c r="K123" s="2">
        <v>-5.4556715386657999E-3</v>
      </c>
      <c r="L123" s="2"/>
      <c r="M123" s="2" t="e">
        <f>(Table1[[#This Row],[poisson_likelihood]] - (1-Table1[[#This Row],[poisson_likelihood]])/(1/Table1[[#This Row],[365 implied]]-1))*0.5/4</f>
        <v>#DIV/0!</v>
      </c>
    </row>
    <row r="124" spans="1:13" x14ac:dyDescent="0.2">
      <c r="A124">
        <v>4206</v>
      </c>
      <c r="B124" t="s">
        <v>88</v>
      </c>
      <c r="C124" s="1">
        <v>45601</v>
      </c>
      <c r="D124" t="s">
        <v>13</v>
      </c>
      <c r="E124">
        <v>3.5</v>
      </c>
      <c r="F124" s="2">
        <v>0.52356020942408299</v>
      </c>
      <c r="G124" s="2">
        <v>0.47651293730276401</v>
      </c>
      <c r="H124" s="2">
        <v>0.51195156939464703</v>
      </c>
      <c r="I124" s="2">
        <v>0.50980392156862697</v>
      </c>
      <c r="J124" s="2">
        <v>0.515384615384615</v>
      </c>
      <c r="K124" s="2">
        <v>-6.0913468286329601E-3</v>
      </c>
      <c r="L124" s="2"/>
      <c r="M124" s="2" t="e">
        <f>(Table1[[#This Row],[poisson_likelihood]] - (1-Table1[[#This Row],[poisson_likelihood]])/(1/Table1[[#This Row],[365 implied]]-1))*0.5/4</f>
        <v>#DIV/0!</v>
      </c>
    </row>
    <row r="125" spans="1:13" x14ac:dyDescent="0.2">
      <c r="A125">
        <v>4174</v>
      </c>
      <c r="B125" t="s">
        <v>72</v>
      </c>
      <c r="C125" s="1">
        <v>45601</v>
      </c>
      <c r="D125" t="s">
        <v>13</v>
      </c>
      <c r="E125">
        <v>2.5</v>
      </c>
      <c r="F125" s="2">
        <v>0.43103448275862</v>
      </c>
      <c r="G125" s="2">
        <v>0.38489671569075201</v>
      </c>
      <c r="H125" s="2">
        <v>0.416320274573238</v>
      </c>
      <c r="I125" s="2">
        <v>0.44318181818181801</v>
      </c>
      <c r="J125" s="2">
        <v>0.39041095890410898</v>
      </c>
      <c r="K125" s="2">
        <v>-6.4653338996376996E-3</v>
      </c>
      <c r="L125" s="2"/>
      <c r="M125" s="2" t="e">
        <f>(Table1[[#This Row],[poisson_likelihood]] - (1-Table1[[#This Row],[poisson_likelihood]])/(1/Table1[[#This Row],[365 implied]]-1))*0.5/4</f>
        <v>#DIV/0!</v>
      </c>
    </row>
    <row r="126" spans="1:13" x14ac:dyDescent="0.2">
      <c r="A126">
        <v>4311</v>
      </c>
      <c r="B126" t="s">
        <v>141</v>
      </c>
      <c r="C126" s="1">
        <v>45601</v>
      </c>
      <c r="D126" t="s">
        <v>12</v>
      </c>
      <c r="E126">
        <v>1.5</v>
      </c>
      <c r="F126" s="2">
        <v>0.58479532163742598</v>
      </c>
      <c r="G126" s="2">
        <v>0.62230773414421703</v>
      </c>
      <c r="H126" s="2">
        <v>0.57311759395536899</v>
      </c>
      <c r="I126" s="2">
        <v>0.619354838709677</v>
      </c>
      <c r="J126" s="2">
        <v>0.60956175298804705</v>
      </c>
      <c r="K126" s="2">
        <v>-7.0313078649007401E-3</v>
      </c>
      <c r="L126" s="2"/>
      <c r="M126" s="2" t="e">
        <f>(Table1[[#This Row],[poisson_likelihood]] - (1-Table1[[#This Row],[poisson_likelihood]])/(1/Table1[[#This Row],[365 implied]]-1))*0.5/4</f>
        <v>#DIV/0!</v>
      </c>
    </row>
    <row r="127" spans="1:13" x14ac:dyDescent="0.2">
      <c r="A127">
        <v>4142</v>
      </c>
      <c r="B127" t="s">
        <v>56</v>
      </c>
      <c r="C127" s="1">
        <v>45601</v>
      </c>
      <c r="D127" t="s">
        <v>13</v>
      </c>
      <c r="E127">
        <v>2.5</v>
      </c>
      <c r="F127" s="2">
        <v>0.63694267515923497</v>
      </c>
      <c r="G127" s="2">
        <v>0.58306657119175798</v>
      </c>
      <c r="H127" s="2">
        <v>0.62583759431205199</v>
      </c>
      <c r="I127" s="2">
        <v>0.65340909090909005</v>
      </c>
      <c r="J127" s="2">
        <v>0.65068493150684903</v>
      </c>
      <c r="K127" s="2">
        <v>-7.64691970617426E-3</v>
      </c>
      <c r="L127" s="2"/>
      <c r="M127" s="2" t="e">
        <f>(Table1[[#This Row],[poisson_likelihood]] - (1-Table1[[#This Row],[poisson_likelihood]])/(1/Table1[[#This Row],[365 implied]]-1))*0.5/4</f>
        <v>#DIV/0!</v>
      </c>
    </row>
    <row r="128" spans="1:13" x14ac:dyDescent="0.2">
      <c r="A128">
        <v>4281</v>
      </c>
      <c r="B128" t="s">
        <v>126</v>
      </c>
      <c r="C128" s="1">
        <v>45601</v>
      </c>
      <c r="D128" t="s">
        <v>12</v>
      </c>
      <c r="E128">
        <v>1.5</v>
      </c>
      <c r="F128" s="2">
        <v>0.58479532163742598</v>
      </c>
      <c r="G128" s="2">
        <v>0.618228189627124</v>
      </c>
      <c r="H128" s="2">
        <v>0.57186469414223096</v>
      </c>
      <c r="I128" s="2">
        <v>0.58823529411764697</v>
      </c>
      <c r="J128" s="2">
        <v>0.58396946564885499</v>
      </c>
      <c r="K128" s="2">
        <v>-7.7856947242198804E-3</v>
      </c>
      <c r="L128" s="2"/>
      <c r="M128" s="2" t="e">
        <f>(Table1[[#This Row],[poisson_likelihood]] - (1-Table1[[#This Row],[poisson_likelihood]])/(1/Table1[[#This Row],[365 implied]]-1))*0.5/4</f>
        <v>#DIV/0!</v>
      </c>
    </row>
    <row r="129" spans="1:13" x14ac:dyDescent="0.2">
      <c r="A129">
        <v>4232</v>
      </c>
      <c r="B129" t="s">
        <v>101</v>
      </c>
      <c r="C129" s="1">
        <v>45601</v>
      </c>
      <c r="D129" t="s">
        <v>13</v>
      </c>
      <c r="E129">
        <v>3.5</v>
      </c>
      <c r="F129" s="2">
        <v>0.61728395061728303</v>
      </c>
      <c r="G129" s="2">
        <v>0.56507178048238405</v>
      </c>
      <c r="H129" s="2">
        <v>0.60467720070909303</v>
      </c>
      <c r="I129" s="2">
        <v>0.61271676300578004</v>
      </c>
      <c r="J129" s="2">
        <v>0.61937716262975695</v>
      </c>
      <c r="K129" s="2">
        <v>-8.2350543755113307E-3</v>
      </c>
      <c r="L129" s="2"/>
      <c r="M129" s="2" t="e">
        <f>(Table1[[#This Row],[poisson_likelihood]] - (1-Table1[[#This Row],[poisson_likelihood]])/(1/Table1[[#This Row],[365 implied]]-1))*0.5/4</f>
        <v>#DIV/0!</v>
      </c>
    </row>
    <row r="130" spans="1:13" x14ac:dyDescent="0.2">
      <c r="A130">
        <v>4212</v>
      </c>
      <c r="B130" t="s">
        <v>91</v>
      </c>
      <c r="C130" s="1">
        <v>45601</v>
      </c>
      <c r="D130" t="s">
        <v>13</v>
      </c>
      <c r="E130">
        <v>1.5</v>
      </c>
      <c r="F130" s="2">
        <v>0.44052863436123302</v>
      </c>
      <c r="G130" s="2">
        <v>0.367910360426842</v>
      </c>
      <c r="H130" s="2">
        <v>0.419370277005845</v>
      </c>
      <c r="I130" s="2">
        <v>0.41618497109826502</v>
      </c>
      <c r="J130" s="2">
        <v>0.40069686411149802</v>
      </c>
      <c r="K130" s="2">
        <v>-9.4546203143171092E-3</v>
      </c>
      <c r="L130" s="2"/>
      <c r="M130" s="2" t="e">
        <f>(Table1[[#This Row],[poisson_likelihood]] - (1-Table1[[#This Row],[poisson_likelihood]])/(1/Table1[[#This Row],[365 implied]]-1))*0.5/4</f>
        <v>#DIV/0!</v>
      </c>
    </row>
    <row r="131" spans="1:13" x14ac:dyDescent="0.2">
      <c r="A131">
        <v>4302</v>
      </c>
      <c r="B131" t="s">
        <v>136</v>
      </c>
      <c r="C131" s="1">
        <v>45601</v>
      </c>
      <c r="D131" t="s">
        <v>13</v>
      </c>
      <c r="E131">
        <v>1.5</v>
      </c>
      <c r="F131" s="2">
        <v>0.485436893203883</v>
      </c>
      <c r="G131" s="2">
        <v>0.42055220788917502</v>
      </c>
      <c r="H131" s="2">
        <v>0.46529651266193101</v>
      </c>
      <c r="I131" s="2">
        <v>0.50322580645161197</v>
      </c>
      <c r="J131" s="2">
        <v>0.51669941060903701</v>
      </c>
      <c r="K131" s="2">
        <v>-9.7851848859483708E-3</v>
      </c>
      <c r="L131" s="2"/>
      <c r="M131" s="2" t="e">
        <f>(Table1[[#This Row],[poisson_likelihood]] - (1-Table1[[#This Row],[poisson_likelihood]])/(1/Table1[[#This Row],[365 implied]]-1))*0.5/4</f>
        <v>#DIV/0!</v>
      </c>
    </row>
    <row r="132" spans="1:13" x14ac:dyDescent="0.2">
      <c r="A132">
        <v>4085</v>
      </c>
      <c r="B132" t="s">
        <v>28</v>
      </c>
      <c r="C132" s="1">
        <v>45601</v>
      </c>
      <c r="D132" t="s">
        <v>12</v>
      </c>
      <c r="E132">
        <v>3.5</v>
      </c>
      <c r="F132" s="2">
        <v>0.46948356807511699</v>
      </c>
      <c r="G132" s="2">
        <v>0.48597599643502298</v>
      </c>
      <c r="H132" s="2">
        <v>0.44869727628304801</v>
      </c>
      <c r="I132" s="2">
        <v>0.447204968944099</v>
      </c>
      <c r="J132" s="2">
        <v>0.42105263157894701</v>
      </c>
      <c r="K132" s="2">
        <v>-9.7953100701563198E-3</v>
      </c>
      <c r="L132" s="2"/>
      <c r="M132" s="2" t="e">
        <f>(Table1[[#This Row],[poisson_likelihood]] - (1-Table1[[#This Row],[poisson_likelihood]])/(1/Table1[[#This Row],[365 implied]]-1))*0.5/4</f>
        <v>#DIV/0!</v>
      </c>
    </row>
    <row r="133" spans="1:13" x14ac:dyDescent="0.2">
      <c r="A133">
        <v>4287</v>
      </c>
      <c r="B133" t="s">
        <v>129</v>
      </c>
      <c r="C133" s="1">
        <v>45601</v>
      </c>
      <c r="D133" t="s">
        <v>12</v>
      </c>
      <c r="E133">
        <v>3.5</v>
      </c>
      <c r="F133" s="2">
        <v>0.45871559633027498</v>
      </c>
      <c r="G133" s="2">
        <v>0.47481592703793402</v>
      </c>
      <c r="H133" s="2">
        <v>0.43540821117228201</v>
      </c>
      <c r="I133" s="2">
        <v>0.44827586206896503</v>
      </c>
      <c r="J133" s="2">
        <v>0.43402777777777701</v>
      </c>
      <c r="K133" s="2">
        <v>-1.0764851619581199E-2</v>
      </c>
      <c r="L133" s="2"/>
      <c r="M133" s="2" t="e">
        <f>(Table1[[#This Row],[poisson_likelihood]] - (1-Table1[[#This Row],[poisson_likelihood]])/(1/Table1[[#This Row],[365 implied]]-1))*0.5/4</f>
        <v>#DIV/0!</v>
      </c>
    </row>
    <row r="134" spans="1:13" x14ac:dyDescent="0.2">
      <c r="A134">
        <v>4111</v>
      </c>
      <c r="B134" t="s">
        <v>41</v>
      </c>
      <c r="C134" s="1">
        <v>45601</v>
      </c>
      <c r="D134" t="s">
        <v>12</v>
      </c>
      <c r="E134">
        <v>2.5</v>
      </c>
      <c r="F134" s="2">
        <v>0.434782608695652</v>
      </c>
      <c r="G134" s="2">
        <v>0.45506883498259698</v>
      </c>
      <c r="H134" s="2">
        <v>0.409059146109222</v>
      </c>
      <c r="I134" s="2">
        <v>0.43076923076923002</v>
      </c>
      <c r="J134" s="2">
        <v>0.42253521126760502</v>
      </c>
      <c r="K134" s="2">
        <v>-1.1377685374766799E-2</v>
      </c>
      <c r="L134" s="2"/>
      <c r="M134" s="2" t="e">
        <f>(Table1[[#This Row],[poisson_likelihood]] - (1-Table1[[#This Row],[poisson_likelihood]])/(1/Table1[[#This Row],[365 implied]]-1))*0.5/4</f>
        <v>#DIV/0!</v>
      </c>
    </row>
    <row r="135" spans="1:13" x14ac:dyDescent="0.2">
      <c r="A135">
        <v>4186</v>
      </c>
      <c r="B135" t="s">
        <v>78</v>
      </c>
      <c r="C135" s="1">
        <v>45601</v>
      </c>
      <c r="D135" t="s">
        <v>13</v>
      </c>
      <c r="E135">
        <v>2.5</v>
      </c>
      <c r="F135" s="2">
        <v>0.63694267515923497</v>
      </c>
      <c r="G135" s="2">
        <v>0.57805294676695096</v>
      </c>
      <c r="H135" s="2">
        <v>0.61923094892123798</v>
      </c>
      <c r="I135" s="2">
        <v>0.59119496855345899</v>
      </c>
      <c r="J135" s="2">
        <v>0.60288808664259896</v>
      </c>
      <c r="K135" s="2">
        <v>-1.2196232541077099E-2</v>
      </c>
      <c r="L135" s="2"/>
      <c r="M135" s="2" t="e">
        <f>(Table1[[#This Row],[poisson_likelihood]] - (1-Table1[[#This Row],[poisson_likelihood]])/(1/Table1[[#This Row],[365 implied]]-1))*0.5/4</f>
        <v>#DIV/0!</v>
      </c>
    </row>
    <row r="136" spans="1:13" x14ac:dyDescent="0.2">
      <c r="A136">
        <v>4318</v>
      </c>
      <c r="B136" t="s">
        <v>144</v>
      </c>
      <c r="C136" s="1">
        <v>45601</v>
      </c>
      <c r="D136" t="s">
        <v>13</v>
      </c>
      <c r="E136">
        <v>2.5</v>
      </c>
      <c r="F136" s="2">
        <v>0.59171597633136097</v>
      </c>
      <c r="G136" s="2">
        <v>0.52689895064123604</v>
      </c>
      <c r="H136" s="2">
        <v>0.571681812546741</v>
      </c>
      <c r="I136" s="2">
        <v>0.57324840764331197</v>
      </c>
      <c r="J136" s="2">
        <v>0.592452830188679</v>
      </c>
      <c r="K136" s="2">
        <v>-1.2267295940582099E-2</v>
      </c>
      <c r="L136" s="2"/>
      <c r="M136" s="2" t="e">
        <f>(Table1[[#This Row],[poisson_likelihood]] - (1-Table1[[#This Row],[poisson_likelihood]])/(1/Table1[[#This Row],[365 implied]]-1))*0.5/4</f>
        <v>#DIV/0!</v>
      </c>
    </row>
    <row r="137" spans="1:13" x14ac:dyDescent="0.2">
      <c r="A137">
        <v>4198</v>
      </c>
      <c r="B137" t="s">
        <v>84</v>
      </c>
      <c r="C137" s="1">
        <v>45601</v>
      </c>
      <c r="D137" t="s">
        <v>13</v>
      </c>
      <c r="E137">
        <v>2.5</v>
      </c>
      <c r="F137" s="2">
        <v>0.434782608695652</v>
      </c>
      <c r="G137" s="2">
        <v>0.37800258333269898</v>
      </c>
      <c r="H137" s="2">
        <v>0.406886040881138</v>
      </c>
      <c r="I137" s="2">
        <v>0.43023255813953398</v>
      </c>
      <c r="J137" s="2">
        <v>0.43859649122806998</v>
      </c>
      <c r="K137" s="2">
        <v>-1.23388665333424E-2</v>
      </c>
      <c r="L137" s="2"/>
      <c r="M137" s="2" t="e">
        <f>(Table1[[#This Row],[poisson_likelihood]] - (1-Table1[[#This Row],[poisson_likelihood]])/(1/Table1[[#This Row],[365 implied]]-1))*0.5/4</f>
        <v>#DIV/0!</v>
      </c>
    </row>
    <row r="138" spans="1:13" x14ac:dyDescent="0.2">
      <c r="A138">
        <v>4106</v>
      </c>
      <c r="B138" t="s">
        <v>38</v>
      </c>
      <c r="C138" s="1">
        <v>45601</v>
      </c>
      <c r="D138" t="s">
        <v>13</v>
      </c>
      <c r="E138">
        <v>2.5</v>
      </c>
      <c r="F138" s="2">
        <v>0.65359477124182996</v>
      </c>
      <c r="G138" s="2">
        <v>0.59686033190939802</v>
      </c>
      <c r="H138" s="2">
        <v>0.63645739069181995</v>
      </c>
      <c r="I138" s="2">
        <v>0.61006289308176098</v>
      </c>
      <c r="J138" s="2">
        <v>0.65648854961832004</v>
      </c>
      <c r="K138" s="2">
        <v>-1.23680152082616E-2</v>
      </c>
      <c r="L138" s="2"/>
      <c r="M138" s="2" t="e">
        <f>(Table1[[#This Row],[poisson_likelihood]] - (1-Table1[[#This Row],[poisson_likelihood]])/(1/Table1[[#This Row],[365 implied]]-1))*0.5/4</f>
        <v>#DIV/0!</v>
      </c>
    </row>
    <row r="139" spans="1:13" x14ac:dyDescent="0.2">
      <c r="A139">
        <v>4089</v>
      </c>
      <c r="B139" t="s">
        <v>30</v>
      </c>
      <c r="C139" s="1">
        <v>45601</v>
      </c>
      <c r="D139" t="s">
        <v>12</v>
      </c>
      <c r="E139">
        <v>2.5</v>
      </c>
      <c r="F139" s="2">
        <v>0.52910052910052896</v>
      </c>
      <c r="G139" s="2">
        <v>0.54684406487908799</v>
      </c>
      <c r="H139" s="2">
        <v>0.50546779934367703</v>
      </c>
      <c r="I139" s="2">
        <v>0.54658385093167705</v>
      </c>
      <c r="J139" s="2">
        <v>0.52962962962962901</v>
      </c>
      <c r="K139" s="2">
        <v>-1.2546589674283799E-2</v>
      </c>
      <c r="L139" s="2"/>
      <c r="M139" s="2" t="e">
        <f>(Table1[[#This Row],[poisson_likelihood]] - (1-Table1[[#This Row],[poisson_likelihood]])/(1/Table1[[#This Row],[365 implied]]-1))*0.5/4</f>
        <v>#DIV/0!</v>
      </c>
    </row>
    <row r="140" spans="1:13" x14ac:dyDescent="0.2">
      <c r="A140">
        <v>4299</v>
      </c>
      <c r="B140" t="s">
        <v>135</v>
      </c>
      <c r="C140" s="1">
        <v>45601</v>
      </c>
      <c r="D140" t="s">
        <v>12</v>
      </c>
      <c r="E140">
        <v>2.5</v>
      </c>
      <c r="F140" s="2">
        <v>0.49504950495049499</v>
      </c>
      <c r="G140" s="2">
        <v>0.51166216546820298</v>
      </c>
      <c r="H140" s="2">
        <v>0.46918653814648598</v>
      </c>
      <c r="I140" s="2">
        <v>0.47674418604651098</v>
      </c>
      <c r="J140" s="2">
        <v>0.42452830188679203</v>
      </c>
      <c r="K140" s="2">
        <v>-1.2804704152965E-2</v>
      </c>
      <c r="L140" s="2"/>
      <c r="M140" s="2" t="e">
        <f>(Table1[[#This Row],[poisson_likelihood]] - (1-Table1[[#This Row],[poisson_likelihood]])/(1/Table1[[#This Row],[365 implied]]-1))*0.5/4</f>
        <v>#DIV/0!</v>
      </c>
    </row>
    <row r="141" spans="1:13" x14ac:dyDescent="0.2">
      <c r="A141">
        <v>4233</v>
      </c>
      <c r="B141" t="s">
        <v>102</v>
      </c>
      <c r="C141" s="1">
        <v>45601</v>
      </c>
      <c r="D141" t="s">
        <v>12</v>
      </c>
      <c r="E141">
        <v>1.5</v>
      </c>
      <c r="F141" s="2">
        <v>0.64102564102564097</v>
      </c>
      <c r="G141" s="2">
        <v>0.65643988952758303</v>
      </c>
      <c r="H141" s="2">
        <v>0.62162781107153497</v>
      </c>
      <c r="I141" s="2">
        <v>0.64935064935064901</v>
      </c>
      <c r="J141" s="2">
        <v>0.61693548387096697</v>
      </c>
      <c r="K141" s="2">
        <v>-1.35092030037518E-2</v>
      </c>
      <c r="L141" s="2"/>
      <c r="M141" s="2" t="e">
        <f>(Table1[[#This Row],[poisson_likelihood]] - (1-Table1[[#This Row],[poisson_likelihood]])/(1/Table1[[#This Row],[365 implied]]-1))*0.5/4</f>
        <v>#DIV/0!</v>
      </c>
    </row>
    <row r="142" spans="1:13" x14ac:dyDescent="0.2">
      <c r="A142">
        <v>4208</v>
      </c>
      <c r="B142" t="s">
        <v>89</v>
      </c>
      <c r="C142" s="1">
        <v>45601</v>
      </c>
      <c r="D142" t="s">
        <v>13</v>
      </c>
      <c r="E142">
        <v>2.5</v>
      </c>
      <c r="F142" s="2">
        <v>0.56497175141242895</v>
      </c>
      <c r="G142" s="2">
        <v>0.49755932509777301</v>
      </c>
      <c r="H142" s="2">
        <v>0.54133949708362605</v>
      </c>
      <c r="I142" s="2">
        <v>0.544303797468354</v>
      </c>
      <c r="J142" s="2">
        <v>0.55598455598455598</v>
      </c>
      <c r="K142" s="2">
        <v>-1.35808734292149E-2</v>
      </c>
      <c r="L142" s="2"/>
      <c r="M142" s="2" t="e">
        <f>(Table1[[#This Row],[poisson_likelihood]] - (1-Table1[[#This Row],[poisson_likelihood]])/(1/Table1[[#This Row],[365 implied]]-1))*0.5/4</f>
        <v>#DIV/0!</v>
      </c>
    </row>
    <row r="143" spans="1:13" x14ac:dyDescent="0.2">
      <c r="A143">
        <v>4105</v>
      </c>
      <c r="B143" t="s">
        <v>38</v>
      </c>
      <c r="C143" s="1">
        <v>45601</v>
      </c>
      <c r="D143" t="s">
        <v>12</v>
      </c>
      <c r="E143">
        <v>2.5</v>
      </c>
      <c r="F143" s="2">
        <v>0.39682539682539603</v>
      </c>
      <c r="G143" s="2">
        <v>0.40313966809060098</v>
      </c>
      <c r="H143" s="2">
        <v>0.363542609308179</v>
      </c>
      <c r="I143" s="2">
        <v>0.38993710691823902</v>
      </c>
      <c r="J143" s="2">
        <v>0.34351145038167902</v>
      </c>
      <c r="K143" s="2">
        <v>-1.3794839563057101E-2</v>
      </c>
      <c r="L143" s="2"/>
      <c r="M143" s="2" t="e">
        <f>(Table1[[#This Row],[poisson_likelihood]] - (1-Table1[[#This Row],[poisson_likelihood]])/(1/Table1[[#This Row],[365 implied]]-1))*0.5/4</f>
        <v>#DIV/0!</v>
      </c>
    </row>
    <row r="144" spans="1:13" x14ac:dyDescent="0.2">
      <c r="A144">
        <v>4185</v>
      </c>
      <c r="B144" t="s">
        <v>78</v>
      </c>
      <c r="C144" s="1">
        <v>45601</v>
      </c>
      <c r="D144" t="s">
        <v>12</v>
      </c>
      <c r="E144">
        <v>2.5</v>
      </c>
      <c r="F144" s="2">
        <v>0.413223140495867</v>
      </c>
      <c r="G144" s="2">
        <v>0.42194705323304899</v>
      </c>
      <c r="H144" s="2">
        <v>0.38076905107876102</v>
      </c>
      <c r="I144" s="2">
        <v>0.40880503144654001</v>
      </c>
      <c r="J144" s="2">
        <v>0.39711191335739998</v>
      </c>
      <c r="K144" s="2">
        <v>-1.38272704910909E-2</v>
      </c>
      <c r="L144" s="2"/>
      <c r="M144" s="2" t="e">
        <f>(Table1[[#This Row],[poisson_likelihood]] - (1-Table1[[#This Row],[poisson_likelihood]])/(1/Table1[[#This Row],[365 implied]]-1))*0.5/4</f>
        <v>#DIV/0!</v>
      </c>
    </row>
    <row r="145" spans="1:13" x14ac:dyDescent="0.2">
      <c r="A145">
        <v>4310</v>
      </c>
      <c r="B145" t="s">
        <v>140</v>
      </c>
      <c r="C145" s="1">
        <v>45601</v>
      </c>
      <c r="D145" t="s">
        <v>13</v>
      </c>
      <c r="E145">
        <v>1.5</v>
      </c>
      <c r="F145" s="2">
        <v>0.44843049327354201</v>
      </c>
      <c r="G145" s="2">
        <v>0.36887774160581099</v>
      </c>
      <c r="H145" s="2">
        <v>0.41672443222011402</v>
      </c>
      <c r="I145" s="2">
        <v>0.469696969696969</v>
      </c>
      <c r="J145" s="2">
        <v>0.47058823529411697</v>
      </c>
      <c r="K145" s="2">
        <v>-1.43708366156798E-2</v>
      </c>
      <c r="L145" s="2"/>
      <c r="M145" s="2" t="e">
        <f>(Table1[[#This Row],[poisson_likelihood]] - (1-Table1[[#This Row],[poisson_likelihood]])/(1/Table1[[#This Row],[365 implied]]-1))*0.5/4</f>
        <v>#DIV/0!</v>
      </c>
    </row>
    <row r="146" spans="1:13" x14ac:dyDescent="0.2">
      <c r="A146">
        <v>4309</v>
      </c>
      <c r="B146" t="s">
        <v>140</v>
      </c>
      <c r="C146" s="1">
        <v>45601</v>
      </c>
      <c r="D146" t="s">
        <v>12</v>
      </c>
      <c r="E146">
        <v>1.5</v>
      </c>
      <c r="F146" s="2">
        <v>0.60606060606060597</v>
      </c>
      <c r="G146" s="2">
        <v>0.63112225839418801</v>
      </c>
      <c r="H146" s="2">
        <v>0.58327556777988498</v>
      </c>
      <c r="I146" s="2">
        <v>0.53030303030303005</v>
      </c>
      <c r="J146" s="2">
        <v>0.52941176470588203</v>
      </c>
      <c r="K146" s="2">
        <v>-1.4459735831995699E-2</v>
      </c>
      <c r="L146" s="2"/>
      <c r="M146" s="2" t="e">
        <f>(Table1[[#This Row],[poisson_likelihood]] - (1-Table1[[#This Row],[poisson_likelihood]])/(1/Table1[[#This Row],[365 implied]]-1))*0.5/4</f>
        <v>#DIV/0!</v>
      </c>
    </row>
    <row r="147" spans="1:13" x14ac:dyDescent="0.2">
      <c r="A147">
        <v>4209</v>
      </c>
      <c r="B147" t="s">
        <v>90</v>
      </c>
      <c r="C147" s="1">
        <v>45601</v>
      </c>
      <c r="D147" t="s">
        <v>12</v>
      </c>
      <c r="E147">
        <v>3.5</v>
      </c>
      <c r="F147" s="2">
        <v>0.42372881355932202</v>
      </c>
      <c r="G147" s="2">
        <v>0.42616338193999997</v>
      </c>
      <c r="H147" s="2">
        <v>0.38869548490409001</v>
      </c>
      <c r="I147" s="2">
        <v>0.38323353293413098</v>
      </c>
      <c r="J147" s="2">
        <v>0.37591240875912402</v>
      </c>
      <c r="K147" s="2">
        <v>-1.51982822842547E-2</v>
      </c>
      <c r="L147" s="2"/>
      <c r="M147" s="2" t="e">
        <f>(Table1[[#This Row],[poisson_likelihood]] - (1-Table1[[#This Row],[poisson_likelihood]])/(1/Table1[[#This Row],[365 implied]]-1))*0.5/4</f>
        <v>#DIV/0!</v>
      </c>
    </row>
    <row r="148" spans="1:13" x14ac:dyDescent="0.2">
      <c r="A148">
        <v>4074</v>
      </c>
      <c r="B148" t="s">
        <v>22</v>
      </c>
      <c r="C148" s="1">
        <v>45601</v>
      </c>
      <c r="D148" t="s">
        <v>13</v>
      </c>
      <c r="E148">
        <v>1.5</v>
      </c>
      <c r="F148" s="2">
        <v>0.40322580645161199</v>
      </c>
      <c r="G148" s="2">
        <v>0.33930372974935202</v>
      </c>
      <c r="H148" s="2">
        <v>0.366790470679973</v>
      </c>
      <c r="I148" s="2">
        <v>0.36904761904761901</v>
      </c>
      <c r="J148" s="2">
        <v>0.39426523297491001</v>
      </c>
      <c r="K148" s="2">
        <v>-1.5263451471903E-2</v>
      </c>
      <c r="L148" s="2"/>
      <c r="M148" s="2" t="e">
        <f>(Table1[[#This Row],[poisson_likelihood]] - (1-Table1[[#This Row],[poisson_likelihood]])/(1/Table1[[#This Row],[365 implied]]-1))*0.5/4</f>
        <v>#DIV/0!</v>
      </c>
    </row>
    <row r="149" spans="1:13" x14ac:dyDescent="0.2">
      <c r="A149">
        <v>4234</v>
      </c>
      <c r="B149" t="s">
        <v>102</v>
      </c>
      <c r="C149" s="1">
        <v>45601</v>
      </c>
      <c r="D149" t="s">
        <v>13</v>
      </c>
      <c r="E149">
        <v>1.5</v>
      </c>
      <c r="F149" s="2">
        <v>0.414937759336099</v>
      </c>
      <c r="G149" s="2">
        <v>0.34356011047241602</v>
      </c>
      <c r="H149" s="2">
        <v>0.37837218892846403</v>
      </c>
      <c r="I149" s="2">
        <v>0.35064935064934999</v>
      </c>
      <c r="J149" s="2">
        <v>0.38306451612903197</v>
      </c>
      <c r="K149" s="2">
        <v>-1.56246497663831E-2</v>
      </c>
      <c r="L149" s="2"/>
      <c r="M149" s="2" t="e">
        <f>(Table1[[#This Row],[poisson_likelihood]] - (1-Table1[[#This Row],[poisson_likelihood]])/(1/Table1[[#This Row],[365 implied]]-1))*0.5/4</f>
        <v>#DIV/0!</v>
      </c>
    </row>
    <row r="150" spans="1:13" x14ac:dyDescent="0.2">
      <c r="A150">
        <v>4336</v>
      </c>
      <c r="B150" t="s">
        <v>153</v>
      </c>
      <c r="C150" s="1">
        <v>45601</v>
      </c>
      <c r="D150" t="s">
        <v>13</v>
      </c>
      <c r="E150">
        <v>2.5</v>
      </c>
      <c r="F150" s="2">
        <v>0.44444444444444398</v>
      </c>
      <c r="G150" s="2">
        <v>0.38104043641666602</v>
      </c>
      <c r="H150" s="2">
        <v>0.40938172917552701</v>
      </c>
      <c r="I150" s="2">
        <v>0.42528735632183901</v>
      </c>
      <c r="J150" s="2">
        <v>0.46366782006920398</v>
      </c>
      <c r="K150" s="2">
        <v>-1.5778221871012601E-2</v>
      </c>
      <c r="L150" s="2"/>
      <c r="M150" s="2" t="e">
        <f>(Table1[[#This Row],[poisson_likelihood]] - (1-Table1[[#This Row],[poisson_likelihood]])/(1/Table1[[#This Row],[365 implied]]-1))*0.5/4</f>
        <v>#DIV/0!</v>
      </c>
    </row>
    <row r="151" spans="1:13" x14ac:dyDescent="0.2">
      <c r="A151">
        <v>4082</v>
      </c>
      <c r="B151" t="s">
        <v>26</v>
      </c>
      <c r="C151" s="1">
        <v>45601</v>
      </c>
      <c r="D151" t="s">
        <v>13</v>
      </c>
      <c r="E151">
        <v>1.5</v>
      </c>
      <c r="F151" s="2">
        <v>0.42372881355932202</v>
      </c>
      <c r="G151" s="2">
        <v>0.36003372246173398</v>
      </c>
      <c r="H151" s="2">
        <v>0.38701733822138601</v>
      </c>
      <c r="I151" s="2">
        <v>0.38461538461538403</v>
      </c>
      <c r="J151" s="2">
        <v>0.36309523809523803</v>
      </c>
      <c r="K151" s="2">
        <v>-1.5926301801016202E-2</v>
      </c>
      <c r="L151" s="2"/>
      <c r="M151" s="2" t="e">
        <f>(Table1[[#This Row],[poisson_likelihood]] - (1-Table1[[#This Row],[poisson_likelihood]])/(1/Table1[[#This Row],[365 implied]]-1))*0.5/4</f>
        <v>#DIV/0!</v>
      </c>
    </row>
    <row r="152" spans="1:13" x14ac:dyDescent="0.2">
      <c r="A152">
        <v>4081</v>
      </c>
      <c r="B152" t="s">
        <v>26</v>
      </c>
      <c r="C152" s="1">
        <v>45601</v>
      </c>
      <c r="D152" t="s">
        <v>12</v>
      </c>
      <c r="E152">
        <v>1.5</v>
      </c>
      <c r="F152" s="2">
        <v>0.63694267515923497</v>
      </c>
      <c r="G152" s="2">
        <v>0.63996627753826596</v>
      </c>
      <c r="H152" s="2">
        <v>0.61298266177861305</v>
      </c>
      <c r="I152" s="2">
        <v>0.61538461538461497</v>
      </c>
      <c r="J152" s="2">
        <v>0.63690476190476097</v>
      </c>
      <c r="K152" s="2">
        <v>-1.6498781143673799E-2</v>
      </c>
      <c r="L152" s="2"/>
      <c r="M152" s="2" t="e">
        <f>(Table1[[#This Row],[poisson_likelihood]] - (1-Table1[[#This Row],[poisson_likelihood]])/(1/Table1[[#This Row],[365 implied]]-1))*0.5/4</f>
        <v>#DIV/0!</v>
      </c>
    </row>
    <row r="153" spans="1:13" x14ac:dyDescent="0.2">
      <c r="A153">
        <v>4109</v>
      </c>
      <c r="B153" t="s">
        <v>40</v>
      </c>
      <c r="C153" s="1">
        <v>45601</v>
      </c>
      <c r="D153" t="s">
        <v>12</v>
      </c>
      <c r="E153">
        <v>1.5</v>
      </c>
      <c r="F153" s="2">
        <v>0.57471264367816</v>
      </c>
      <c r="G153" s="2">
        <v>0.59782255503755299</v>
      </c>
      <c r="H153" s="2">
        <v>0.54657492133962604</v>
      </c>
      <c r="I153" s="2">
        <v>0.53435114503816705</v>
      </c>
      <c r="J153" s="2">
        <v>0.53539823008849496</v>
      </c>
      <c r="K153" s="2">
        <v>-1.6540417861165401E-2</v>
      </c>
      <c r="L153" s="2"/>
      <c r="M153" s="2" t="e">
        <f>(Table1[[#This Row],[poisson_likelihood]] - (1-Table1[[#This Row],[poisson_likelihood]])/(1/Table1[[#This Row],[365 implied]]-1))*0.5/4</f>
        <v>#DIV/0!</v>
      </c>
    </row>
    <row r="154" spans="1:13" x14ac:dyDescent="0.2">
      <c r="A154">
        <v>4288</v>
      </c>
      <c r="B154" t="s">
        <v>129</v>
      </c>
      <c r="C154" s="1">
        <v>45601</v>
      </c>
      <c r="D154" t="s">
        <v>13</v>
      </c>
      <c r="E154">
        <v>3.5</v>
      </c>
      <c r="F154" s="2">
        <v>0.59171597633136097</v>
      </c>
      <c r="G154" s="2">
        <v>0.52518407296206504</v>
      </c>
      <c r="H154" s="2">
        <v>0.56459178882771699</v>
      </c>
      <c r="I154" s="2">
        <v>0.55172413793103403</v>
      </c>
      <c r="J154" s="2">
        <v>0.56597222222222199</v>
      </c>
      <c r="K154" s="2">
        <v>-1.6608651043897801E-2</v>
      </c>
      <c r="L154" s="2"/>
      <c r="M154" s="2" t="e">
        <f>(Table1[[#This Row],[poisson_likelihood]] - (1-Table1[[#This Row],[poisson_likelihood]])/(1/Table1[[#This Row],[365 implied]]-1))*0.5/4</f>
        <v>#DIV/0!</v>
      </c>
    </row>
    <row r="155" spans="1:13" x14ac:dyDescent="0.2">
      <c r="A155">
        <v>4207</v>
      </c>
      <c r="B155" t="s">
        <v>89</v>
      </c>
      <c r="C155" s="1">
        <v>45601</v>
      </c>
      <c r="D155" t="s">
        <v>12</v>
      </c>
      <c r="E155">
        <v>2.5</v>
      </c>
      <c r="F155" s="2">
        <v>0.49261083743842299</v>
      </c>
      <c r="G155" s="2">
        <v>0.50244067490222599</v>
      </c>
      <c r="H155" s="2">
        <v>0.458660502916373</v>
      </c>
      <c r="I155" s="2">
        <v>0.455696202531645</v>
      </c>
      <c r="J155" s="2">
        <v>0.44401544401544402</v>
      </c>
      <c r="K155" s="2">
        <v>-1.6727956087320601E-2</v>
      </c>
      <c r="L155" s="2"/>
      <c r="M155" s="2" t="e">
        <f>(Table1[[#This Row],[poisson_likelihood]] - (1-Table1[[#This Row],[poisson_likelihood]])/(1/Table1[[#This Row],[365 implied]]-1))*0.5/4</f>
        <v>#DIV/0!</v>
      </c>
    </row>
    <row r="156" spans="1:13" x14ac:dyDescent="0.2">
      <c r="A156">
        <v>4110</v>
      </c>
      <c r="B156" t="s">
        <v>40</v>
      </c>
      <c r="C156" s="1">
        <v>45601</v>
      </c>
      <c r="D156" t="s">
        <v>13</v>
      </c>
      <c r="E156">
        <v>1.5</v>
      </c>
      <c r="F156" s="2">
        <v>0.48780487804877998</v>
      </c>
      <c r="G156" s="2">
        <v>0.40217744496244601</v>
      </c>
      <c r="H156" s="2">
        <v>0.45342507866037302</v>
      </c>
      <c r="I156" s="2">
        <v>0.465648854961832</v>
      </c>
      <c r="J156" s="2">
        <v>0.46460176991150398</v>
      </c>
      <c r="K156" s="2">
        <v>-1.6780616368151001E-2</v>
      </c>
      <c r="L156" s="2"/>
      <c r="M156" s="2" t="e">
        <f>(Table1[[#This Row],[poisson_likelihood]] - (1-Table1[[#This Row],[poisson_likelihood]])/(1/Table1[[#This Row],[365 implied]]-1))*0.5/4</f>
        <v>#DIV/0!</v>
      </c>
    </row>
    <row r="157" spans="1:13" x14ac:dyDescent="0.2">
      <c r="A157">
        <v>4335</v>
      </c>
      <c r="B157" t="s">
        <v>153</v>
      </c>
      <c r="C157" s="1">
        <v>45601</v>
      </c>
      <c r="D157" t="s">
        <v>12</v>
      </c>
      <c r="E157">
        <v>2.5</v>
      </c>
      <c r="F157" s="2">
        <v>0.61728395061728303</v>
      </c>
      <c r="G157" s="2">
        <v>0.61895956358333304</v>
      </c>
      <c r="H157" s="2">
        <v>0.59061827082447205</v>
      </c>
      <c r="I157" s="2">
        <v>0.57471264367816</v>
      </c>
      <c r="J157" s="2">
        <v>0.53633217993079496</v>
      </c>
      <c r="K157" s="2">
        <v>-1.74187101872397E-2</v>
      </c>
      <c r="L157" s="2"/>
      <c r="M157" s="2" t="e">
        <f>(Table1[[#This Row],[poisson_likelihood]] - (1-Table1[[#This Row],[poisson_likelihood]])/(1/Table1[[#This Row],[365 implied]]-1))*0.5/4</f>
        <v>#DIV/0!</v>
      </c>
    </row>
    <row r="158" spans="1:13" x14ac:dyDescent="0.2">
      <c r="A158">
        <v>4210</v>
      </c>
      <c r="B158" t="s">
        <v>90</v>
      </c>
      <c r="C158" s="1">
        <v>45601</v>
      </c>
      <c r="D158" t="s">
        <v>13</v>
      </c>
      <c r="E158">
        <v>3.5</v>
      </c>
      <c r="F158" s="2">
        <v>0.63694267515923497</v>
      </c>
      <c r="G158" s="2">
        <v>0.57383661805999897</v>
      </c>
      <c r="H158" s="2">
        <v>0.611304515095909</v>
      </c>
      <c r="I158" s="2">
        <v>0.61676646706586802</v>
      </c>
      <c r="J158" s="2">
        <v>0.62408759124087498</v>
      </c>
      <c r="K158" s="2">
        <v>-1.76543470611501E-2</v>
      </c>
      <c r="L158" s="2"/>
      <c r="M158" s="2" t="e">
        <f>(Table1[[#This Row],[poisson_likelihood]] - (1-Table1[[#This Row],[poisson_likelihood]])/(1/Table1[[#This Row],[365 implied]]-1))*0.5/4</f>
        <v>#DIV/0!</v>
      </c>
    </row>
    <row r="159" spans="1:13" x14ac:dyDescent="0.2">
      <c r="A159">
        <v>4317</v>
      </c>
      <c r="B159" t="s">
        <v>144</v>
      </c>
      <c r="C159" s="1">
        <v>45601</v>
      </c>
      <c r="D159" t="s">
        <v>12</v>
      </c>
      <c r="E159">
        <v>2.5</v>
      </c>
      <c r="F159" s="2">
        <v>0.467289719626168</v>
      </c>
      <c r="G159" s="2">
        <v>0.47310104935876302</v>
      </c>
      <c r="H159" s="2">
        <v>0.428318187453258</v>
      </c>
      <c r="I159" s="2">
        <v>0.42675159235668703</v>
      </c>
      <c r="J159" s="2">
        <v>0.40754716981132</v>
      </c>
      <c r="K159" s="2">
        <v>-1.82892716776374E-2</v>
      </c>
      <c r="L159" s="2"/>
      <c r="M159" s="2" t="e">
        <f>(Table1[[#This Row],[poisson_likelihood]] - (1-Table1[[#This Row],[poisson_likelihood]])/(1/Table1[[#This Row],[365 implied]]-1))*0.5/4</f>
        <v>#DIV/0!</v>
      </c>
    </row>
    <row r="160" spans="1:13" x14ac:dyDescent="0.2">
      <c r="A160">
        <v>4197</v>
      </c>
      <c r="B160" t="s">
        <v>84</v>
      </c>
      <c r="C160" s="1">
        <v>45601</v>
      </c>
      <c r="D160" t="s">
        <v>12</v>
      </c>
      <c r="E160">
        <v>2.5</v>
      </c>
      <c r="F160" s="2">
        <v>0.62111801242235998</v>
      </c>
      <c r="G160" s="2">
        <v>0.62199741666730002</v>
      </c>
      <c r="H160" s="2">
        <v>0.593113959118861</v>
      </c>
      <c r="I160" s="2">
        <v>0.56976744186046502</v>
      </c>
      <c r="J160" s="2">
        <v>0.56140350877192902</v>
      </c>
      <c r="K160" s="2">
        <v>-1.8478084351898901E-2</v>
      </c>
      <c r="L160" s="2"/>
      <c r="M160" s="2" t="e">
        <f>(Table1[[#This Row],[poisson_likelihood]] - (1-Table1[[#This Row],[poisson_likelihood]])/(1/Table1[[#This Row],[365 implied]]-1))*0.5/4</f>
        <v>#DIV/0!</v>
      </c>
    </row>
    <row r="161" spans="1:13" x14ac:dyDescent="0.2">
      <c r="A161">
        <v>4055</v>
      </c>
      <c r="B161" t="s">
        <v>11</v>
      </c>
      <c r="C161" s="1">
        <v>45601</v>
      </c>
      <c r="D161" t="s">
        <v>12</v>
      </c>
      <c r="E161">
        <v>4.5</v>
      </c>
      <c r="F161" s="2">
        <v>0.5</v>
      </c>
      <c r="G161" s="2">
        <v>0.49493556479189099</v>
      </c>
      <c r="H161" s="2">
        <v>0.46222627125147298</v>
      </c>
      <c r="I161" s="2">
        <v>0.42857142857142799</v>
      </c>
      <c r="J161" s="2">
        <v>0.417543859649122</v>
      </c>
      <c r="K161" s="2">
        <v>-1.88868643742632E-2</v>
      </c>
      <c r="L161" s="2"/>
      <c r="M161" s="2" t="e">
        <f>(Table1[[#This Row],[poisson_likelihood]] - (1-Table1[[#This Row],[poisson_likelihood]])/(1/Table1[[#This Row],[365 implied]]-1))*0.5/4</f>
        <v>#DIV/0!</v>
      </c>
    </row>
    <row r="162" spans="1:13" x14ac:dyDescent="0.2">
      <c r="A162">
        <v>4300</v>
      </c>
      <c r="B162" t="s">
        <v>135</v>
      </c>
      <c r="C162" s="1">
        <v>45601</v>
      </c>
      <c r="D162" t="s">
        <v>13</v>
      </c>
      <c r="E162">
        <v>2.5</v>
      </c>
      <c r="F162" s="2">
        <v>0.56497175141242895</v>
      </c>
      <c r="G162" s="2">
        <v>0.48833783453179702</v>
      </c>
      <c r="H162" s="2">
        <v>0.53081346185351297</v>
      </c>
      <c r="I162" s="2">
        <v>0.52325581395348797</v>
      </c>
      <c r="J162" s="2">
        <v>0.57547169811320698</v>
      </c>
      <c r="K162" s="2">
        <v>-1.9629926142623599E-2</v>
      </c>
      <c r="L162" s="2"/>
      <c r="M162" s="2" t="e">
        <f>(Table1[[#This Row],[poisson_likelihood]] - (1-Table1[[#This Row],[poisson_likelihood]])/(1/Table1[[#This Row],[365 implied]]-1))*0.5/4</f>
        <v>#DIV/0!</v>
      </c>
    </row>
    <row r="163" spans="1:13" x14ac:dyDescent="0.2">
      <c r="A163">
        <v>4112</v>
      </c>
      <c r="B163" t="s">
        <v>41</v>
      </c>
      <c r="C163" s="1">
        <v>45601</v>
      </c>
      <c r="D163" t="s">
        <v>13</v>
      </c>
      <c r="E163">
        <v>2.5</v>
      </c>
      <c r="F163" s="2">
        <v>0.62111801242235998</v>
      </c>
      <c r="G163" s="2">
        <v>0.54493116501740202</v>
      </c>
      <c r="H163" s="2">
        <v>0.590940853890777</v>
      </c>
      <c r="I163" s="2">
        <v>0.56923076923076898</v>
      </c>
      <c r="J163" s="2">
        <v>0.57746478873239404</v>
      </c>
      <c r="K163" s="2">
        <v>-1.99119775556756E-2</v>
      </c>
      <c r="L163" s="2"/>
      <c r="M163" s="2" t="e">
        <f>(Table1[[#This Row],[poisson_likelihood]] - (1-Table1[[#This Row],[poisson_likelihood]])/(1/Table1[[#This Row],[365 implied]]-1))*0.5/4</f>
        <v>#DIV/0!</v>
      </c>
    </row>
    <row r="164" spans="1:13" x14ac:dyDescent="0.2">
      <c r="A164">
        <v>4086</v>
      </c>
      <c r="B164" t="s">
        <v>28</v>
      </c>
      <c r="C164" s="1">
        <v>45601</v>
      </c>
      <c r="D164" t="s">
        <v>13</v>
      </c>
      <c r="E164">
        <v>3.5</v>
      </c>
      <c r="F164" s="2">
        <v>0.58479532163742598</v>
      </c>
      <c r="G164" s="2">
        <v>0.51402400356497602</v>
      </c>
      <c r="H164" s="2">
        <v>0.55130272371695099</v>
      </c>
      <c r="I164" s="2">
        <v>0.5527950310559</v>
      </c>
      <c r="J164" s="2">
        <v>0.57894736842105199</v>
      </c>
      <c r="K164" s="2">
        <v>-2.0166317761976402E-2</v>
      </c>
      <c r="L164" s="2"/>
      <c r="M164" s="2" t="e">
        <f>(Table1[[#This Row],[poisson_likelihood]] - (1-Table1[[#This Row],[poisson_likelihood]])/(1/Table1[[#This Row],[365 implied]]-1))*0.5/4</f>
        <v>#DIV/0!</v>
      </c>
    </row>
    <row r="165" spans="1:13" x14ac:dyDescent="0.2">
      <c r="A165">
        <v>4093</v>
      </c>
      <c r="B165" t="s">
        <v>32</v>
      </c>
      <c r="C165" s="1">
        <v>45601</v>
      </c>
      <c r="D165" t="s">
        <v>12</v>
      </c>
      <c r="E165">
        <v>2.5</v>
      </c>
      <c r="F165" s="2">
        <v>0.56497175141242895</v>
      </c>
      <c r="G165" s="2">
        <v>0.56480123280460903</v>
      </c>
      <c r="H165" s="2">
        <v>0.52904470432612505</v>
      </c>
      <c r="I165" s="2">
        <v>0.51461988304093498</v>
      </c>
      <c r="J165" s="2">
        <v>0.51398601398601396</v>
      </c>
      <c r="K165" s="2">
        <v>-2.0646387448947399E-2</v>
      </c>
      <c r="L165" s="2"/>
      <c r="M165" s="2" t="e">
        <f>(Table1[[#This Row],[poisson_likelihood]] - (1-Table1[[#This Row],[poisson_likelihood]])/(1/Table1[[#This Row],[365 implied]]-1))*0.5/4</f>
        <v>#DIV/0!</v>
      </c>
    </row>
    <row r="166" spans="1:13" x14ac:dyDescent="0.2">
      <c r="A166">
        <v>4231</v>
      </c>
      <c r="B166" t="s">
        <v>101</v>
      </c>
      <c r="C166" s="1">
        <v>45601</v>
      </c>
      <c r="D166" t="s">
        <v>12</v>
      </c>
      <c r="E166">
        <v>3.5</v>
      </c>
      <c r="F166" s="2">
        <v>0.44247787610619399</v>
      </c>
      <c r="G166" s="2">
        <v>0.43492821951761501</v>
      </c>
      <c r="H166" s="2">
        <v>0.39532279929090602</v>
      </c>
      <c r="I166" s="2">
        <v>0.38728323699421902</v>
      </c>
      <c r="J166" s="2">
        <v>0.380622837370242</v>
      </c>
      <c r="K166" s="2">
        <v>-2.11449352386015E-2</v>
      </c>
      <c r="L166" s="2"/>
      <c r="M166" s="2" t="e">
        <f>(Table1[[#This Row],[poisson_likelihood]] - (1-Table1[[#This Row],[poisson_likelihood]])/(1/Table1[[#This Row],[365 implied]]-1))*0.5/4</f>
        <v>#DIV/0!</v>
      </c>
    </row>
    <row r="167" spans="1:13" x14ac:dyDescent="0.2">
      <c r="A167">
        <v>4141</v>
      </c>
      <c r="B167" t="s">
        <v>56</v>
      </c>
      <c r="C167" s="1">
        <v>45601</v>
      </c>
      <c r="D167" t="s">
        <v>12</v>
      </c>
      <c r="E167">
        <v>2.5</v>
      </c>
      <c r="F167" s="2">
        <v>0.42372881355932202</v>
      </c>
      <c r="G167" s="2">
        <v>0.41693342880824102</v>
      </c>
      <c r="H167" s="2">
        <v>0.37416240568794701</v>
      </c>
      <c r="I167" s="2">
        <v>0.34659090909090901</v>
      </c>
      <c r="J167" s="2">
        <v>0.34931506849315003</v>
      </c>
      <c r="K167" s="2">
        <v>-2.1503074003022801E-2</v>
      </c>
      <c r="L167" s="2"/>
      <c r="M167" s="2" t="e">
        <f>(Table1[[#This Row],[poisson_likelihood]] - (1-Table1[[#This Row],[poisson_likelihood]])/(1/Table1[[#This Row],[365 implied]]-1))*0.5/4</f>
        <v>#DIV/0!</v>
      </c>
    </row>
    <row r="168" spans="1:13" x14ac:dyDescent="0.2">
      <c r="A168">
        <v>4282</v>
      </c>
      <c r="B168" t="s">
        <v>126</v>
      </c>
      <c r="C168" s="1">
        <v>45601</v>
      </c>
      <c r="D168" t="s">
        <v>13</v>
      </c>
      <c r="E168">
        <v>1.5</v>
      </c>
      <c r="F168" s="2">
        <v>0.47393364928909898</v>
      </c>
      <c r="G168" s="2">
        <v>0.381771810372875</v>
      </c>
      <c r="H168" s="2">
        <v>0.42813530585776799</v>
      </c>
      <c r="I168" s="2">
        <v>0.41176470588235198</v>
      </c>
      <c r="J168" s="2">
        <v>0.41603053435114501</v>
      </c>
      <c r="K168" s="2">
        <v>-2.17645280720964E-2</v>
      </c>
      <c r="L168" s="2"/>
      <c r="M168" s="2" t="e">
        <f>(Table1[[#This Row],[poisson_likelihood]] - (1-Table1[[#This Row],[poisson_likelihood]])/(1/Table1[[#This Row],[365 implied]]-1))*0.5/4</f>
        <v>#DIV/0!</v>
      </c>
    </row>
    <row r="169" spans="1:13" x14ac:dyDescent="0.2">
      <c r="A169">
        <v>4225</v>
      </c>
      <c r="B169" t="s">
        <v>98</v>
      </c>
      <c r="C169" s="1">
        <v>45601</v>
      </c>
      <c r="D169" t="s">
        <v>12</v>
      </c>
      <c r="E169">
        <v>1.5</v>
      </c>
      <c r="F169" s="2">
        <v>0.59171597633136097</v>
      </c>
      <c r="G169" s="2">
        <v>0.60868071552273495</v>
      </c>
      <c r="H169" s="2">
        <v>0.55523698471417704</v>
      </c>
      <c r="I169" s="2">
        <v>0.54335260115606898</v>
      </c>
      <c r="J169" s="2">
        <v>0.56055363321799301</v>
      </c>
      <c r="K169" s="2">
        <v>-2.23367738525506E-2</v>
      </c>
      <c r="L169" s="2"/>
      <c r="M169" s="2" t="e">
        <f>(Table1[[#This Row],[poisson_likelihood]] - (1-Table1[[#This Row],[poisson_likelihood]])/(1/Table1[[#This Row],[365 implied]]-1))*0.5/4</f>
        <v>#DIV/0!</v>
      </c>
    </row>
    <row r="170" spans="1:13" x14ac:dyDescent="0.2">
      <c r="A170">
        <v>4312</v>
      </c>
      <c r="B170" t="s">
        <v>141</v>
      </c>
      <c r="C170" s="1">
        <v>45601</v>
      </c>
      <c r="D170" t="s">
        <v>13</v>
      </c>
      <c r="E170">
        <v>1.5</v>
      </c>
      <c r="F170" s="2">
        <v>0.47393364928909898</v>
      </c>
      <c r="G170" s="2">
        <v>0.37769226585578197</v>
      </c>
      <c r="H170" s="2">
        <v>0.42688240604463001</v>
      </c>
      <c r="I170" s="2">
        <v>0.380645161290322</v>
      </c>
      <c r="J170" s="2">
        <v>0.39043824701195201</v>
      </c>
      <c r="K170" s="2">
        <v>-2.2359937667979599E-2</v>
      </c>
      <c r="L170" s="2"/>
      <c r="M170" s="2" t="e">
        <f>(Table1[[#This Row],[poisson_likelihood]] - (1-Table1[[#This Row],[poisson_likelihood]])/(1/Table1[[#This Row],[365 implied]]-1))*0.5/4</f>
        <v>#DIV/0!</v>
      </c>
    </row>
    <row r="171" spans="1:13" x14ac:dyDescent="0.2">
      <c r="A171">
        <v>4187</v>
      </c>
      <c r="B171" t="s">
        <v>79</v>
      </c>
      <c r="C171" s="1">
        <v>45601</v>
      </c>
      <c r="D171" t="s">
        <v>12</v>
      </c>
      <c r="E171">
        <v>2.5</v>
      </c>
      <c r="F171" s="2">
        <v>0.40983606557377</v>
      </c>
      <c r="G171" s="2">
        <v>0.40621118356694602</v>
      </c>
      <c r="H171" s="2">
        <v>0.35688225647495703</v>
      </c>
      <c r="I171" s="2">
        <v>0.371428571428571</v>
      </c>
      <c r="J171" s="2">
        <v>0.35862068965517202</v>
      </c>
      <c r="K171" s="2">
        <v>-2.2431821909913701E-2</v>
      </c>
      <c r="L171" s="2"/>
      <c r="M171" s="2" t="e">
        <f>(Table1[[#This Row],[poisson_likelihood]] - (1-Table1[[#This Row],[poisson_likelihood]])/(1/Table1[[#This Row],[365 implied]]-1))*0.5/4</f>
        <v>#DIV/0!</v>
      </c>
    </row>
    <row r="172" spans="1:13" x14ac:dyDescent="0.2">
      <c r="A172">
        <v>4062</v>
      </c>
      <c r="B172" t="s">
        <v>16</v>
      </c>
      <c r="C172" s="1">
        <v>45601</v>
      </c>
      <c r="D172" t="s">
        <v>13</v>
      </c>
      <c r="E172">
        <v>1.5</v>
      </c>
      <c r="F172" s="2">
        <v>0.40485829959514102</v>
      </c>
      <c r="G172" s="2">
        <v>0.33307649977760101</v>
      </c>
      <c r="H172" s="2">
        <v>0.349497097304099</v>
      </c>
      <c r="I172" s="2">
        <v>0.38</v>
      </c>
      <c r="J172" s="2">
        <v>0.36046511627906902</v>
      </c>
      <c r="K172" s="2">
        <v>-2.3255471030420902E-2</v>
      </c>
      <c r="L172" s="2"/>
      <c r="M172" s="2" t="e">
        <f>(Table1[[#This Row],[poisson_likelihood]] - (1-Table1[[#This Row],[poisson_likelihood]])/(1/Table1[[#This Row],[365 implied]]-1))*0.5/4</f>
        <v>#DIV/0!</v>
      </c>
    </row>
    <row r="173" spans="1:13" x14ac:dyDescent="0.2">
      <c r="A173">
        <v>4301</v>
      </c>
      <c r="B173" t="s">
        <v>136</v>
      </c>
      <c r="C173" s="1">
        <v>45601</v>
      </c>
      <c r="D173" t="s">
        <v>12</v>
      </c>
      <c r="E173">
        <v>1.5</v>
      </c>
      <c r="F173" s="2">
        <v>0.57471264367816</v>
      </c>
      <c r="G173" s="2">
        <v>0.57944779211082398</v>
      </c>
      <c r="H173" s="2">
        <v>0.53470348733806805</v>
      </c>
      <c r="I173" s="2">
        <v>0.49677419354838698</v>
      </c>
      <c r="J173" s="2">
        <v>0.48330058939096199</v>
      </c>
      <c r="K173" s="2">
        <v>-2.35188959566759E-2</v>
      </c>
      <c r="L173" s="2"/>
      <c r="M173" s="2" t="e">
        <f>(Table1[[#This Row],[poisson_likelihood]] - (1-Table1[[#This Row],[poisson_likelihood]])/(1/Table1[[#This Row],[365 implied]]-1))*0.5/4</f>
        <v>#DIV/0!</v>
      </c>
    </row>
    <row r="174" spans="1:13" x14ac:dyDescent="0.2">
      <c r="A174">
        <v>4211</v>
      </c>
      <c r="B174" t="s">
        <v>91</v>
      </c>
      <c r="C174" s="1">
        <v>45601</v>
      </c>
      <c r="D174" t="s">
        <v>12</v>
      </c>
      <c r="E174">
        <v>1.5</v>
      </c>
      <c r="F174" s="2">
        <v>0.61728395061728303</v>
      </c>
      <c r="G174" s="2">
        <v>0.632089639573157</v>
      </c>
      <c r="H174" s="2">
        <v>0.58062972299415405</v>
      </c>
      <c r="I174" s="2">
        <v>0.58381502890173398</v>
      </c>
      <c r="J174" s="2">
        <v>0.59930313588850104</v>
      </c>
      <c r="K174" s="2">
        <v>-2.3943487398979599E-2</v>
      </c>
      <c r="L174" s="2"/>
      <c r="M174" s="2" t="e">
        <f>(Table1[[#This Row],[poisson_likelihood]] - (1-Table1[[#This Row],[poisson_likelihood]])/(1/Table1[[#This Row],[365 implied]]-1))*0.5/4</f>
        <v>#DIV/0!</v>
      </c>
    </row>
    <row r="175" spans="1:13" x14ac:dyDescent="0.2">
      <c r="A175">
        <v>4120</v>
      </c>
      <c r="B175" t="s">
        <v>45</v>
      </c>
      <c r="C175" s="1">
        <v>45601</v>
      </c>
      <c r="D175" t="s">
        <v>13</v>
      </c>
      <c r="E175">
        <v>1.5</v>
      </c>
      <c r="F175" s="2">
        <v>0.43103448275862</v>
      </c>
      <c r="G175" s="2">
        <v>0.34292110756217498</v>
      </c>
      <c r="H175" s="2">
        <v>0.37604729190152802</v>
      </c>
      <c r="I175" s="2">
        <v>0.37301587301587302</v>
      </c>
      <c r="J175" s="2">
        <v>0.37130801687763698</v>
      </c>
      <c r="K175" s="2">
        <v>-2.4161038406904201E-2</v>
      </c>
      <c r="L175" s="2"/>
      <c r="M175" s="2" t="e">
        <f>(Table1[[#This Row],[poisson_likelihood]] - (1-Table1[[#This Row],[poisson_likelihood]])/(1/Table1[[#This Row],[365 implied]]-1))*0.5/4</f>
        <v>#DIV/0!</v>
      </c>
    </row>
    <row r="176" spans="1:13" x14ac:dyDescent="0.2">
      <c r="A176">
        <v>4075</v>
      </c>
      <c r="B176" t="s">
        <v>23</v>
      </c>
      <c r="C176" s="1">
        <v>45601</v>
      </c>
      <c r="D176" t="s">
        <v>12</v>
      </c>
      <c r="E176">
        <v>2.5</v>
      </c>
      <c r="F176" s="2">
        <v>0.512820512820512</v>
      </c>
      <c r="G176" s="2">
        <v>0.50797170377740897</v>
      </c>
      <c r="H176" s="2">
        <v>0.46423328362341298</v>
      </c>
      <c r="I176" s="2">
        <v>0.45833333333333298</v>
      </c>
      <c r="J176" s="2">
        <v>0.46853146853146799</v>
      </c>
      <c r="K176" s="2">
        <v>-2.4932920245880001E-2</v>
      </c>
      <c r="L176" s="2"/>
      <c r="M176" s="2" t="e">
        <f>(Table1[[#This Row],[poisson_likelihood]] - (1-Table1[[#This Row],[poisson_likelihood]])/(1/Table1[[#This Row],[365 implied]]-1))*0.5/4</f>
        <v>#DIV/0!</v>
      </c>
    </row>
    <row r="177" spans="1:13" x14ac:dyDescent="0.2">
      <c r="A177">
        <v>4205</v>
      </c>
      <c r="B177" t="s">
        <v>88</v>
      </c>
      <c r="C177" s="1">
        <v>45601</v>
      </c>
      <c r="D177" t="s">
        <v>12</v>
      </c>
      <c r="E177">
        <v>3.5</v>
      </c>
      <c r="F177" s="2">
        <v>0.53475935828876997</v>
      </c>
      <c r="G177" s="2">
        <v>0.52348706269723499</v>
      </c>
      <c r="H177" s="2">
        <v>0.48804843060535202</v>
      </c>
      <c r="I177" s="2">
        <v>0.49019607843137197</v>
      </c>
      <c r="J177" s="2">
        <v>0.484615384615384</v>
      </c>
      <c r="K177" s="2">
        <v>-2.5100412289652301E-2</v>
      </c>
      <c r="L177" s="2"/>
      <c r="M177" s="2" t="e">
        <f>(Table1[[#This Row],[poisson_likelihood]] - (1-Table1[[#This Row],[poisson_likelihood]])/(1/Table1[[#This Row],[365 implied]]-1))*0.5/4</f>
        <v>#DIV/0!</v>
      </c>
    </row>
    <row r="178" spans="1:13" x14ac:dyDescent="0.2">
      <c r="A178">
        <v>4107</v>
      </c>
      <c r="B178" t="s">
        <v>39</v>
      </c>
      <c r="C178" s="1">
        <v>45601</v>
      </c>
      <c r="D178" t="s">
        <v>12</v>
      </c>
      <c r="E178">
        <v>2.5</v>
      </c>
      <c r="F178" s="2">
        <v>0.414937759336099</v>
      </c>
      <c r="G178" s="2">
        <v>0.398938791092041</v>
      </c>
      <c r="H178" s="2">
        <v>0.35555187964154</v>
      </c>
      <c r="I178" s="2">
        <v>0.34782608695652101</v>
      </c>
      <c r="J178" s="2">
        <v>0.34437086092715202</v>
      </c>
      <c r="K178" s="2">
        <v>-2.5375881217001201E-2</v>
      </c>
      <c r="L178" s="2"/>
      <c r="M178" s="2" t="e">
        <f>(Table1[[#This Row],[poisson_likelihood]] - (1-Table1[[#This Row],[poisson_likelihood]])/(1/Table1[[#This Row],[365 implied]]-1))*0.5/4</f>
        <v>#DIV/0!</v>
      </c>
    </row>
    <row r="179" spans="1:13" x14ac:dyDescent="0.2">
      <c r="A179">
        <v>4323</v>
      </c>
      <c r="B179" t="s">
        <v>147</v>
      </c>
      <c r="C179" s="1">
        <v>45601</v>
      </c>
      <c r="D179" t="s">
        <v>12</v>
      </c>
      <c r="E179">
        <v>1.5</v>
      </c>
      <c r="F179" s="2">
        <v>0.60606060606060597</v>
      </c>
      <c r="G179" s="2">
        <v>0.59361333807214101</v>
      </c>
      <c r="H179" s="2">
        <v>0.56340977486696298</v>
      </c>
      <c r="I179" s="2">
        <v>0.55844155844155796</v>
      </c>
      <c r="J179" s="2">
        <v>0.56010230179028098</v>
      </c>
      <c r="K179" s="2">
        <v>-2.7066873642119599E-2</v>
      </c>
      <c r="L179" s="2"/>
      <c r="M179" s="2" t="e">
        <f>(Table1[[#This Row],[poisson_likelihood]] - (1-Table1[[#This Row],[poisson_likelihood]])/(1/Table1[[#This Row],[365 implied]]-1))*0.5/4</f>
        <v>#DIV/0!</v>
      </c>
    </row>
    <row r="180" spans="1:13" x14ac:dyDescent="0.2">
      <c r="A180">
        <v>4173</v>
      </c>
      <c r="B180" t="s">
        <v>72</v>
      </c>
      <c r="C180" s="1">
        <v>45601</v>
      </c>
      <c r="D180" t="s">
        <v>12</v>
      </c>
      <c r="E180">
        <v>2.5</v>
      </c>
      <c r="F180" s="2">
        <v>0.625</v>
      </c>
      <c r="G180" s="2">
        <v>0.61510328430924699</v>
      </c>
      <c r="H180" s="2">
        <v>0.58367972542676105</v>
      </c>
      <c r="I180" s="2">
        <v>0.55681818181818099</v>
      </c>
      <c r="J180" s="2">
        <v>0.60958904109588996</v>
      </c>
      <c r="K180" s="2">
        <v>-2.7546849715492198E-2</v>
      </c>
      <c r="L180" s="2"/>
      <c r="M180" s="2" t="e">
        <f>(Table1[[#This Row],[poisson_likelihood]] - (1-Table1[[#This Row],[poisson_likelihood]])/(1/Table1[[#This Row],[365 implied]]-1))*0.5/4</f>
        <v>#DIV/0!</v>
      </c>
    </row>
    <row r="181" spans="1:13" x14ac:dyDescent="0.2">
      <c r="A181">
        <v>4195</v>
      </c>
      <c r="B181" t="s">
        <v>83</v>
      </c>
      <c r="C181" s="1">
        <v>45601</v>
      </c>
      <c r="D181" t="s">
        <v>12</v>
      </c>
      <c r="E181">
        <v>3.5</v>
      </c>
      <c r="F181" s="2">
        <v>0.45871559633027498</v>
      </c>
      <c r="G181" s="2">
        <v>0.438660050228666</v>
      </c>
      <c r="H181" s="2">
        <v>0.39898921340223997</v>
      </c>
      <c r="I181" s="2">
        <v>0.40112994350282399</v>
      </c>
      <c r="J181" s="2">
        <v>0.4</v>
      </c>
      <c r="K181" s="2">
        <v>-2.7585490420151602E-2</v>
      </c>
      <c r="L181" s="2"/>
      <c r="M181" s="2" t="e">
        <f>(Table1[[#This Row],[poisson_likelihood]] - (1-Table1[[#This Row],[poisson_likelihood]])/(1/Table1[[#This Row],[365 implied]]-1))*0.5/4</f>
        <v>#DIV/0!</v>
      </c>
    </row>
    <row r="182" spans="1:13" x14ac:dyDescent="0.2">
      <c r="A182">
        <v>4098</v>
      </c>
      <c r="B182" t="s">
        <v>34</v>
      </c>
      <c r="C182" s="1">
        <v>45601</v>
      </c>
      <c r="D182" t="s">
        <v>13</v>
      </c>
      <c r="E182">
        <v>3.5</v>
      </c>
      <c r="F182" s="2">
        <v>0.44247787610619399</v>
      </c>
      <c r="G182" s="2">
        <v>0.35222923298999298</v>
      </c>
      <c r="H182" s="2">
        <v>0.37847098621538799</v>
      </c>
      <c r="I182" s="2">
        <v>0.34482758620689602</v>
      </c>
      <c r="J182" s="2">
        <v>0.34494773519163702</v>
      </c>
      <c r="K182" s="2">
        <v>-2.8701502212940801E-2</v>
      </c>
      <c r="L182" s="2"/>
      <c r="M182" s="2" t="e">
        <f>(Table1[[#This Row],[poisson_likelihood]] - (1-Table1[[#This Row],[poisson_likelihood]])/(1/Table1[[#This Row],[365 implied]]-1))*0.5/4</f>
        <v>#DIV/0!</v>
      </c>
    </row>
    <row r="183" spans="1:13" x14ac:dyDescent="0.2">
      <c r="A183">
        <v>4096</v>
      </c>
      <c r="B183" t="s">
        <v>33</v>
      </c>
      <c r="C183" s="1">
        <v>45601</v>
      </c>
      <c r="D183" t="s">
        <v>13</v>
      </c>
      <c r="E183">
        <v>2.5</v>
      </c>
      <c r="F183" s="2">
        <v>0.56497175141242895</v>
      </c>
      <c r="G183" s="2">
        <v>0.47404233718699201</v>
      </c>
      <c r="H183" s="2">
        <v>0.51315735675413199</v>
      </c>
      <c r="I183" s="2">
        <v>0.55232558139534804</v>
      </c>
      <c r="J183" s="2">
        <v>0.54736842105263095</v>
      </c>
      <c r="K183" s="2">
        <v>-2.9776454073112E-2</v>
      </c>
      <c r="L183" s="2"/>
      <c r="M183" s="2" t="e">
        <f>(Table1[[#This Row],[poisson_likelihood]] - (1-Table1[[#This Row],[poisson_likelihood]])/(1/Table1[[#This Row],[365 implied]]-1))*0.5/4</f>
        <v>#DIV/0!</v>
      </c>
    </row>
    <row r="184" spans="1:13" x14ac:dyDescent="0.2">
      <c r="A184">
        <v>4117</v>
      </c>
      <c r="B184" t="s">
        <v>44</v>
      </c>
      <c r="C184" s="1">
        <v>45601</v>
      </c>
      <c r="D184" t="s">
        <v>12</v>
      </c>
      <c r="E184">
        <v>2.5</v>
      </c>
      <c r="F184" s="2">
        <v>0.50761421319796896</v>
      </c>
      <c r="G184" s="2">
        <v>0.49280515661254598</v>
      </c>
      <c r="H184" s="2">
        <v>0.44894100818069499</v>
      </c>
      <c r="I184" s="2">
        <v>0.45348837209302301</v>
      </c>
      <c r="J184" s="2">
        <v>0.471830985915492</v>
      </c>
      <c r="K184" s="2">
        <v>-2.9790261310317201E-2</v>
      </c>
      <c r="L184" s="2"/>
      <c r="M184" s="2" t="e">
        <f>(Table1[[#This Row],[poisson_likelihood]] - (1-Table1[[#This Row],[poisson_likelihood]])/(1/Table1[[#This Row],[365 implied]]-1))*0.5/4</f>
        <v>#DIV/0!</v>
      </c>
    </row>
    <row r="185" spans="1:13" x14ac:dyDescent="0.2">
      <c r="A185">
        <v>4155</v>
      </c>
      <c r="B185" t="s">
        <v>63</v>
      </c>
      <c r="C185" s="1">
        <v>45601</v>
      </c>
      <c r="D185" t="s">
        <v>12</v>
      </c>
      <c r="E185">
        <v>2.5</v>
      </c>
      <c r="F185" s="2">
        <v>0.60606060606060597</v>
      </c>
      <c r="G185" s="2">
        <v>0.59056363632588404</v>
      </c>
      <c r="H185" s="2">
        <v>0.55799650210986396</v>
      </c>
      <c r="I185" s="2">
        <v>0.52662721893491105</v>
      </c>
      <c r="J185" s="2">
        <v>0.52268244575936795</v>
      </c>
      <c r="K185" s="2">
        <v>-3.0502219814894E-2</v>
      </c>
      <c r="L185" s="2"/>
      <c r="M185" s="2" t="e">
        <f>(Table1[[#This Row],[poisson_likelihood]] - (1-Table1[[#This Row],[poisson_likelihood]])/(1/Table1[[#This Row],[365 implied]]-1))*0.5/4</f>
        <v>#DIV/0!</v>
      </c>
    </row>
    <row r="186" spans="1:13" x14ac:dyDescent="0.2">
      <c r="A186">
        <v>4316</v>
      </c>
      <c r="B186" t="s">
        <v>143</v>
      </c>
      <c r="C186" s="1">
        <v>45601</v>
      </c>
      <c r="D186" t="s">
        <v>13</v>
      </c>
      <c r="E186">
        <v>1.5</v>
      </c>
      <c r="F186" s="2">
        <v>0.413223140495867</v>
      </c>
      <c r="G186" s="2">
        <v>0.32693253914995601</v>
      </c>
      <c r="H186" s="2">
        <v>0.34063927582194697</v>
      </c>
      <c r="I186" s="2">
        <v>0.34959349593495898</v>
      </c>
      <c r="J186" s="2">
        <v>0.33870967741935398</v>
      </c>
      <c r="K186" s="2">
        <v>-3.09248155829028E-2</v>
      </c>
      <c r="L186" s="2"/>
      <c r="M186" s="2" t="e">
        <f>(Table1[[#This Row],[poisson_likelihood]] - (1-Table1[[#This Row],[poisson_likelihood]])/(1/Table1[[#This Row],[365 implied]]-1))*0.5/4</f>
        <v>#DIV/0!</v>
      </c>
    </row>
    <row r="187" spans="1:13" x14ac:dyDescent="0.2">
      <c r="A187">
        <v>4132</v>
      </c>
      <c r="B187" t="s">
        <v>51</v>
      </c>
      <c r="C187" s="1">
        <v>45601</v>
      </c>
      <c r="D187" t="s">
        <v>13</v>
      </c>
      <c r="E187">
        <v>1.5</v>
      </c>
      <c r="F187" s="2">
        <v>0.49504950495049499</v>
      </c>
      <c r="G187" s="2">
        <v>0.39382773830116702</v>
      </c>
      <c r="H187" s="2">
        <v>0.43164764996447402</v>
      </c>
      <c r="I187" s="2">
        <v>0.47222222222222199</v>
      </c>
      <c r="J187" s="2">
        <v>0.48148148148148101</v>
      </c>
      <c r="K187" s="2">
        <v>-3.1390134086216097E-2</v>
      </c>
      <c r="L187" s="2"/>
      <c r="M187" s="2" t="e">
        <f>(Table1[[#This Row],[poisson_likelihood]] - (1-Table1[[#This Row],[poisson_likelihood]])/(1/Table1[[#This Row],[365 implied]]-1))*0.5/4</f>
        <v>#DIV/0!</v>
      </c>
    </row>
    <row r="188" spans="1:13" x14ac:dyDescent="0.2">
      <c r="A188">
        <v>4319</v>
      </c>
      <c r="B188" t="s">
        <v>145</v>
      </c>
      <c r="C188" s="1">
        <v>45601</v>
      </c>
      <c r="D188" t="s">
        <v>12</v>
      </c>
      <c r="E188">
        <v>2.5</v>
      </c>
      <c r="F188" s="2">
        <v>0.50505050505050497</v>
      </c>
      <c r="G188" s="2">
        <v>0.48630630877106001</v>
      </c>
      <c r="H188" s="2">
        <v>0.44063264066268298</v>
      </c>
      <c r="I188" s="2">
        <v>0.38333333333333303</v>
      </c>
      <c r="J188" s="2">
        <v>0.41134751773049599</v>
      </c>
      <c r="K188" s="2">
        <v>-3.2537594767317997E-2</v>
      </c>
      <c r="L188" s="2"/>
      <c r="M188" s="2" t="e">
        <f>(Table1[[#This Row],[poisson_likelihood]] - (1-Table1[[#This Row],[poisson_likelihood]])/(1/Table1[[#This Row],[365 implied]]-1))*0.5/4</f>
        <v>#DIV/0!</v>
      </c>
    </row>
    <row r="189" spans="1:13" x14ac:dyDescent="0.2">
      <c r="A189">
        <v>4191</v>
      </c>
      <c r="B189" t="s">
        <v>81</v>
      </c>
      <c r="C189" s="1">
        <v>45601</v>
      </c>
      <c r="D189" t="s">
        <v>12</v>
      </c>
      <c r="E189">
        <v>2.5</v>
      </c>
      <c r="F189" s="2">
        <v>0.52356020942408299</v>
      </c>
      <c r="G189" s="2">
        <v>0.50274090698489005</v>
      </c>
      <c r="H189" s="2">
        <v>0.45922665906663301</v>
      </c>
      <c r="I189" s="2">
        <v>0.46327683615819198</v>
      </c>
      <c r="J189" s="2">
        <v>0.41694915254237203</v>
      </c>
      <c r="K189" s="2">
        <v>-3.3757439885365302E-2</v>
      </c>
      <c r="L189" s="2"/>
      <c r="M189" s="2" t="e">
        <f>(Table1[[#This Row],[poisson_likelihood]] - (1-Table1[[#This Row],[poisson_likelihood]])/(1/Table1[[#This Row],[365 implied]]-1))*0.5/4</f>
        <v>#DIV/0!</v>
      </c>
    </row>
    <row r="190" spans="1:13" x14ac:dyDescent="0.2">
      <c r="A190">
        <v>4293</v>
      </c>
      <c r="B190" t="s">
        <v>132</v>
      </c>
      <c r="C190" s="1">
        <v>45601</v>
      </c>
      <c r="D190" t="s">
        <v>12</v>
      </c>
      <c r="E190">
        <v>1.5</v>
      </c>
      <c r="F190" s="2">
        <v>0.64102564102564097</v>
      </c>
      <c r="G190" s="2">
        <v>0.62863637597681099</v>
      </c>
      <c r="H190" s="2">
        <v>0.59183311644150205</v>
      </c>
      <c r="I190" s="2">
        <v>0.56410256410256399</v>
      </c>
      <c r="J190" s="2">
        <v>0.56972111553784799</v>
      </c>
      <c r="K190" s="2">
        <v>-3.4259079621096103E-2</v>
      </c>
      <c r="L190" s="2"/>
      <c r="M190" s="2" t="e">
        <f>(Table1[[#This Row],[poisson_likelihood]] - (1-Table1[[#This Row],[poisson_likelihood]])/(1/Table1[[#This Row],[365 implied]]-1))*0.5/4</f>
        <v>#DIV/0!</v>
      </c>
    </row>
    <row r="191" spans="1:13" x14ac:dyDescent="0.2">
      <c r="A191">
        <v>4154</v>
      </c>
      <c r="B191" t="s">
        <v>62</v>
      </c>
      <c r="C191" s="1">
        <v>45601</v>
      </c>
      <c r="D191" t="s">
        <v>13</v>
      </c>
      <c r="E191">
        <v>1.5</v>
      </c>
      <c r="F191" s="2">
        <v>0.48309178743961301</v>
      </c>
      <c r="G191" s="2">
        <v>0.38774471497034901</v>
      </c>
      <c r="H191" s="2">
        <v>0.41128710135364499</v>
      </c>
      <c r="I191" s="2">
        <v>0.51369863013698602</v>
      </c>
      <c r="J191" s="2">
        <v>0.485436893203883</v>
      </c>
      <c r="K191" s="2">
        <v>-3.47279673359705E-2</v>
      </c>
      <c r="L191" s="2"/>
      <c r="M191" s="2" t="e">
        <f>(Table1[[#This Row],[poisson_likelihood]] - (1-Table1[[#This Row],[poisson_likelihood]])/(1/Table1[[#This Row],[365 implied]]-1))*0.5/4</f>
        <v>#DIV/0!</v>
      </c>
    </row>
    <row r="192" spans="1:13" x14ac:dyDescent="0.2">
      <c r="A192">
        <v>4249</v>
      </c>
      <c r="B192" t="s">
        <v>110</v>
      </c>
      <c r="C192" s="1">
        <v>45601</v>
      </c>
      <c r="D192" t="s">
        <v>12</v>
      </c>
      <c r="E192">
        <v>2.5</v>
      </c>
      <c r="F192" s="2">
        <v>0.47846889952153099</v>
      </c>
      <c r="G192" s="2">
        <v>0.45264721407379799</v>
      </c>
      <c r="H192" s="2">
        <v>0.40548684069521901</v>
      </c>
      <c r="I192" s="2">
        <v>0.43113772455089799</v>
      </c>
      <c r="J192" s="2">
        <v>0.44964028776978399</v>
      </c>
      <c r="K192" s="2">
        <v>-3.4984519024539397E-2</v>
      </c>
      <c r="L192" s="2"/>
      <c r="M192" s="2" t="e">
        <f>(Table1[[#This Row],[poisson_likelihood]] - (1-Table1[[#This Row],[poisson_likelihood]])/(1/Table1[[#This Row],[365 implied]]-1))*0.5/4</f>
        <v>#DIV/0!</v>
      </c>
    </row>
    <row r="193" spans="1:13" x14ac:dyDescent="0.2">
      <c r="A193">
        <v>4143</v>
      </c>
      <c r="B193" t="s">
        <v>57</v>
      </c>
      <c r="C193" s="1">
        <v>45601</v>
      </c>
      <c r="D193" t="s">
        <v>12</v>
      </c>
      <c r="E193">
        <v>2.5</v>
      </c>
      <c r="F193" s="2">
        <v>0.40983606557377</v>
      </c>
      <c r="G193" s="2">
        <v>0.362762574872736</v>
      </c>
      <c r="H193" s="2">
        <v>0.32717648078778799</v>
      </c>
      <c r="I193" s="2">
        <v>0.34911242603550202</v>
      </c>
      <c r="J193" s="2">
        <v>0.35943060498220603</v>
      </c>
      <c r="K193" s="2">
        <v>-3.5015518555173E-2</v>
      </c>
      <c r="L193" s="2"/>
      <c r="M193" s="2" t="e">
        <f>(Table1[[#This Row],[poisson_likelihood]] - (1-Table1[[#This Row],[poisson_likelihood]])/(1/Table1[[#This Row],[365 implied]]-1))*0.5/4</f>
        <v>#DIV/0!</v>
      </c>
    </row>
    <row r="194" spans="1:13" x14ac:dyDescent="0.2">
      <c r="A194">
        <v>4100</v>
      </c>
      <c r="B194" t="s">
        <v>35</v>
      </c>
      <c r="C194" s="1">
        <v>45601</v>
      </c>
      <c r="D194" t="s">
        <v>13</v>
      </c>
      <c r="E194">
        <v>2.5</v>
      </c>
      <c r="F194" s="2">
        <v>0.64102564102564097</v>
      </c>
      <c r="G194" s="2">
        <v>0.54430393926396003</v>
      </c>
      <c r="H194" s="2">
        <v>0.59026636698066903</v>
      </c>
      <c r="I194" s="2">
        <v>0.59428571428571397</v>
      </c>
      <c r="J194" s="2">
        <v>0.62283737024221397</v>
      </c>
      <c r="K194" s="2">
        <v>-3.5350208709890599E-2</v>
      </c>
      <c r="L194" s="2"/>
      <c r="M194" s="2" t="e">
        <f>(Table1[[#This Row],[poisson_likelihood]] - (1-Table1[[#This Row],[poisson_likelihood]])/(1/Table1[[#This Row],[365 implied]]-1))*0.5/4</f>
        <v>#DIV/0!</v>
      </c>
    </row>
    <row r="195" spans="1:13" x14ac:dyDescent="0.2">
      <c r="A195">
        <v>4183</v>
      </c>
      <c r="B195" t="s">
        <v>77</v>
      </c>
      <c r="C195" s="1">
        <v>45601</v>
      </c>
      <c r="D195" t="s">
        <v>12</v>
      </c>
      <c r="E195">
        <v>2.5</v>
      </c>
      <c r="F195" s="2">
        <v>0.54644808743169304</v>
      </c>
      <c r="G195" s="2">
        <v>0.52350497643240401</v>
      </c>
      <c r="H195" s="2">
        <v>0.481940906598258</v>
      </c>
      <c r="I195" s="2">
        <v>0.47878787878787799</v>
      </c>
      <c r="J195" s="2">
        <v>0.46125461254612499</v>
      </c>
      <c r="K195" s="2">
        <v>-3.5556668953369598E-2</v>
      </c>
      <c r="L195" s="2"/>
      <c r="M195" s="2" t="e">
        <f>(Table1[[#This Row],[poisson_likelihood]] - (1-Table1[[#This Row],[poisson_likelihood]])/(1/Table1[[#This Row],[365 implied]]-1))*0.5/4</f>
        <v>#DIV/0!</v>
      </c>
    </row>
    <row r="196" spans="1:13" x14ac:dyDescent="0.2">
      <c r="A196">
        <v>4308</v>
      </c>
      <c r="B196" t="s">
        <v>139</v>
      </c>
      <c r="C196" s="1">
        <v>45601</v>
      </c>
      <c r="D196" t="s">
        <v>13</v>
      </c>
      <c r="E196">
        <v>1.5</v>
      </c>
      <c r="F196" s="2">
        <v>0.41152263374485498</v>
      </c>
      <c r="G196" s="2">
        <v>0.291149761419362</v>
      </c>
      <c r="H196" s="2">
        <v>0.32775482785391902</v>
      </c>
      <c r="I196" s="2">
        <v>0.27272727272727199</v>
      </c>
      <c r="J196" s="2">
        <v>0.32142857142857101</v>
      </c>
      <c r="K196" s="2">
        <v>-3.5586672782338298E-2</v>
      </c>
      <c r="L196" s="2"/>
      <c r="M196" s="2" t="e">
        <f>(Table1[[#This Row],[poisson_likelihood]] - (1-Table1[[#This Row],[poisson_likelihood]])/(1/Table1[[#This Row],[365 implied]]-1))*0.5/4</f>
        <v>#DIV/0!</v>
      </c>
    </row>
    <row r="197" spans="1:13" x14ac:dyDescent="0.2">
      <c r="A197">
        <v>4114</v>
      </c>
      <c r="B197" t="s">
        <v>42</v>
      </c>
      <c r="C197" s="1">
        <v>45601</v>
      </c>
      <c r="D197" t="s">
        <v>13</v>
      </c>
      <c r="E197">
        <v>2.5</v>
      </c>
      <c r="F197" s="2">
        <v>0.58479532163742598</v>
      </c>
      <c r="G197" s="2">
        <v>0.482374089249761</v>
      </c>
      <c r="H197" s="2">
        <v>0.525492498906729</v>
      </c>
      <c r="I197" s="2">
        <v>0.50609756097560898</v>
      </c>
      <c r="J197" s="2">
        <v>0.54243542435424297</v>
      </c>
      <c r="K197" s="2">
        <v>-3.5706981292074599E-2</v>
      </c>
      <c r="L197" s="2"/>
      <c r="M197" s="2" t="e">
        <f>(Table1[[#This Row],[poisson_likelihood]] - (1-Table1[[#This Row],[poisson_likelihood]])/(1/Table1[[#This Row],[365 implied]]-1))*0.5/4</f>
        <v>#DIV/0!</v>
      </c>
    </row>
    <row r="198" spans="1:13" x14ac:dyDescent="0.2">
      <c r="A198">
        <v>4101</v>
      </c>
      <c r="B198" t="s">
        <v>36</v>
      </c>
      <c r="C198" s="1">
        <v>45601</v>
      </c>
      <c r="D198" t="s">
        <v>12</v>
      </c>
      <c r="E198">
        <v>1.5</v>
      </c>
      <c r="F198" s="2">
        <v>0.58479532163742598</v>
      </c>
      <c r="G198" s="2">
        <v>0.56781735509242903</v>
      </c>
      <c r="H198" s="2">
        <v>0.52388750022323705</v>
      </c>
      <c r="I198" s="2">
        <v>0.47787610619469001</v>
      </c>
      <c r="J198" s="2">
        <v>0.47093023255813898</v>
      </c>
      <c r="K198" s="2">
        <v>-3.6673371344458902E-2</v>
      </c>
      <c r="L198" s="2"/>
      <c r="M198" s="2" t="e">
        <f>(Table1[[#This Row],[poisson_likelihood]] - (1-Table1[[#This Row],[poisson_likelihood]])/(1/Table1[[#This Row],[365 implied]]-1))*0.5/4</f>
        <v>#DIV/0!</v>
      </c>
    </row>
    <row r="199" spans="1:13" x14ac:dyDescent="0.2">
      <c r="A199">
        <v>4238</v>
      </c>
      <c r="B199" t="s">
        <v>104</v>
      </c>
      <c r="C199" s="1">
        <v>45601</v>
      </c>
      <c r="D199" t="s">
        <v>13</v>
      </c>
      <c r="E199">
        <v>2.5</v>
      </c>
      <c r="F199" s="2">
        <v>0.65359477124182996</v>
      </c>
      <c r="G199" s="2">
        <v>0.55577327374765095</v>
      </c>
      <c r="H199" s="2">
        <v>0.60265427690766404</v>
      </c>
      <c r="I199" s="2">
        <v>0.60645161290322502</v>
      </c>
      <c r="J199" s="2">
        <v>0.58736059479553904</v>
      </c>
      <c r="K199" s="2">
        <v>-3.6763658646826902E-2</v>
      </c>
      <c r="L199" s="2"/>
      <c r="M199" s="2" t="e">
        <f>(Table1[[#This Row],[poisson_likelihood]] - (1-Table1[[#This Row],[poisson_likelihood]])/(1/Table1[[#This Row],[365 implied]]-1))*0.5/4</f>
        <v>#DIV/0!</v>
      </c>
    </row>
    <row r="200" spans="1:13" x14ac:dyDescent="0.2">
      <c r="A200">
        <v>4271</v>
      </c>
      <c r="B200" t="s">
        <v>121</v>
      </c>
      <c r="C200" s="1">
        <v>45601</v>
      </c>
      <c r="D200" t="s">
        <v>12</v>
      </c>
      <c r="E200">
        <v>2.5</v>
      </c>
      <c r="F200" s="2">
        <v>0.42372881355932202</v>
      </c>
      <c r="G200" s="2">
        <v>0.37901540303921599</v>
      </c>
      <c r="H200" s="2">
        <v>0.338525852131496</v>
      </c>
      <c r="I200" s="2">
        <v>0.31818181818181801</v>
      </c>
      <c r="J200" s="2">
        <v>0.325842696629213</v>
      </c>
      <c r="K200" s="2">
        <v>-3.6963049442953803E-2</v>
      </c>
      <c r="L200" s="2"/>
      <c r="M200" s="2" t="e">
        <f>(Table1[[#This Row],[poisson_likelihood]] - (1-Table1[[#This Row],[poisson_likelihood]])/(1/Table1[[#This Row],[365 implied]]-1))*0.5/4</f>
        <v>#DIV/0!</v>
      </c>
    </row>
    <row r="201" spans="1:13" x14ac:dyDescent="0.2">
      <c r="A201">
        <v>4263</v>
      </c>
      <c r="B201" t="s">
        <v>117</v>
      </c>
      <c r="C201" s="1">
        <v>45601</v>
      </c>
      <c r="D201" t="s">
        <v>12</v>
      </c>
      <c r="E201">
        <v>2.5</v>
      </c>
      <c r="F201" s="2">
        <v>0.59880239520958001</v>
      </c>
      <c r="G201" s="2">
        <v>0.581370660319247</v>
      </c>
      <c r="H201" s="2">
        <v>0.53873112132429002</v>
      </c>
      <c r="I201" s="2">
        <v>0.53488372093023195</v>
      </c>
      <c r="J201" s="2">
        <v>0.55281690140844997</v>
      </c>
      <c r="K201" s="2">
        <v>-3.7432472906132601E-2</v>
      </c>
      <c r="L201" s="2"/>
      <c r="M201" s="2" t="e">
        <f>(Table1[[#This Row],[poisson_likelihood]] - (1-Table1[[#This Row],[poisson_likelihood]])/(1/Table1[[#This Row],[365 implied]]-1))*0.5/4</f>
        <v>#DIV/0!</v>
      </c>
    </row>
    <row r="202" spans="1:13" x14ac:dyDescent="0.2">
      <c r="A202">
        <v>4251</v>
      </c>
      <c r="B202" t="s">
        <v>111</v>
      </c>
      <c r="C202" s="1">
        <v>45601</v>
      </c>
      <c r="D202" t="s">
        <v>12</v>
      </c>
      <c r="E202">
        <v>2.5</v>
      </c>
      <c r="F202" s="2">
        <v>0.387596899224806</v>
      </c>
      <c r="G202" s="2">
        <v>0.32088308383492098</v>
      </c>
      <c r="H202" s="2">
        <v>0.29461571534481201</v>
      </c>
      <c r="I202" s="2">
        <v>0.26136363636363602</v>
      </c>
      <c r="J202" s="2">
        <v>0.28767123287671198</v>
      </c>
      <c r="K202" s="2">
        <v>-3.79575086092378E-2</v>
      </c>
      <c r="L202" s="2"/>
      <c r="M202" s="2" t="e">
        <f>(Table1[[#This Row],[poisson_likelihood]] - (1-Table1[[#This Row],[poisson_likelihood]])/(1/Table1[[#This Row],[365 implied]]-1))*0.5/4</f>
        <v>#DIV/0!</v>
      </c>
    </row>
    <row r="203" spans="1:13" x14ac:dyDescent="0.2">
      <c r="A203">
        <v>4071</v>
      </c>
      <c r="B203" t="s">
        <v>21</v>
      </c>
      <c r="C203" s="1">
        <v>45601</v>
      </c>
      <c r="D203" t="s">
        <v>12</v>
      </c>
      <c r="E203">
        <v>1.5</v>
      </c>
      <c r="F203" s="2">
        <v>0.625</v>
      </c>
      <c r="G203" s="2">
        <v>0.62049652414248502</v>
      </c>
      <c r="H203" s="2">
        <v>0.56793194064713604</v>
      </c>
      <c r="I203" s="2">
        <v>0.53757225433526001</v>
      </c>
      <c r="J203" s="2">
        <v>0.57142857142857095</v>
      </c>
      <c r="K203" s="2">
        <v>-3.8045372901909E-2</v>
      </c>
      <c r="L203" s="2"/>
      <c r="M203" s="2" t="e">
        <f>(Table1[[#This Row],[poisson_likelihood]] - (1-Table1[[#This Row],[poisson_likelihood]])/(1/Table1[[#This Row],[365 implied]]-1))*0.5/4</f>
        <v>#DIV/0!</v>
      </c>
    </row>
    <row r="204" spans="1:13" x14ac:dyDescent="0.2">
      <c r="A204">
        <v>4283</v>
      </c>
      <c r="B204" t="s">
        <v>127</v>
      </c>
      <c r="C204" s="1">
        <v>45601</v>
      </c>
      <c r="D204" t="s">
        <v>12</v>
      </c>
      <c r="E204">
        <v>2.5</v>
      </c>
      <c r="F204" s="2">
        <v>0.55248618784530301</v>
      </c>
      <c r="G204" s="2">
        <v>0.52819918834128998</v>
      </c>
      <c r="H204" s="2">
        <v>0.484356219564339</v>
      </c>
      <c r="I204" s="2">
        <v>0.51162790697674398</v>
      </c>
      <c r="J204" s="2">
        <v>0.51041666666666596</v>
      </c>
      <c r="K204" s="2">
        <v>-3.8060260058192803E-2</v>
      </c>
      <c r="L204" s="2"/>
      <c r="M204" s="2" t="e">
        <f>(Table1[[#This Row],[poisson_likelihood]] - (1-Table1[[#This Row],[poisson_likelihood]])/(1/Table1[[#This Row],[365 implied]]-1))*0.5/4</f>
        <v>#DIV/0!</v>
      </c>
    </row>
    <row r="205" spans="1:13" x14ac:dyDescent="0.2">
      <c r="A205">
        <v>4136</v>
      </c>
      <c r="B205" t="s">
        <v>53</v>
      </c>
      <c r="C205" s="1">
        <v>45601</v>
      </c>
      <c r="D205" t="s">
        <v>13</v>
      </c>
      <c r="E205">
        <v>2.5</v>
      </c>
      <c r="F205" s="2">
        <v>0.57471264367816</v>
      </c>
      <c r="G205" s="2">
        <v>0.46776649422205202</v>
      </c>
      <c r="H205" s="2">
        <v>0.50918449267467703</v>
      </c>
      <c r="I205" s="2">
        <v>0.47159090909090901</v>
      </c>
      <c r="J205" s="2">
        <v>0.52054794520547898</v>
      </c>
      <c r="K205" s="2">
        <v>-3.8519926603399202E-2</v>
      </c>
      <c r="L205" s="2"/>
      <c r="M205" s="2" t="e">
        <f>(Table1[[#This Row],[poisson_likelihood]] - (1-Table1[[#This Row],[poisson_likelihood]])/(1/Table1[[#This Row],[365 implied]]-1))*0.5/4</f>
        <v>#DIV/0!</v>
      </c>
    </row>
    <row r="206" spans="1:13" x14ac:dyDescent="0.2">
      <c r="A206">
        <v>4286</v>
      </c>
      <c r="B206" t="s">
        <v>128</v>
      </c>
      <c r="C206" s="1">
        <v>45601</v>
      </c>
      <c r="D206" t="s">
        <v>13</v>
      </c>
      <c r="E206">
        <v>1.5</v>
      </c>
      <c r="F206" s="2">
        <v>0.47393364928909898</v>
      </c>
      <c r="G206" s="2">
        <v>0.34168989648373199</v>
      </c>
      <c r="H206" s="2">
        <v>0.392044104835364</v>
      </c>
      <c r="I206" s="2">
        <v>0.38150289017340999</v>
      </c>
      <c r="J206" s="2">
        <v>0.40069686411149802</v>
      </c>
      <c r="K206" s="2">
        <v>-3.8915977206617297E-2</v>
      </c>
      <c r="L206" s="2"/>
      <c r="M206" s="2" t="e">
        <f>(Table1[[#This Row],[poisson_likelihood]] - (1-Table1[[#This Row],[poisson_likelihood]])/(1/Table1[[#This Row],[365 implied]]-1))*0.5/4</f>
        <v>#DIV/0!</v>
      </c>
    </row>
    <row r="207" spans="1:13" x14ac:dyDescent="0.2">
      <c r="A207">
        <v>4063</v>
      </c>
      <c r="B207" t="s">
        <v>17</v>
      </c>
      <c r="C207" s="1">
        <v>45601</v>
      </c>
      <c r="D207" t="s">
        <v>12</v>
      </c>
      <c r="E207">
        <v>2.5</v>
      </c>
      <c r="F207" s="2">
        <v>0.512820512820512</v>
      </c>
      <c r="G207" s="2">
        <v>0.48198294423569499</v>
      </c>
      <c r="H207" s="2">
        <v>0.43634623123397098</v>
      </c>
      <c r="I207" s="2">
        <v>0.43209876543209802</v>
      </c>
      <c r="J207" s="2">
        <v>0.41947565543071103</v>
      </c>
      <c r="K207" s="2">
        <v>-3.9243381340462E-2</v>
      </c>
      <c r="L207" s="2"/>
      <c r="M207" s="2" t="e">
        <f>(Table1[[#This Row],[poisson_likelihood]] - (1-Table1[[#This Row],[poisson_likelihood]])/(1/Table1[[#This Row],[365 implied]]-1))*0.5/4</f>
        <v>#DIV/0!</v>
      </c>
    </row>
    <row r="208" spans="1:13" x14ac:dyDescent="0.2">
      <c r="A208">
        <v>4070</v>
      </c>
      <c r="B208" t="s">
        <v>20</v>
      </c>
      <c r="C208" s="1">
        <v>45601</v>
      </c>
      <c r="D208" t="s">
        <v>13</v>
      </c>
      <c r="E208">
        <v>3.5</v>
      </c>
      <c r="F208" s="2">
        <v>0.56497175141242895</v>
      </c>
      <c r="G208" s="2">
        <v>0.45854037712479301</v>
      </c>
      <c r="H208" s="2">
        <v>0.49663235321448101</v>
      </c>
      <c r="I208" s="2">
        <v>0.50847457627118597</v>
      </c>
      <c r="J208" s="2">
        <v>0.49830508474576202</v>
      </c>
      <c r="K208" s="2">
        <v>-3.9272965847521997E-2</v>
      </c>
      <c r="L208" s="2"/>
      <c r="M208" s="2" t="e">
        <f>(Table1[[#This Row],[poisson_likelihood]] - (1-Table1[[#This Row],[poisson_likelihood]])/(1/Table1[[#This Row],[365 implied]]-1))*0.5/4</f>
        <v>#DIV/0!</v>
      </c>
    </row>
    <row r="209" spans="1:13" x14ac:dyDescent="0.2">
      <c r="A209">
        <v>4267</v>
      </c>
      <c r="B209" t="s">
        <v>119</v>
      </c>
      <c r="C209" s="1">
        <v>45601</v>
      </c>
      <c r="D209" t="s">
        <v>12</v>
      </c>
      <c r="E209">
        <v>2.5</v>
      </c>
      <c r="F209" s="2">
        <v>0.45871559633027498</v>
      </c>
      <c r="G209" s="2">
        <v>0.41779570957992401</v>
      </c>
      <c r="H209" s="2">
        <v>0.37341365124480602</v>
      </c>
      <c r="I209" s="2">
        <v>0.36220472440944801</v>
      </c>
      <c r="J209" s="2">
        <v>0.38659793814432902</v>
      </c>
      <c r="K209" s="2">
        <v>-3.9397932264051E-2</v>
      </c>
      <c r="L209" s="2"/>
      <c r="M209" s="2" t="e">
        <f>(Table1[[#This Row],[poisson_likelihood]] - (1-Table1[[#This Row],[poisson_likelihood]])/(1/Table1[[#This Row],[365 implied]]-1))*0.5/4</f>
        <v>#DIV/0!</v>
      </c>
    </row>
    <row r="210" spans="1:13" x14ac:dyDescent="0.2">
      <c r="A210">
        <v>4138</v>
      </c>
      <c r="B210" t="s">
        <v>54</v>
      </c>
      <c r="C210" s="1">
        <v>45601</v>
      </c>
      <c r="D210" t="s">
        <v>13</v>
      </c>
      <c r="E210">
        <v>1.5</v>
      </c>
      <c r="F210" s="2">
        <v>0.44642857142857101</v>
      </c>
      <c r="G210" s="2">
        <v>0.32490609278569099</v>
      </c>
      <c r="H210" s="2">
        <v>0.358937493629854</v>
      </c>
      <c r="I210" s="2">
        <v>0.30281690140845002</v>
      </c>
      <c r="J210" s="2">
        <v>0.34108527131782901</v>
      </c>
      <c r="K210" s="2">
        <v>-3.9512099651033201E-2</v>
      </c>
      <c r="L210" s="2"/>
      <c r="M210" s="2" t="e">
        <f>(Table1[[#This Row],[poisson_likelihood]] - (1-Table1[[#This Row],[poisson_likelihood]])/(1/Table1[[#This Row],[365 implied]]-1))*0.5/4</f>
        <v>#DIV/0!</v>
      </c>
    </row>
    <row r="211" spans="1:13" x14ac:dyDescent="0.2">
      <c r="A211">
        <v>4213</v>
      </c>
      <c r="B211" t="s">
        <v>92</v>
      </c>
      <c r="C211" s="1">
        <v>45601</v>
      </c>
      <c r="D211" t="s">
        <v>12</v>
      </c>
      <c r="E211">
        <v>1.5</v>
      </c>
      <c r="F211" s="2">
        <v>0.61728395061728303</v>
      </c>
      <c r="G211" s="2">
        <v>0.59997427618055299</v>
      </c>
      <c r="H211" s="2">
        <v>0.55663018739023395</v>
      </c>
      <c r="I211" s="2">
        <v>0.54109589041095896</v>
      </c>
      <c r="J211" s="2">
        <v>0.58396946564885499</v>
      </c>
      <c r="K211" s="2">
        <v>-3.9620603398314302E-2</v>
      </c>
      <c r="L211" s="2"/>
      <c r="M211" s="2" t="e">
        <f>(Table1[[#This Row],[poisson_likelihood]] - (1-Table1[[#This Row],[poisson_likelihood]])/(1/Table1[[#This Row],[365 implied]]-1))*0.5/4</f>
        <v>#DIV/0!</v>
      </c>
    </row>
    <row r="212" spans="1:13" x14ac:dyDescent="0.2">
      <c r="A212">
        <v>4292</v>
      </c>
      <c r="B212" t="s">
        <v>131</v>
      </c>
      <c r="C212" s="1">
        <v>45601</v>
      </c>
      <c r="D212" t="s">
        <v>13</v>
      </c>
      <c r="E212">
        <v>1.5</v>
      </c>
      <c r="F212" s="2">
        <v>0.41666666666666602</v>
      </c>
      <c r="G212" s="2">
        <v>0.30345800111962301</v>
      </c>
      <c r="H212" s="2">
        <v>0.32170364530989098</v>
      </c>
      <c r="I212" s="2">
        <v>0.33522727272727199</v>
      </c>
      <c r="J212" s="2">
        <v>0.31632653061224397</v>
      </c>
      <c r="K212" s="2">
        <v>-4.0698437724332397E-2</v>
      </c>
      <c r="L212" s="2"/>
      <c r="M212" s="2" t="e">
        <f>(Table1[[#This Row],[poisson_likelihood]] - (1-Table1[[#This Row],[poisson_likelihood]])/(1/Table1[[#This Row],[365 implied]]-1))*0.5/4</f>
        <v>#DIV/0!</v>
      </c>
    </row>
    <row r="213" spans="1:13" x14ac:dyDescent="0.2">
      <c r="A213">
        <v>4257</v>
      </c>
      <c r="B213" t="s">
        <v>114</v>
      </c>
      <c r="C213" s="1">
        <v>45601</v>
      </c>
      <c r="D213" t="s">
        <v>12</v>
      </c>
      <c r="E213">
        <v>1.5</v>
      </c>
      <c r="F213" s="2">
        <v>0.61728395061728303</v>
      </c>
      <c r="G213" s="2">
        <v>0.60526814137847595</v>
      </c>
      <c r="H213" s="2">
        <v>0.55394844195436799</v>
      </c>
      <c r="I213" s="2">
        <v>0.54255319148936099</v>
      </c>
      <c r="J213" s="2">
        <v>0.55714285714285705</v>
      </c>
      <c r="K213" s="2">
        <v>-4.1372388723356197E-2</v>
      </c>
      <c r="L213" s="2"/>
      <c r="M213" s="2" t="e">
        <f>(Table1[[#This Row],[poisson_likelihood]] - (1-Table1[[#This Row],[poisson_likelihood]])/(1/Table1[[#This Row],[365 implied]]-1))*0.5/4</f>
        <v>#DIV/0!</v>
      </c>
    </row>
    <row r="214" spans="1:13" x14ac:dyDescent="0.2">
      <c r="A214">
        <v>4241</v>
      </c>
      <c r="B214" t="s">
        <v>106</v>
      </c>
      <c r="C214" s="1">
        <v>45601</v>
      </c>
      <c r="D214" t="s">
        <v>12</v>
      </c>
      <c r="E214">
        <v>2.5</v>
      </c>
      <c r="F214" s="2">
        <v>0.49261083743842299</v>
      </c>
      <c r="G214" s="2">
        <v>0.44926481518241901</v>
      </c>
      <c r="H214" s="2">
        <v>0.40733341711627302</v>
      </c>
      <c r="I214" s="2">
        <v>0.46107784431137699</v>
      </c>
      <c r="J214" s="2">
        <v>0.443636363636363</v>
      </c>
      <c r="K214" s="2">
        <v>-4.2017758071350497E-2</v>
      </c>
      <c r="L214" s="2"/>
      <c r="M214" s="2" t="e">
        <f>(Table1[[#This Row],[poisson_likelihood]] - (1-Table1[[#This Row],[poisson_likelihood]])/(1/Table1[[#This Row],[365 implied]]-1))*0.5/4</f>
        <v>#DIV/0!</v>
      </c>
    </row>
    <row r="215" spans="1:13" x14ac:dyDescent="0.2">
      <c r="A215">
        <v>4247</v>
      </c>
      <c r="B215" t="s">
        <v>109</v>
      </c>
      <c r="C215" s="1">
        <v>45601</v>
      </c>
      <c r="D215" t="s">
        <v>12</v>
      </c>
      <c r="E215">
        <v>3.5</v>
      </c>
      <c r="F215" s="2">
        <v>0.414937759336099</v>
      </c>
      <c r="G215" s="2">
        <v>0.337287968195284</v>
      </c>
      <c r="H215" s="2">
        <v>0.31592422024342798</v>
      </c>
      <c r="I215" s="2">
        <v>0.33812949640287698</v>
      </c>
      <c r="J215" s="2">
        <v>0.32941176470588202</v>
      </c>
      <c r="K215" s="2">
        <v>-4.2308976810875497E-2</v>
      </c>
      <c r="L215" s="2"/>
      <c r="M215" s="2" t="e">
        <f>(Table1[[#This Row],[poisson_likelihood]] - (1-Table1[[#This Row],[poisson_likelihood]])/(1/Table1[[#This Row],[365 implied]]-1))*0.5/4</f>
        <v>#DIV/0!</v>
      </c>
    </row>
    <row r="216" spans="1:13" x14ac:dyDescent="0.2">
      <c r="A216">
        <v>4204</v>
      </c>
      <c r="B216" t="s">
        <v>87</v>
      </c>
      <c r="C216" s="1">
        <v>45601</v>
      </c>
      <c r="D216" t="s">
        <v>13</v>
      </c>
      <c r="E216">
        <v>2.5</v>
      </c>
      <c r="F216" s="2">
        <v>0.53475935828876997</v>
      </c>
      <c r="G216" s="2">
        <v>0.41656550334588999</v>
      </c>
      <c r="H216" s="2">
        <v>0.455224822572943</v>
      </c>
      <c r="I216" s="2">
        <v>0.44785276073619601</v>
      </c>
      <c r="J216" s="2">
        <v>0.45161290322580599</v>
      </c>
      <c r="K216" s="2">
        <v>-4.2738385571435701E-2</v>
      </c>
      <c r="L216" s="2"/>
      <c r="M216" s="2" t="e">
        <f>(Table1[[#This Row],[poisson_likelihood]] - (1-Table1[[#This Row],[poisson_likelihood]])/(1/Table1[[#This Row],[365 implied]]-1))*0.5/4</f>
        <v>#DIV/0!</v>
      </c>
    </row>
    <row r="217" spans="1:13" x14ac:dyDescent="0.2">
      <c r="A217">
        <v>4115</v>
      </c>
      <c r="B217" t="s">
        <v>43</v>
      </c>
      <c r="C217" s="1">
        <v>45601</v>
      </c>
      <c r="D217" t="s">
        <v>12</v>
      </c>
      <c r="E217">
        <v>1.5</v>
      </c>
      <c r="F217" s="2">
        <v>0.56497175141242895</v>
      </c>
      <c r="G217" s="2">
        <v>0.54190087538902298</v>
      </c>
      <c r="H217" s="2">
        <v>0.48972191534902398</v>
      </c>
      <c r="I217" s="2">
        <v>0.49696969696969601</v>
      </c>
      <c r="J217" s="2">
        <v>0.487084870848708</v>
      </c>
      <c r="K217" s="2">
        <v>-4.3244223971502002E-2</v>
      </c>
      <c r="L217" s="2"/>
      <c r="M217" s="2" t="e">
        <f>(Table1[[#This Row],[poisson_likelihood]] - (1-Table1[[#This Row],[poisson_likelihood]])/(1/Table1[[#This Row],[365 implied]]-1))*0.5/4</f>
        <v>#DIV/0!</v>
      </c>
    </row>
    <row r="218" spans="1:13" x14ac:dyDescent="0.2">
      <c r="A218">
        <v>4122</v>
      </c>
      <c r="B218" t="s">
        <v>46</v>
      </c>
      <c r="C218" s="1">
        <v>45601</v>
      </c>
      <c r="D218" t="s">
        <v>13</v>
      </c>
      <c r="E218">
        <v>3.5</v>
      </c>
      <c r="F218" s="2">
        <v>0.59171597633136097</v>
      </c>
      <c r="G218" s="2">
        <v>0.48501185428246502</v>
      </c>
      <c r="H218" s="2">
        <v>0.52070547772029696</v>
      </c>
      <c r="I218" s="2">
        <v>0.45714285714285702</v>
      </c>
      <c r="J218" s="2">
        <v>0.47265625</v>
      </c>
      <c r="K218" s="2">
        <v>-4.34810661785133E-2</v>
      </c>
      <c r="L218" s="2"/>
      <c r="M218" s="2" t="e">
        <f>(Table1[[#This Row],[poisson_likelihood]] - (1-Table1[[#This Row],[poisson_likelihood]])/(1/Table1[[#This Row],[365 implied]]-1))*0.5/4</f>
        <v>#DIV/0!</v>
      </c>
    </row>
    <row r="219" spans="1:13" x14ac:dyDescent="0.2">
      <c r="A219">
        <v>4126</v>
      </c>
      <c r="B219" t="s">
        <v>48</v>
      </c>
      <c r="C219" s="1">
        <v>45601</v>
      </c>
      <c r="D219" t="s">
        <v>13</v>
      </c>
      <c r="E219">
        <v>1.5</v>
      </c>
      <c r="F219" s="2">
        <v>0.512820512820512</v>
      </c>
      <c r="G219" s="2">
        <v>0.376906287415196</v>
      </c>
      <c r="H219" s="2">
        <v>0.42595642913407999</v>
      </c>
      <c r="I219" s="2">
        <v>0.421487603305785</v>
      </c>
      <c r="J219" s="2">
        <v>0.42533936651583698</v>
      </c>
      <c r="K219" s="2">
        <v>-4.4574990312774503E-2</v>
      </c>
      <c r="L219" s="2"/>
      <c r="M219" s="2" t="e">
        <f>(Table1[[#This Row],[poisson_likelihood]] - (1-Table1[[#This Row],[poisson_likelihood]])/(1/Table1[[#This Row],[365 implied]]-1))*0.5/4</f>
        <v>#DIV/0!</v>
      </c>
    </row>
    <row r="220" spans="1:13" x14ac:dyDescent="0.2">
      <c r="A220">
        <v>4228</v>
      </c>
      <c r="B220" t="s">
        <v>99</v>
      </c>
      <c r="C220" s="1">
        <v>45601</v>
      </c>
      <c r="D220" t="s">
        <v>13</v>
      </c>
      <c r="E220">
        <v>3.5</v>
      </c>
      <c r="F220" s="2">
        <v>0.63694267515923497</v>
      </c>
      <c r="G220" s="2">
        <v>0.53114325901960602</v>
      </c>
      <c r="H220" s="2">
        <v>0.57213263138396797</v>
      </c>
      <c r="I220" s="2">
        <v>0.611464968152866</v>
      </c>
      <c r="J220" s="2">
        <v>0.62015503875968903</v>
      </c>
      <c r="K220" s="2">
        <v>-4.4627968739986403E-2</v>
      </c>
      <c r="L220" s="2"/>
      <c r="M220" s="2" t="e">
        <f>(Table1[[#This Row],[poisson_likelihood]] - (1-Table1[[#This Row],[poisson_likelihood]])/(1/Table1[[#This Row],[365 implied]]-1))*0.5/4</f>
        <v>#DIV/0!</v>
      </c>
    </row>
    <row r="221" spans="1:13" x14ac:dyDescent="0.2">
      <c r="A221">
        <v>4245</v>
      </c>
      <c r="B221" t="s">
        <v>108</v>
      </c>
      <c r="C221" s="1">
        <v>45601</v>
      </c>
      <c r="D221" t="s">
        <v>12</v>
      </c>
      <c r="E221">
        <v>1.5</v>
      </c>
      <c r="F221" s="2">
        <v>0.64516129032257996</v>
      </c>
      <c r="G221" s="2">
        <v>0.62686414251439704</v>
      </c>
      <c r="H221" s="2">
        <v>0.58139319387097599</v>
      </c>
      <c r="I221" s="2">
        <v>0.55223880597014896</v>
      </c>
      <c r="J221" s="2">
        <v>0.56066945606694496</v>
      </c>
      <c r="K221" s="2">
        <v>-4.4927522499994099E-2</v>
      </c>
      <c r="L221" s="2"/>
      <c r="M221" s="2" t="e">
        <f>(Table1[[#This Row],[poisson_likelihood]] - (1-Table1[[#This Row],[poisson_likelihood]])/(1/Table1[[#This Row],[365 implied]]-1))*0.5/4</f>
        <v>#DIV/0!</v>
      </c>
    </row>
    <row r="222" spans="1:13" x14ac:dyDescent="0.2">
      <c r="A222">
        <v>4165</v>
      </c>
      <c r="B222" t="s">
        <v>68</v>
      </c>
      <c r="C222" s="1">
        <v>45601</v>
      </c>
      <c r="D222" t="s">
        <v>12</v>
      </c>
      <c r="E222">
        <v>2.5</v>
      </c>
      <c r="F222" s="2">
        <v>0.48309178743961301</v>
      </c>
      <c r="G222" s="2">
        <v>0.43705495060390798</v>
      </c>
      <c r="H222" s="2">
        <v>0.38926815457274599</v>
      </c>
      <c r="I222" s="2">
        <v>0.40462427745664697</v>
      </c>
      <c r="J222" s="2">
        <v>0.40607210626185902</v>
      </c>
      <c r="K222" s="2">
        <v>-4.5377317765050197E-2</v>
      </c>
      <c r="L222" s="2"/>
      <c r="M222" s="2" t="e">
        <f>(Table1[[#This Row],[poisson_likelihood]] - (1-Table1[[#This Row],[poisson_likelihood]])/(1/Table1[[#This Row],[365 implied]]-1))*0.5/4</f>
        <v>#DIV/0!</v>
      </c>
    </row>
    <row r="223" spans="1:13" x14ac:dyDescent="0.2">
      <c r="A223">
        <v>4329</v>
      </c>
      <c r="B223" t="s">
        <v>150</v>
      </c>
      <c r="C223" s="1">
        <v>45601</v>
      </c>
      <c r="D223" t="s">
        <v>12</v>
      </c>
      <c r="E223">
        <v>2.5</v>
      </c>
      <c r="F223" s="2">
        <v>0.50761421319796896</v>
      </c>
      <c r="G223" s="2">
        <v>0.46355844514905398</v>
      </c>
      <c r="H223" s="2">
        <v>0.41788954596937899</v>
      </c>
      <c r="I223" s="2">
        <v>0.41891891891891803</v>
      </c>
      <c r="J223" s="2">
        <v>0.41860465116279</v>
      </c>
      <c r="K223" s="2">
        <v>-4.5556081041320001E-2</v>
      </c>
      <c r="L223" s="2"/>
      <c r="M223" s="2" t="e">
        <f>(Table1[[#This Row],[poisson_likelihood]] - (1-Table1[[#This Row],[poisson_likelihood]])/(1/Table1[[#This Row],[365 implied]]-1))*0.5/4</f>
        <v>#DIV/0!</v>
      </c>
    </row>
    <row r="224" spans="1:13" x14ac:dyDescent="0.2">
      <c r="A224">
        <v>4235</v>
      </c>
      <c r="B224" t="s">
        <v>103</v>
      </c>
      <c r="C224" s="1">
        <v>45601</v>
      </c>
      <c r="D224" t="s">
        <v>12</v>
      </c>
      <c r="E224">
        <v>3.5</v>
      </c>
      <c r="F224" s="2">
        <v>0.57471264367816</v>
      </c>
      <c r="G224" s="2">
        <v>0.53181021419249197</v>
      </c>
      <c r="H224" s="2">
        <v>0.49717671243677403</v>
      </c>
      <c r="I224" s="2">
        <v>0.48571428571428499</v>
      </c>
      <c r="J224" s="2">
        <v>0.50689655172413794</v>
      </c>
      <c r="K224" s="2">
        <v>-4.5578554175679901E-2</v>
      </c>
      <c r="L224" s="2"/>
      <c r="M224" s="2" t="e">
        <f>(Table1[[#This Row],[poisson_likelihood]] - (1-Table1[[#This Row],[poisson_likelihood]])/(1/Table1[[#This Row],[365 implied]]-1))*0.5/4</f>
        <v>#DIV/0!</v>
      </c>
    </row>
    <row r="225" spans="1:13" x14ac:dyDescent="0.2">
      <c r="A225">
        <v>4253</v>
      </c>
      <c r="B225" t="s">
        <v>112</v>
      </c>
      <c r="C225" s="1">
        <v>45601</v>
      </c>
      <c r="D225" t="s">
        <v>12</v>
      </c>
      <c r="E225">
        <v>3.5</v>
      </c>
      <c r="F225" s="2">
        <v>0.53763440860214995</v>
      </c>
      <c r="G225" s="2">
        <v>0.49044083955220902</v>
      </c>
      <c r="H225" s="2">
        <v>0.45329827725837002</v>
      </c>
      <c r="I225" s="2">
        <v>0.41509433962264097</v>
      </c>
      <c r="J225" s="2">
        <v>0.44573643410852698</v>
      </c>
      <c r="K225" s="2">
        <v>-4.5600350087044099E-2</v>
      </c>
      <c r="L225" s="2"/>
      <c r="M225" s="2" t="e">
        <f>(Table1[[#This Row],[poisson_likelihood]] - (1-Table1[[#This Row],[poisson_likelihood]])/(1/Table1[[#This Row],[365 implied]]-1))*0.5/4</f>
        <v>#DIV/0!</v>
      </c>
    </row>
    <row r="226" spans="1:13" x14ac:dyDescent="0.2">
      <c r="A226">
        <v>4078</v>
      </c>
      <c r="B226" t="s">
        <v>24</v>
      </c>
      <c r="C226" s="1">
        <v>45601</v>
      </c>
      <c r="D226" t="s">
        <v>13</v>
      </c>
      <c r="E226">
        <v>2.5</v>
      </c>
      <c r="F226" s="2">
        <v>0.42372881355932202</v>
      </c>
      <c r="G226" s="2">
        <v>0.30817887194149102</v>
      </c>
      <c r="H226" s="2">
        <v>0.31826811104900499</v>
      </c>
      <c r="I226" s="2">
        <v>0.32558139534883701</v>
      </c>
      <c r="J226" s="2">
        <v>0.32867132867132798</v>
      </c>
      <c r="K226" s="2">
        <v>-4.5751334177269697E-2</v>
      </c>
      <c r="L226" s="2"/>
      <c r="M226" s="2" t="e">
        <f>(Table1[[#This Row],[poisson_likelihood]] - (1-Table1[[#This Row],[poisson_likelihood]])/(1/Table1[[#This Row],[365 implied]]-1))*0.5/4</f>
        <v>#DIV/0!</v>
      </c>
    </row>
    <row r="227" spans="1:13" x14ac:dyDescent="0.2">
      <c r="A227">
        <v>4139</v>
      </c>
      <c r="B227" t="s">
        <v>55</v>
      </c>
      <c r="C227" s="1">
        <v>45601</v>
      </c>
      <c r="D227" t="s">
        <v>12</v>
      </c>
      <c r="E227">
        <v>3.5</v>
      </c>
      <c r="F227" s="2">
        <v>0.512820512820512</v>
      </c>
      <c r="G227" s="2">
        <v>0.46057120480612701</v>
      </c>
      <c r="H227" s="2">
        <v>0.42298829588055198</v>
      </c>
      <c r="I227" s="2">
        <v>0.41477272727272702</v>
      </c>
      <c r="J227" s="2">
        <v>0.40753424657534199</v>
      </c>
      <c r="K227" s="2">
        <v>-4.60981113244531E-2</v>
      </c>
      <c r="L227" s="2"/>
      <c r="M227" s="2" t="e">
        <f>(Table1[[#This Row],[poisson_likelihood]] - (1-Table1[[#This Row],[poisson_likelihood]])/(1/Table1[[#This Row],[365 implied]]-1))*0.5/4</f>
        <v>#DIV/0!</v>
      </c>
    </row>
    <row r="228" spans="1:13" x14ac:dyDescent="0.2">
      <c r="A228">
        <v>4223</v>
      </c>
      <c r="B228" t="s">
        <v>97</v>
      </c>
      <c r="C228" s="1">
        <v>45601</v>
      </c>
      <c r="D228" t="s">
        <v>12</v>
      </c>
      <c r="E228">
        <v>1.5</v>
      </c>
      <c r="F228" s="2">
        <v>0.66225165562913901</v>
      </c>
      <c r="G228" s="2">
        <v>0.63503924166859504</v>
      </c>
      <c r="H228" s="2">
        <v>0.59952730475597904</v>
      </c>
      <c r="I228" s="2">
        <v>0.53977272727272696</v>
      </c>
      <c r="J228" s="2">
        <v>0.56506849315068497</v>
      </c>
      <c r="K228" s="2">
        <v>-4.6428318538466101E-2</v>
      </c>
      <c r="L228" s="2"/>
      <c r="M228" s="2" t="e">
        <f>(Table1[[#This Row],[poisson_likelihood]] - (1-Table1[[#This Row],[poisson_likelihood]])/(1/Table1[[#This Row],[365 implied]]-1))*0.5/4</f>
        <v>#DIV/0!</v>
      </c>
    </row>
    <row r="229" spans="1:13" x14ac:dyDescent="0.2">
      <c r="A229">
        <v>4276</v>
      </c>
      <c r="B229" t="s">
        <v>123</v>
      </c>
      <c r="C229" s="1">
        <v>45601</v>
      </c>
      <c r="D229" t="s">
        <v>13</v>
      </c>
      <c r="E229">
        <v>2.5</v>
      </c>
      <c r="F229" s="2">
        <v>0.54347826086956497</v>
      </c>
      <c r="G229" s="2">
        <v>0.41332549182100897</v>
      </c>
      <c r="H229" s="2">
        <v>0.45516625947675199</v>
      </c>
      <c r="I229" s="2">
        <v>0.443037974683544</v>
      </c>
      <c r="J229" s="2">
        <v>0.43023255813953398</v>
      </c>
      <c r="K229" s="2">
        <v>-4.8361334096063899E-2</v>
      </c>
      <c r="L229" s="2"/>
      <c r="M229" s="2" t="e">
        <f>(Table1[[#This Row],[poisson_likelihood]] - (1-Table1[[#This Row],[poisson_likelihood]])/(1/Table1[[#This Row],[365 implied]]-1))*0.5/4</f>
        <v>#DIV/0!</v>
      </c>
    </row>
    <row r="230" spans="1:13" x14ac:dyDescent="0.2">
      <c r="A230">
        <v>4083</v>
      </c>
      <c r="B230" t="s">
        <v>27</v>
      </c>
      <c r="C230" s="1">
        <v>45601</v>
      </c>
      <c r="D230" t="s">
        <v>12</v>
      </c>
      <c r="E230">
        <v>1.5</v>
      </c>
      <c r="F230" s="2">
        <v>0.66225165562913901</v>
      </c>
      <c r="G230" s="2">
        <v>0.64758241304998698</v>
      </c>
      <c r="H230" s="2">
        <v>0.59688642417873305</v>
      </c>
      <c r="I230" s="2">
        <v>0.58064516129032195</v>
      </c>
      <c r="J230" s="2">
        <v>0.56428571428571395</v>
      </c>
      <c r="K230" s="2">
        <v>-4.8383087985349099E-2</v>
      </c>
      <c r="L230" s="2"/>
      <c r="M230" s="2" t="e">
        <f>(Table1[[#This Row],[poisson_likelihood]] - (1-Table1[[#This Row],[poisson_likelihood]])/(1/Table1[[#This Row],[365 implied]]-1))*0.5/4</f>
        <v>#DIV/0!</v>
      </c>
    </row>
    <row r="231" spans="1:13" x14ac:dyDescent="0.2">
      <c r="A231">
        <v>4177</v>
      </c>
      <c r="B231" t="s">
        <v>74</v>
      </c>
      <c r="C231" s="1">
        <v>45601</v>
      </c>
      <c r="D231" t="s">
        <v>12</v>
      </c>
      <c r="E231">
        <v>3.5</v>
      </c>
      <c r="F231" s="2">
        <v>0.46511627906976699</v>
      </c>
      <c r="G231" s="2">
        <v>0.390711944428413</v>
      </c>
      <c r="H231" s="2">
        <v>0.36135438315709001</v>
      </c>
      <c r="I231" s="2">
        <v>0.31976744186046502</v>
      </c>
      <c r="J231" s="2">
        <v>0.31707317073170699</v>
      </c>
      <c r="K231" s="2">
        <v>-4.84974078722296E-2</v>
      </c>
      <c r="L231" s="2"/>
      <c r="M231" s="2" t="e">
        <f>(Table1[[#This Row],[poisson_likelihood]] - (1-Table1[[#This Row],[poisson_likelihood]])/(1/Table1[[#This Row],[365 implied]]-1))*0.5/4</f>
        <v>#DIV/0!</v>
      </c>
    </row>
    <row r="232" spans="1:13" x14ac:dyDescent="0.2">
      <c r="A232">
        <v>4103</v>
      </c>
      <c r="B232" t="s">
        <v>37</v>
      </c>
      <c r="C232" s="1">
        <v>45601</v>
      </c>
      <c r="D232" t="s">
        <v>12</v>
      </c>
      <c r="E232">
        <v>1.5</v>
      </c>
      <c r="F232" s="2">
        <v>0.64102564102564097</v>
      </c>
      <c r="G232" s="2">
        <v>0.60792677866186995</v>
      </c>
      <c r="H232" s="2">
        <v>0.57113763825484298</v>
      </c>
      <c r="I232" s="2">
        <v>0.49101796407185599</v>
      </c>
      <c r="J232" s="2">
        <v>0.51798561151079103</v>
      </c>
      <c r="K232" s="2">
        <v>-4.86720019296627E-2</v>
      </c>
      <c r="L232" s="2"/>
      <c r="M232" s="2" t="e">
        <f>(Table1[[#This Row],[poisson_likelihood]] - (1-Table1[[#This Row],[poisson_likelihood]])/(1/Table1[[#This Row],[365 implied]]-1))*0.5/4</f>
        <v>#DIV/0!</v>
      </c>
    </row>
    <row r="233" spans="1:13" x14ac:dyDescent="0.2">
      <c r="A233">
        <v>4273</v>
      </c>
      <c r="B233" t="s">
        <v>122</v>
      </c>
      <c r="C233" s="1">
        <v>45601</v>
      </c>
      <c r="D233" t="s">
        <v>12</v>
      </c>
      <c r="E233">
        <v>2.5</v>
      </c>
      <c r="F233" s="2">
        <v>0.50251256281406997</v>
      </c>
      <c r="G233" s="2">
        <v>0.44938757582113797</v>
      </c>
      <c r="H233" s="2">
        <v>0.40511382253003497</v>
      </c>
      <c r="I233" s="2">
        <v>0.47706422018348599</v>
      </c>
      <c r="J233" s="2">
        <v>0.45819397993311001</v>
      </c>
      <c r="K233" s="2">
        <v>-4.8945326556876098E-2</v>
      </c>
      <c r="L233" s="2"/>
      <c r="M233" s="2" t="e">
        <f>(Table1[[#This Row],[poisson_likelihood]] - (1-Table1[[#This Row],[poisson_likelihood]])/(1/Table1[[#This Row],[365 implied]]-1))*0.5/4</f>
        <v>#DIV/0!</v>
      </c>
    </row>
    <row r="234" spans="1:13" x14ac:dyDescent="0.2">
      <c r="A234">
        <v>4150</v>
      </c>
      <c r="B234" t="s">
        <v>60</v>
      </c>
      <c r="C234" s="1">
        <v>45601</v>
      </c>
      <c r="D234" t="s">
        <v>13</v>
      </c>
      <c r="E234">
        <v>2.5</v>
      </c>
      <c r="F234" s="2">
        <v>0.64102564102564097</v>
      </c>
      <c r="G234" s="2">
        <v>0.52255132612696398</v>
      </c>
      <c r="H234" s="2">
        <v>0.57010167961136804</v>
      </c>
      <c r="I234" s="2">
        <v>0.52298850574712596</v>
      </c>
      <c r="J234" s="2">
        <v>0.58646616541353302</v>
      </c>
      <c r="K234" s="2">
        <v>-4.9393473127796898E-2</v>
      </c>
      <c r="L234" s="2"/>
      <c r="M234" s="2" t="e">
        <f>(Table1[[#This Row],[poisson_likelihood]] - (1-Table1[[#This Row],[poisson_likelihood]])/(1/Table1[[#This Row],[365 implied]]-1))*0.5/4</f>
        <v>#DIV/0!</v>
      </c>
    </row>
    <row r="235" spans="1:13" x14ac:dyDescent="0.2">
      <c r="A235">
        <v>4304</v>
      </c>
      <c r="B235" t="s">
        <v>137</v>
      </c>
      <c r="C235" s="1">
        <v>45601</v>
      </c>
      <c r="D235" t="s">
        <v>13</v>
      </c>
      <c r="E235">
        <v>2.5</v>
      </c>
      <c r="F235" s="2">
        <v>0.48309178743961301</v>
      </c>
      <c r="G235" s="2">
        <v>0.35606372419693599</v>
      </c>
      <c r="H235" s="2">
        <v>0.37998235396838198</v>
      </c>
      <c r="I235" s="2">
        <v>0.410404624277456</v>
      </c>
      <c r="J235" s="2">
        <v>0.38229755178907698</v>
      </c>
      <c r="K235" s="2">
        <v>-4.98683474965999E-2</v>
      </c>
      <c r="L235" s="2"/>
      <c r="M235" s="2" t="e">
        <f>(Table1[[#This Row],[poisson_likelihood]] - (1-Table1[[#This Row],[poisson_likelihood]])/(1/Table1[[#This Row],[365 implied]]-1))*0.5/4</f>
        <v>#DIV/0!</v>
      </c>
    </row>
    <row r="236" spans="1:13" x14ac:dyDescent="0.2">
      <c r="A236">
        <v>4167</v>
      </c>
      <c r="B236" t="s">
        <v>69</v>
      </c>
      <c r="C236" s="1">
        <v>45601</v>
      </c>
      <c r="D236" t="s">
        <v>12</v>
      </c>
      <c r="E236">
        <v>1.5</v>
      </c>
      <c r="F236" s="2">
        <v>0.61728395061728303</v>
      </c>
      <c r="G236" s="2">
        <v>0.589425517589383</v>
      </c>
      <c r="H236" s="2">
        <v>0.54058743251710895</v>
      </c>
      <c r="I236" s="2">
        <v>0.55421686746987897</v>
      </c>
      <c r="J236" s="2">
        <v>0.54230769230769205</v>
      </c>
      <c r="K236" s="2">
        <v>-5.0100144888016902E-2</v>
      </c>
      <c r="L236" s="2"/>
      <c r="M236" s="2" t="e">
        <f>(Table1[[#This Row],[poisson_likelihood]] - (1-Table1[[#This Row],[poisson_likelihood]])/(1/Table1[[#This Row],[365 implied]]-1))*0.5/4</f>
        <v>#DIV/0!</v>
      </c>
    </row>
    <row r="237" spans="1:13" x14ac:dyDescent="0.2">
      <c r="A237">
        <v>4067</v>
      </c>
      <c r="B237" t="s">
        <v>19</v>
      </c>
      <c r="C237" s="1">
        <v>45601</v>
      </c>
      <c r="D237" t="s">
        <v>12</v>
      </c>
      <c r="E237">
        <v>1.5</v>
      </c>
      <c r="F237" s="2">
        <v>0.59171597633136097</v>
      </c>
      <c r="G237" s="2">
        <v>0.56151684933853896</v>
      </c>
      <c r="H237" s="2">
        <v>0.50938176881169706</v>
      </c>
      <c r="I237" s="2">
        <v>0.49717514124293699</v>
      </c>
      <c r="J237" s="2">
        <v>0.49830508474576202</v>
      </c>
      <c r="K237" s="2">
        <v>-5.0414786488489301E-2</v>
      </c>
      <c r="L237" s="2"/>
      <c r="M237" s="2" t="e">
        <f>(Table1[[#This Row],[poisson_likelihood]] - (1-Table1[[#This Row],[poisson_likelihood]])/(1/Table1[[#This Row],[365 implied]]-1))*0.5/4</f>
        <v>#DIV/0!</v>
      </c>
    </row>
    <row r="238" spans="1:13" x14ac:dyDescent="0.2">
      <c r="A238">
        <v>4219</v>
      </c>
      <c r="B238" t="s">
        <v>95</v>
      </c>
      <c r="C238" s="1">
        <v>45601</v>
      </c>
      <c r="D238" t="s">
        <v>12</v>
      </c>
      <c r="E238">
        <v>2.5</v>
      </c>
      <c r="F238" s="2">
        <v>0.5</v>
      </c>
      <c r="G238" s="2">
        <v>0.43299015222826498</v>
      </c>
      <c r="H238" s="2">
        <v>0.396383792562986</v>
      </c>
      <c r="I238" s="2">
        <v>0.4</v>
      </c>
      <c r="J238" s="2">
        <v>0.41237113402061798</v>
      </c>
      <c r="K238" s="2">
        <v>-5.1808103718506603E-2</v>
      </c>
      <c r="L238" s="2"/>
      <c r="M238" s="2" t="e">
        <f>(Table1[[#This Row],[poisson_likelihood]] - (1-Table1[[#This Row],[poisson_likelihood]])/(1/Table1[[#This Row],[365 implied]]-1))*0.5/4</f>
        <v>#DIV/0!</v>
      </c>
    </row>
    <row r="239" spans="1:13" x14ac:dyDescent="0.2">
      <c r="A239">
        <v>4151</v>
      </c>
      <c r="B239" t="s">
        <v>61</v>
      </c>
      <c r="C239" s="1">
        <v>45601</v>
      </c>
      <c r="D239" t="s">
        <v>12</v>
      </c>
      <c r="E239">
        <v>1.5</v>
      </c>
      <c r="F239" s="2">
        <v>0.57471264367816</v>
      </c>
      <c r="G239" s="2">
        <v>0.53707674174763598</v>
      </c>
      <c r="H239" s="2">
        <v>0.48465570457736101</v>
      </c>
      <c r="I239" s="2">
        <v>0.493670886075949</v>
      </c>
      <c r="J239" s="2">
        <v>0.490310077519379</v>
      </c>
      <c r="K239" s="2">
        <v>-5.2938876363307602E-2</v>
      </c>
      <c r="L239" s="2"/>
      <c r="M239" s="2" t="e">
        <f>(Table1[[#This Row],[poisson_likelihood]] - (1-Table1[[#This Row],[poisson_likelihood]])/(1/Table1[[#This Row],[365 implied]]-1))*0.5/4</f>
        <v>#DIV/0!</v>
      </c>
    </row>
    <row r="240" spans="1:13" x14ac:dyDescent="0.2">
      <c r="A240">
        <v>4341</v>
      </c>
      <c r="B240" t="s">
        <v>156</v>
      </c>
      <c r="C240" s="1">
        <v>45601</v>
      </c>
      <c r="D240" t="s">
        <v>12</v>
      </c>
      <c r="E240">
        <v>3.5</v>
      </c>
      <c r="F240" s="2">
        <v>0.476190476190476</v>
      </c>
      <c r="G240" s="2">
        <v>0.39983421379733602</v>
      </c>
      <c r="H240" s="2">
        <v>0.36419717675692698</v>
      </c>
      <c r="I240" s="2">
        <v>0.329787234042553</v>
      </c>
      <c r="J240" s="2">
        <v>0.33673469387755101</v>
      </c>
      <c r="K240" s="2">
        <v>-5.3451347456920699E-2</v>
      </c>
      <c r="L240" s="2"/>
      <c r="M240" s="2" t="e">
        <f>(Table1[[#This Row],[poisson_likelihood]] - (1-Table1[[#This Row],[poisson_likelihood]])/(1/Table1[[#This Row],[365 implied]]-1))*0.5/4</f>
        <v>#DIV/0!</v>
      </c>
    </row>
    <row r="241" spans="1:13" x14ac:dyDescent="0.2">
      <c r="A241">
        <v>4239</v>
      </c>
      <c r="B241" t="s">
        <v>105</v>
      </c>
      <c r="C241" s="1">
        <v>45601</v>
      </c>
      <c r="D241" t="s">
        <v>12</v>
      </c>
      <c r="E241">
        <v>2.5</v>
      </c>
      <c r="F241" s="2">
        <v>0.52356020942408299</v>
      </c>
      <c r="G241" s="2">
        <v>0.46312723799700301</v>
      </c>
      <c r="H241" s="2">
        <v>0.42067655824199301</v>
      </c>
      <c r="I241" s="2">
        <v>0.39156626506024</v>
      </c>
      <c r="J241" s="2">
        <v>0.39568345323741</v>
      </c>
      <c r="K241" s="2">
        <v>-5.3985652131261601E-2</v>
      </c>
      <c r="L241" s="2"/>
      <c r="M241" s="2" t="e">
        <f>(Table1[[#This Row],[poisson_likelihood]] - (1-Table1[[#This Row],[poisson_likelihood]])/(1/Table1[[#This Row],[365 implied]]-1))*0.5/4</f>
        <v>#DIV/0!</v>
      </c>
    </row>
    <row r="242" spans="1:13" x14ac:dyDescent="0.2">
      <c r="A242">
        <v>4145</v>
      </c>
      <c r="B242" t="s">
        <v>58</v>
      </c>
      <c r="C242" s="1">
        <v>45601</v>
      </c>
      <c r="D242" t="s">
        <v>12</v>
      </c>
      <c r="E242">
        <v>2.5</v>
      </c>
      <c r="F242" s="2">
        <v>0.46511627906976699</v>
      </c>
      <c r="G242" s="2">
        <v>0.39732609627513199</v>
      </c>
      <c r="H242" s="2">
        <v>0.34930966253645002</v>
      </c>
      <c r="I242" s="2">
        <v>0.32098765432098703</v>
      </c>
      <c r="J242" s="2">
        <v>0.36470588235294099</v>
      </c>
      <c r="K242" s="2">
        <v>-5.4127005553615701E-2</v>
      </c>
      <c r="L242" s="2"/>
      <c r="M242" s="2" t="e">
        <f>(Table1[[#This Row],[poisson_likelihood]] - (1-Table1[[#This Row],[poisson_likelihood]])/(1/Table1[[#This Row],[365 implied]]-1))*0.5/4</f>
        <v>#DIV/0!</v>
      </c>
    </row>
    <row r="243" spans="1:13" x14ac:dyDescent="0.2">
      <c r="A243">
        <v>4163</v>
      </c>
      <c r="B243" t="s">
        <v>67</v>
      </c>
      <c r="C243" s="1">
        <v>45601</v>
      </c>
      <c r="D243" t="s">
        <v>12</v>
      </c>
      <c r="E243">
        <v>2.5</v>
      </c>
      <c r="F243" s="2">
        <v>0.625</v>
      </c>
      <c r="G243" s="2">
        <v>0.58278142199535099</v>
      </c>
      <c r="H243" s="2">
        <v>0.54365734532935395</v>
      </c>
      <c r="I243" s="2">
        <v>0.57055214723926295</v>
      </c>
      <c r="J243" s="2">
        <v>0.57623762376237597</v>
      </c>
      <c r="K243" s="2">
        <v>-5.4228436447097003E-2</v>
      </c>
      <c r="L243" s="2"/>
      <c r="M243" s="2" t="e">
        <f>(Table1[[#This Row],[poisson_likelihood]] - (1-Table1[[#This Row],[poisson_likelihood]])/(1/Table1[[#This Row],[365 implied]]-1))*0.5/4</f>
        <v>#DIV/0!</v>
      </c>
    </row>
    <row r="244" spans="1:13" x14ac:dyDescent="0.2">
      <c r="A244">
        <v>4262</v>
      </c>
      <c r="B244" t="s">
        <v>116</v>
      </c>
      <c r="C244" s="1">
        <v>45601</v>
      </c>
      <c r="D244" t="s">
        <v>13</v>
      </c>
      <c r="E244">
        <v>1.5</v>
      </c>
      <c r="F244" s="2">
        <v>0.49261083743842299</v>
      </c>
      <c r="G244" s="2">
        <v>0.35137678378729498</v>
      </c>
      <c r="H244" s="2">
        <v>0.38015096679842098</v>
      </c>
      <c r="I244" s="2">
        <v>0.430379746835443</v>
      </c>
      <c r="J244" s="2">
        <v>0.44166666666666599</v>
      </c>
      <c r="K244" s="2">
        <v>-5.5411052766797197E-2</v>
      </c>
      <c r="L244" s="2"/>
      <c r="M244" s="2" t="e">
        <f>(Table1[[#This Row],[poisson_likelihood]] - (1-Table1[[#This Row],[poisson_likelihood]])/(1/Table1[[#This Row],[365 implied]]-1))*0.5/4</f>
        <v>#DIV/0!</v>
      </c>
    </row>
    <row r="245" spans="1:13" x14ac:dyDescent="0.2">
      <c r="A245">
        <v>4091</v>
      </c>
      <c r="B245" t="s">
        <v>31</v>
      </c>
      <c r="C245" s="1">
        <v>45601</v>
      </c>
      <c r="D245" t="s">
        <v>12</v>
      </c>
      <c r="E245">
        <v>2.5</v>
      </c>
      <c r="F245" s="2">
        <v>0.56497175141242895</v>
      </c>
      <c r="G245" s="2">
        <v>0.51180594138176105</v>
      </c>
      <c r="H245" s="2">
        <v>0.46853754145658499</v>
      </c>
      <c r="I245" s="2">
        <v>0.37278106508875702</v>
      </c>
      <c r="J245" s="2">
        <v>0.47438330170777898</v>
      </c>
      <c r="K245" s="2">
        <v>-5.5418360916183101E-2</v>
      </c>
      <c r="L245" s="2"/>
      <c r="M245" s="2" t="e">
        <f>(Table1[[#This Row],[poisson_likelihood]] - (1-Table1[[#This Row],[poisson_likelihood]])/(1/Table1[[#This Row],[365 implied]]-1))*0.5/4</f>
        <v>#DIV/0!</v>
      </c>
    </row>
    <row r="246" spans="1:13" x14ac:dyDescent="0.2">
      <c r="A246">
        <v>4333</v>
      </c>
      <c r="B246" t="s">
        <v>152</v>
      </c>
      <c r="C246" s="1">
        <v>45601</v>
      </c>
      <c r="D246" t="s">
        <v>12</v>
      </c>
      <c r="E246">
        <v>2.5</v>
      </c>
      <c r="F246" s="2">
        <v>0.512820512820512</v>
      </c>
      <c r="G246" s="2">
        <v>0.44456515130700702</v>
      </c>
      <c r="H246" s="2">
        <v>0.40260080016132999</v>
      </c>
      <c r="I246" s="2">
        <v>0.39495798319327702</v>
      </c>
      <c r="J246" s="2">
        <v>0.427350427350427</v>
      </c>
      <c r="K246" s="2">
        <v>-5.6560115706685697E-2</v>
      </c>
      <c r="L246" s="2"/>
      <c r="M246" s="2" t="e">
        <f>(Table1[[#This Row],[poisson_likelihood]] - (1-Table1[[#This Row],[poisson_likelihood]])/(1/Table1[[#This Row],[365 implied]]-1))*0.5/4</f>
        <v>#DIV/0!</v>
      </c>
    </row>
    <row r="247" spans="1:13" x14ac:dyDescent="0.2">
      <c r="A247">
        <v>4259</v>
      </c>
      <c r="B247" t="s">
        <v>115</v>
      </c>
      <c r="C247" s="1">
        <v>45601</v>
      </c>
      <c r="D247" t="s">
        <v>12</v>
      </c>
      <c r="E247">
        <v>1.5</v>
      </c>
      <c r="F247" s="2">
        <v>0.56818181818181801</v>
      </c>
      <c r="G247" s="2">
        <v>0.52521699003941802</v>
      </c>
      <c r="H247" s="2">
        <v>0.46986607651439799</v>
      </c>
      <c r="I247" s="2">
        <v>0.40506329113924</v>
      </c>
      <c r="J247" s="2">
        <v>0.45620437956204302</v>
      </c>
      <c r="K247" s="2">
        <v>-5.6919639912716397E-2</v>
      </c>
      <c r="L247" s="2"/>
      <c r="M247" s="2" t="e">
        <f>(Table1[[#This Row],[poisson_likelihood]] - (1-Table1[[#This Row],[poisson_likelihood]])/(1/Table1[[#This Row],[365 implied]]-1))*0.5/4</f>
        <v>#DIV/0!</v>
      </c>
    </row>
    <row r="248" spans="1:13" x14ac:dyDescent="0.2">
      <c r="A248">
        <v>4147</v>
      </c>
      <c r="B248" t="s">
        <v>59</v>
      </c>
      <c r="C248" s="1">
        <v>45601</v>
      </c>
      <c r="D248" t="s">
        <v>12</v>
      </c>
      <c r="E248">
        <v>3.5</v>
      </c>
      <c r="F248" s="2">
        <v>0.42372881355932202</v>
      </c>
      <c r="G248" s="2">
        <v>0.32802763243609501</v>
      </c>
      <c r="H248" s="2">
        <v>0.29238282929095899</v>
      </c>
      <c r="I248" s="2">
        <v>0.35338345864661602</v>
      </c>
      <c r="J248" s="2">
        <v>0.33082706766917203</v>
      </c>
      <c r="K248" s="2">
        <v>-5.6980978469363001E-2</v>
      </c>
      <c r="L248" s="2"/>
      <c r="M248" s="2" t="e">
        <f>(Table1[[#This Row],[poisson_likelihood]] - (1-Table1[[#This Row],[poisson_likelihood]])/(1/Table1[[#This Row],[365 implied]]-1))*0.5/4</f>
        <v>#DIV/0!</v>
      </c>
    </row>
    <row r="249" spans="1:13" x14ac:dyDescent="0.2">
      <c r="A249">
        <v>4221</v>
      </c>
      <c r="B249" t="s">
        <v>96</v>
      </c>
      <c r="C249" s="1">
        <v>45601</v>
      </c>
      <c r="D249" t="s">
        <v>12</v>
      </c>
      <c r="E249">
        <v>1.5</v>
      </c>
      <c r="F249" s="2">
        <v>0.61728395061728303</v>
      </c>
      <c r="G249" s="2">
        <v>0.58340259004612405</v>
      </c>
      <c r="H249" s="2">
        <v>0.53000277100008097</v>
      </c>
      <c r="I249" s="2">
        <v>0.52469135802469102</v>
      </c>
      <c r="J249" s="2">
        <v>0.51930501930501904</v>
      </c>
      <c r="K249" s="2">
        <v>-5.7014318943495103E-2</v>
      </c>
      <c r="L249" s="2"/>
      <c r="M249" s="2" t="e">
        <f>(Table1[[#This Row],[poisson_likelihood]] - (1-Table1[[#This Row],[poisson_likelihood]])/(1/Table1[[#This Row],[365 implied]]-1))*0.5/4</f>
        <v>#DIV/0!</v>
      </c>
    </row>
    <row r="250" spans="1:13" x14ac:dyDescent="0.2">
      <c r="A250">
        <v>4216</v>
      </c>
      <c r="B250" t="s">
        <v>93</v>
      </c>
      <c r="C250" s="1">
        <v>45601</v>
      </c>
      <c r="D250" t="s">
        <v>13</v>
      </c>
      <c r="E250">
        <v>1.5</v>
      </c>
      <c r="F250" s="2">
        <v>0.44052863436123302</v>
      </c>
      <c r="G250" s="2">
        <v>0.28141207428895398</v>
      </c>
      <c r="H250" s="2">
        <v>0.31217563150947297</v>
      </c>
      <c r="I250" s="2">
        <v>0.31654676258992798</v>
      </c>
      <c r="J250" s="2">
        <v>0.33041575492341302</v>
      </c>
      <c r="K250" s="2">
        <v>-5.7354589856987097E-2</v>
      </c>
      <c r="L250" s="2"/>
      <c r="M250" s="2" t="e">
        <f>(Table1[[#This Row],[poisson_likelihood]] - (1-Table1[[#This Row],[poisson_likelihood]])/(1/Table1[[#This Row],[365 implied]]-1))*0.5/4</f>
        <v>#DIV/0!</v>
      </c>
    </row>
    <row r="251" spans="1:13" x14ac:dyDescent="0.2">
      <c r="A251">
        <v>4265</v>
      </c>
      <c r="B251" t="s">
        <v>118</v>
      </c>
      <c r="C251" s="1">
        <v>45601</v>
      </c>
      <c r="D251" t="s">
        <v>12</v>
      </c>
      <c r="E251">
        <v>2.5</v>
      </c>
      <c r="F251" s="2">
        <v>0.54347826086956497</v>
      </c>
      <c r="G251" s="2">
        <v>0.48324648396961301</v>
      </c>
      <c r="H251" s="2">
        <v>0.43861677468053101</v>
      </c>
      <c r="I251" s="2">
        <v>0.4</v>
      </c>
      <c r="J251" s="2">
        <v>0.46153846153846101</v>
      </c>
      <c r="K251" s="2">
        <v>-5.7424147198756603E-2</v>
      </c>
      <c r="L251" s="2"/>
      <c r="M251" s="2" t="e">
        <f>(Table1[[#This Row],[poisson_likelihood]] - (1-Table1[[#This Row],[poisson_likelihood]])/(1/Table1[[#This Row],[365 implied]]-1))*0.5/4</f>
        <v>#DIV/0!</v>
      </c>
    </row>
    <row r="252" spans="1:13" x14ac:dyDescent="0.2">
      <c r="A252">
        <v>4277</v>
      </c>
      <c r="B252" t="s">
        <v>124</v>
      </c>
      <c r="C252" s="1">
        <v>45601</v>
      </c>
      <c r="D252" t="s">
        <v>12</v>
      </c>
      <c r="E252">
        <v>3.5</v>
      </c>
      <c r="F252" s="2">
        <v>0.47169811320754701</v>
      </c>
      <c r="G252" s="2">
        <v>0.38444553345851501</v>
      </c>
      <c r="H252" s="2">
        <v>0.34932135961572303</v>
      </c>
      <c r="I252" s="2">
        <v>0.36241610738254998</v>
      </c>
      <c r="J252" s="2">
        <v>0.35384615384615298</v>
      </c>
      <c r="K252" s="2">
        <v>-5.7910428038988097E-2</v>
      </c>
      <c r="L252" s="2"/>
      <c r="M252" s="2" t="e">
        <f>(Table1[[#This Row],[poisson_likelihood]] - (1-Table1[[#This Row],[poisson_likelihood]])/(1/Table1[[#This Row],[365 implied]]-1))*0.5/4</f>
        <v>#DIV/0!</v>
      </c>
    </row>
    <row r="253" spans="1:13" x14ac:dyDescent="0.2">
      <c r="A253">
        <v>4218</v>
      </c>
      <c r="B253" t="s">
        <v>94</v>
      </c>
      <c r="C253" s="1">
        <v>45601</v>
      </c>
      <c r="D253" t="s">
        <v>13</v>
      </c>
      <c r="E253">
        <v>2.5</v>
      </c>
      <c r="F253" s="2">
        <v>0.56497175141242895</v>
      </c>
      <c r="G253" s="2">
        <v>0.42393019789467601</v>
      </c>
      <c r="H253" s="2">
        <v>0.46386379131123501</v>
      </c>
      <c r="I253" s="2">
        <v>0.46753246753246702</v>
      </c>
      <c r="J253" s="2">
        <v>0.48161764705882298</v>
      </c>
      <c r="K253" s="2">
        <v>-5.81042497984132E-2</v>
      </c>
      <c r="L253" s="2"/>
      <c r="M253" s="2" t="e">
        <f>(Table1[[#This Row],[poisson_likelihood]] - (1-Table1[[#This Row],[poisson_likelihood]])/(1/Table1[[#This Row],[365 implied]]-1))*0.5/4</f>
        <v>#DIV/0!</v>
      </c>
    </row>
    <row r="254" spans="1:13" x14ac:dyDescent="0.2">
      <c r="A254">
        <v>4279</v>
      </c>
      <c r="B254" t="s">
        <v>125</v>
      </c>
      <c r="C254" s="1">
        <v>45601</v>
      </c>
      <c r="D254" t="s">
        <v>12</v>
      </c>
      <c r="E254">
        <v>2.5</v>
      </c>
      <c r="F254" s="2">
        <v>0.40650406504065001</v>
      </c>
      <c r="G254" s="2">
        <v>0.29613755275042403</v>
      </c>
      <c r="H254" s="2">
        <v>0.26343579829208202</v>
      </c>
      <c r="I254" s="2">
        <v>0.25862068965517199</v>
      </c>
      <c r="J254" s="2">
        <v>0.28819444444444398</v>
      </c>
      <c r="K254" s="2">
        <v>-6.0265057568746103E-2</v>
      </c>
      <c r="L254" s="2"/>
      <c r="M254" s="2" t="e">
        <f>(Table1[[#This Row],[poisson_likelihood]] - (1-Table1[[#This Row],[poisson_likelihood]])/(1/Table1[[#This Row],[365 implied]]-1))*0.5/4</f>
        <v>#DIV/0!</v>
      </c>
    </row>
    <row r="255" spans="1:13" x14ac:dyDescent="0.2">
      <c r="A255">
        <v>4175</v>
      </c>
      <c r="B255" t="s">
        <v>73</v>
      </c>
      <c r="C255" s="1">
        <v>45601</v>
      </c>
      <c r="D255" t="s">
        <v>12</v>
      </c>
      <c r="E255">
        <v>2.5</v>
      </c>
      <c r="F255" s="2">
        <v>0.57471264367816</v>
      </c>
      <c r="G255" s="2">
        <v>0.51398279079872999</v>
      </c>
      <c r="H255" s="2">
        <v>0.47131120073912502</v>
      </c>
      <c r="I255" s="2">
        <v>0.451977401129943</v>
      </c>
      <c r="J255" s="2">
        <v>0.45084745762711798</v>
      </c>
      <c r="K255" s="2">
        <v>-6.0783280646595203E-2</v>
      </c>
      <c r="L255" s="2"/>
      <c r="M255" s="2" t="e">
        <f>(Table1[[#This Row],[poisson_likelihood]] - (1-Table1[[#This Row],[poisson_likelihood]])/(1/Table1[[#This Row],[365 implied]]-1))*0.5/4</f>
        <v>#DIV/0!</v>
      </c>
    </row>
    <row r="256" spans="1:13" x14ac:dyDescent="0.2">
      <c r="A256">
        <v>4193</v>
      </c>
      <c r="B256" t="s">
        <v>82</v>
      </c>
      <c r="C256" s="1">
        <v>45601</v>
      </c>
      <c r="D256" t="s">
        <v>12</v>
      </c>
      <c r="E256">
        <v>1.5</v>
      </c>
      <c r="F256" s="2">
        <v>0.63694267515923497</v>
      </c>
      <c r="G256" s="2">
        <v>0.59667487072407399</v>
      </c>
      <c r="H256" s="2">
        <v>0.54835760948171597</v>
      </c>
      <c r="I256" s="2">
        <v>0.50724637681159401</v>
      </c>
      <c r="J256" s="2">
        <v>0.53359683794466395</v>
      </c>
      <c r="K256" s="2">
        <v>-6.09993654007479E-2</v>
      </c>
      <c r="L256" s="2"/>
      <c r="M256" s="2" t="e">
        <f>(Table1[[#This Row],[poisson_likelihood]] - (1-Table1[[#This Row],[poisson_likelihood]])/(1/Table1[[#This Row],[365 implied]]-1))*0.5/4</f>
        <v>#DIV/0!</v>
      </c>
    </row>
    <row r="257" spans="1:13" x14ac:dyDescent="0.2">
      <c r="A257">
        <v>4171</v>
      </c>
      <c r="B257" t="s">
        <v>71</v>
      </c>
      <c r="C257" s="1">
        <v>45601</v>
      </c>
      <c r="D257" t="s">
        <v>12</v>
      </c>
      <c r="E257">
        <v>1.5</v>
      </c>
      <c r="F257" s="2">
        <v>0.63694267515923497</v>
      </c>
      <c r="G257" s="2">
        <v>0.59371394751928297</v>
      </c>
      <c r="H257" s="2">
        <v>0.54750065328963904</v>
      </c>
      <c r="I257" s="2">
        <v>0.54748603351955305</v>
      </c>
      <c r="J257" s="2">
        <v>0.54208754208754195</v>
      </c>
      <c r="K257" s="2">
        <v>-6.15894624277483E-2</v>
      </c>
      <c r="L257" s="2"/>
      <c r="M257" s="2" t="e">
        <f>(Table1[[#This Row],[poisson_likelihood]] - (1-Table1[[#This Row],[poisson_likelihood]])/(1/Table1[[#This Row],[365 implied]]-1))*0.5/4</f>
        <v>#DIV/0!</v>
      </c>
    </row>
    <row r="258" spans="1:13" x14ac:dyDescent="0.2">
      <c r="A258">
        <v>4060</v>
      </c>
      <c r="B258" t="s">
        <v>15</v>
      </c>
      <c r="C258" s="1">
        <v>45601</v>
      </c>
      <c r="D258" t="s">
        <v>13</v>
      </c>
      <c r="E258">
        <v>3.5</v>
      </c>
      <c r="F258" s="2">
        <v>0.44843049327354201</v>
      </c>
      <c r="G258" s="2">
        <v>0.28855296973897698</v>
      </c>
      <c r="H258" s="2">
        <v>0.31209095677506199</v>
      </c>
      <c r="I258" s="2">
        <v>0.29943502824858698</v>
      </c>
      <c r="J258" s="2">
        <v>0.31525423728813501</v>
      </c>
      <c r="K258" s="2">
        <v>-6.1796172030815097E-2</v>
      </c>
      <c r="L258" s="2"/>
      <c r="M258" s="2" t="e">
        <f>(Table1[[#This Row],[poisson_likelihood]] - (1-Table1[[#This Row],[poisson_likelihood]])/(1/Table1[[#This Row],[365 implied]]-1))*0.5/4</f>
        <v>#DIV/0!</v>
      </c>
    </row>
    <row r="259" spans="1:13" x14ac:dyDescent="0.2">
      <c r="A259">
        <v>4339</v>
      </c>
      <c r="B259" t="s">
        <v>155</v>
      </c>
      <c r="C259" s="1">
        <v>45601</v>
      </c>
      <c r="D259" t="s">
        <v>12</v>
      </c>
      <c r="E259">
        <v>2.5</v>
      </c>
      <c r="F259" s="2">
        <v>0.476190476190476</v>
      </c>
      <c r="G259" s="2">
        <v>0.39666473440064598</v>
      </c>
      <c r="H259" s="2">
        <v>0.34599247964061602</v>
      </c>
      <c r="I259" s="2">
        <v>0.28723404255319102</v>
      </c>
      <c r="J259" s="2">
        <v>0.34636871508379802</v>
      </c>
      <c r="K259" s="2">
        <v>-6.2139952898796799E-2</v>
      </c>
      <c r="L259" s="2"/>
      <c r="M259" s="2" t="e">
        <f>(Table1[[#This Row],[poisson_likelihood]] - (1-Table1[[#This Row],[poisson_likelihood]])/(1/Table1[[#This Row],[365 implied]]-1))*0.5/4</f>
        <v>#DIV/0!</v>
      </c>
    </row>
    <row r="260" spans="1:13" x14ac:dyDescent="0.2">
      <c r="A260">
        <v>4199</v>
      </c>
      <c r="B260" t="s">
        <v>85</v>
      </c>
      <c r="C260" s="1">
        <v>45601</v>
      </c>
      <c r="D260" t="s">
        <v>12</v>
      </c>
      <c r="E260">
        <v>2.5</v>
      </c>
      <c r="F260" s="2">
        <v>0.44642857142857101</v>
      </c>
      <c r="G260" s="2">
        <v>0.33631598159669701</v>
      </c>
      <c r="H260" s="2">
        <v>0.30537109722053501</v>
      </c>
      <c r="I260" s="2">
        <v>0.29787234042553101</v>
      </c>
      <c r="J260" s="2">
        <v>0.31279620853080498</v>
      </c>
      <c r="K260" s="2">
        <v>-6.37033754487904E-2</v>
      </c>
      <c r="L260" s="2"/>
      <c r="M260" s="2" t="e">
        <f>(Table1[[#This Row],[poisson_likelihood]] - (1-Table1[[#This Row],[poisson_likelihood]])/(1/Table1[[#This Row],[365 implied]]-1))*0.5/4</f>
        <v>#DIV/0!</v>
      </c>
    </row>
    <row r="261" spans="1:13" x14ac:dyDescent="0.2">
      <c r="A261">
        <v>4189</v>
      </c>
      <c r="B261" t="s">
        <v>80</v>
      </c>
      <c r="C261" s="1">
        <v>45601</v>
      </c>
      <c r="D261" t="s">
        <v>12</v>
      </c>
      <c r="E261">
        <v>3.5</v>
      </c>
      <c r="F261" s="2">
        <v>0.42553191489361702</v>
      </c>
      <c r="G261" s="2">
        <v>0.31471917198664201</v>
      </c>
      <c r="H261" s="2">
        <v>0.27907796040213401</v>
      </c>
      <c r="I261" s="2">
        <v>0.251428571428571</v>
      </c>
      <c r="J261" s="2">
        <v>0.26551724137930999</v>
      </c>
      <c r="K261" s="2">
        <v>-6.3734591306478294E-2</v>
      </c>
      <c r="L261" s="2"/>
      <c r="M261" s="2" t="e">
        <f>(Table1[[#This Row],[poisson_likelihood]] - (1-Table1[[#This Row],[poisson_likelihood]])/(1/Table1[[#This Row],[365 implied]]-1))*0.5/4</f>
        <v>#DIV/0!</v>
      </c>
    </row>
    <row r="262" spans="1:13" x14ac:dyDescent="0.2">
      <c r="A262">
        <v>4295</v>
      </c>
      <c r="B262" t="s">
        <v>133</v>
      </c>
      <c r="C262" s="1">
        <v>45601</v>
      </c>
      <c r="D262" t="s">
        <v>12</v>
      </c>
      <c r="E262">
        <v>2.5</v>
      </c>
      <c r="F262" s="2">
        <v>0.56497175141242895</v>
      </c>
      <c r="G262" s="2">
        <v>0.49664632794281399</v>
      </c>
      <c r="H262" s="2">
        <v>0.452474690562091</v>
      </c>
      <c r="I262" s="2">
        <v>0.44848484848484799</v>
      </c>
      <c r="J262" s="2">
        <v>0.44315992292870898</v>
      </c>
      <c r="K262" s="2">
        <v>-6.4649284969187898E-2</v>
      </c>
      <c r="L262" s="2"/>
      <c r="M262" s="2" t="e">
        <f>(Table1[[#This Row],[poisson_likelihood]] - (1-Table1[[#This Row],[poisson_likelihood]])/(1/Table1[[#This Row],[365 implied]]-1))*0.5/4</f>
        <v>#DIV/0!</v>
      </c>
    </row>
    <row r="263" spans="1:13" x14ac:dyDescent="0.2">
      <c r="A263">
        <v>4181</v>
      </c>
      <c r="B263" t="s">
        <v>76</v>
      </c>
      <c r="C263" s="1">
        <v>45601</v>
      </c>
      <c r="D263" t="s">
        <v>12</v>
      </c>
      <c r="E263">
        <v>2.5</v>
      </c>
      <c r="F263" s="2">
        <v>0.57471264367816</v>
      </c>
      <c r="G263" s="2">
        <v>0.50723095514239502</v>
      </c>
      <c r="H263" s="2">
        <v>0.46434704091982698</v>
      </c>
      <c r="I263" s="2">
        <v>0.43786982248520701</v>
      </c>
      <c r="J263" s="2">
        <v>0.450354609929078</v>
      </c>
      <c r="K263" s="2">
        <v>-6.4877077297128299E-2</v>
      </c>
      <c r="L263" s="2"/>
      <c r="M263" s="2" t="e">
        <f>(Table1[[#This Row],[poisson_likelihood]] - (1-Table1[[#This Row],[poisson_likelihood]])/(1/Table1[[#This Row],[365 implied]]-1))*0.5/4</f>
        <v>#DIV/0!</v>
      </c>
    </row>
    <row r="264" spans="1:13" x14ac:dyDescent="0.2">
      <c r="A264">
        <v>4305</v>
      </c>
      <c r="B264" t="s">
        <v>138</v>
      </c>
      <c r="C264" s="1">
        <v>45601</v>
      </c>
      <c r="D264" t="s">
        <v>12</v>
      </c>
      <c r="E264">
        <v>2.5</v>
      </c>
      <c r="F264" s="2">
        <v>0.55555555555555503</v>
      </c>
      <c r="G264" s="2">
        <v>0.48200394982768102</v>
      </c>
      <c r="H264" s="2">
        <v>0.43950216558422101</v>
      </c>
      <c r="I264" s="2">
        <v>0.48837209302325502</v>
      </c>
      <c r="J264" s="2">
        <v>0.448669201520912</v>
      </c>
      <c r="K264" s="2">
        <v>-6.5280031858875598E-2</v>
      </c>
      <c r="L264" s="2"/>
      <c r="M264" s="2" t="e">
        <f>(Table1[[#This Row],[poisson_likelihood]] - (1-Table1[[#This Row],[poisson_likelihood]])/(1/Table1[[#This Row],[365 implied]]-1))*0.5/4</f>
        <v>#DIV/0!</v>
      </c>
    </row>
    <row r="265" spans="1:13" x14ac:dyDescent="0.2">
      <c r="A265">
        <v>4065</v>
      </c>
      <c r="B265" t="s">
        <v>18</v>
      </c>
      <c r="C265" s="1">
        <v>45601</v>
      </c>
      <c r="D265" t="s">
        <v>12</v>
      </c>
      <c r="E265">
        <v>1.5</v>
      </c>
      <c r="F265" s="2">
        <v>0.60606060606060597</v>
      </c>
      <c r="G265" s="2">
        <v>0.55331838101528696</v>
      </c>
      <c r="H265" s="2">
        <v>0.49951705647060701</v>
      </c>
      <c r="I265" s="2">
        <v>0.45578231292517002</v>
      </c>
      <c r="J265" s="2">
        <v>0.46007604562737597</v>
      </c>
      <c r="K265" s="2">
        <v>-6.7614175701345203E-2</v>
      </c>
      <c r="L265" s="2"/>
      <c r="M265" s="2" t="e">
        <f>(Table1[[#This Row],[poisson_likelihood]] - (1-Table1[[#This Row],[poisson_likelihood]])/(1/Table1[[#This Row],[365 implied]]-1))*0.5/4</f>
        <v>#DIV/0!</v>
      </c>
    </row>
    <row r="266" spans="1:13" x14ac:dyDescent="0.2">
      <c r="A266">
        <v>4057</v>
      </c>
      <c r="B266" t="s">
        <v>14</v>
      </c>
      <c r="C266" s="1">
        <v>45601</v>
      </c>
      <c r="D266" t="s">
        <v>12</v>
      </c>
      <c r="E266">
        <v>1.5</v>
      </c>
      <c r="F266" s="2">
        <v>0.625</v>
      </c>
      <c r="G266" s="2">
        <v>0.56471179604969701</v>
      </c>
      <c r="H266" s="2">
        <v>0.51981409749979102</v>
      </c>
      <c r="I266" s="2">
        <v>0.5</v>
      </c>
      <c r="J266" s="2">
        <v>0.49242424242424199</v>
      </c>
      <c r="K266" s="2">
        <v>-7.0123935000138998E-2</v>
      </c>
      <c r="L266" s="2"/>
      <c r="M266" s="2" t="e">
        <f>(Table1[[#This Row],[poisson_likelihood]] - (1-Table1[[#This Row],[poisson_likelihood]])/(1/Table1[[#This Row],[365 implied]]-1))*0.5/4</f>
        <v>#DIV/0!</v>
      </c>
    </row>
    <row r="267" spans="1:13" x14ac:dyDescent="0.2">
      <c r="A267">
        <v>4133</v>
      </c>
      <c r="B267" t="s">
        <v>52</v>
      </c>
      <c r="C267" s="1">
        <v>45601</v>
      </c>
      <c r="D267" t="s">
        <v>12</v>
      </c>
      <c r="E267">
        <v>2.5</v>
      </c>
      <c r="F267" s="2">
        <v>0.54644808743169304</v>
      </c>
      <c r="G267" s="2">
        <v>0.46570363885722699</v>
      </c>
      <c r="H267" s="2">
        <v>0.41911975606810598</v>
      </c>
      <c r="I267" s="2">
        <v>0.38285714285714201</v>
      </c>
      <c r="J267" s="2">
        <v>0.38831615120274898</v>
      </c>
      <c r="K267" s="2">
        <v>-7.0183989878122105E-2</v>
      </c>
      <c r="L267" s="2"/>
      <c r="M267" s="2" t="e">
        <f>(Table1[[#This Row],[poisson_likelihood]] - (1-Table1[[#This Row],[poisson_likelihood]])/(1/Table1[[#This Row],[365 implied]]-1))*0.5/4</f>
        <v>#DIV/0!</v>
      </c>
    </row>
    <row r="268" spans="1:13" x14ac:dyDescent="0.2">
      <c r="A268">
        <v>4255</v>
      </c>
      <c r="B268" t="s">
        <v>113</v>
      </c>
      <c r="C268" s="1">
        <v>45601</v>
      </c>
      <c r="D268" t="s">
        <v>12</v>
      </c>
      <c r="E268">
        <v>2.5</v>
      </c>
      <c r="F268" s="2">
        <v>0.50505050505050497</v>
      </c>
      <c r="G268" s="2">
        <v>0.41570981980681299</v>
      </c>
      <c r="H268" s="2">
        <v>0.36458024869493499</v>
      </c>
      <c r="I268" s="2">
        <v>0.40983606557377</v>
      </c>
      <c r="J268" s="2">
        <v>0.42857142857142799</v>
      </c>
      <c r="K268" s="2">
        <v>-7.0951813159190802E-2</v>
      </c>
      <c r="L268" s="2"/>
      <c r="M268" s="2" t="e">
        <f>(Table1[[#This Row],[poisson_likelihood]] - (1-Table1[[#This Row],[poisson_likelihood]])/(1/Table1[[#This Row],[365 implied]]-1))*0.5/4</f>
        <v>#DIV/0!</v>
      </c>
    </row>
    <row r="269" spans="1:13" x14ac:dyDescent="0.2">
      <c r="A269">
        <v>4325</v>
      </c>
      <c r="B269" t="s">
        <v>148</v>
      </c>
      <c r="C269" s="1">
        <v>45601</v>
      </c>
      <c r="D269" t="s">
        <v>12</v>
      </c>
      <c r="E269">
        <v>2.5</v>
      </c>
      <c r="F269" s="2">
        <v>0.52631578947368396</v>
      </c>
      <c r="G269" s="2">
        <v>0.43375544443624803</v>
      </c>
      <c r="H269" s="2">
        <v>0.39161337098556598</v>
      </c>
      <c r="I269" s="2">
        <v>0.37654320987654299</v>
      </c>
      <c r="J269" s="2">
        <v>0.4</v>
      </c>
      <c r="K269" s="2">
        <v>-7.1092943090950905E-2</v>
      </c>
      <c r="L269" s="2"/>
      <c r="M269" s="2" t="e">
        <f>(Table1[[#This Row],[poisson_likelihood]] - (1-Table1[[#This Row],[poisson_likelihood]])/(1/Table1[[#This Row],[365 implied]]-1))*0.5/4</f>
        <v>#DIV/0!</v>
      </c>
    </row>
    <row r="270" spans="1:13" x14ac:dyDescent="0.2">
      <c r="A270">
        <v>4327</v>
      </c>
      <c r="B270" t="s">
        <v>149</v>
      </c>
      <c r="C270" s="1">
        <v>45601</v>
      </c>
      <c r="D270" t="s">
        <v>12</v>
      </c>
      <c r="E270">
        <v>2.5</v>
      </c>
      <c r="F270" s="2">
        <v>0.485436893203883</v>
      </c>
      <c r="G270" s="2">
        <v>0.37438591288929002</v>
      </c>
      <c r="H270" s="2">
        <v>0.33810448488276901</v>
      </c>
      <c r="I270" s="2">
        <v>0.37410071942445999</v>
      </c>
      <c r="J270" s="2">
        <v>0.39915966386554602</v>
      </c>
      <c r="K270" s="2">
        <v>-7.1581311589975202E-2</v>
      </c>
      <c r="L270" s="2"/>
      <c r="M270" s="2" t="e">
        <f>(Table1[[#This Row],[poisson_likelihood]] - (1-Table1[[#This Row],[poisson_likelihood]])/(1/Table1[[#This Row],[365 implied]]-1))*0.5/4</f>
        <v>#DIV/0!</v>
      </c>
    </row>
    <row r="271" spans="1:13" x14ac:dyDescent="0.2">
      <c r="A271">
        <v>4123</v>
      </c>
      <c r="B271" t="s">
        <v>47</v>
      </c>
      <c r="C271" s="1">
        <v>45601</v>
      </c>
      <c r="D271" t="s">
        <v>12</v>
      </c>
      <c r="E271">
        <v>1.5</v>
      </c>
      <c r="F271" s="2">
        <v>0.59171597633136097</v>
      </c>
      <c r="G271" s="2">
        <v>0.52986213794317005</v>
      </c>
      <c r="H271" s="2">
        <v>0.47469334991204398</v>
      </c>
      <c r="I271" s="2">
        <v>0.54666666666666597</v>
      </c>
      <c r="J271" s="2">
        <v>0.55813953488372003</v>
      </c>
      <c r="K271" s="2">
        <v>-7.16551589306684E-2</v>
      </c>
      <c r="L271" s="2"/>
      <c r="M271" s="2" t="e">
        <f>(Table1[[#This Row],[poisson_likelihood]] - (1-Table1[[#This Row],[poisson_likelihood]])/(1/Table1[[#This Row],[365 implied]]-1))*0.5/4</f>
        <v>#DIV/0!</v>
      </c>
    </row>
    <row r="272" spans="1:13" x14ac:dyDescent="0.2">
      <c r="A272">
        <v>4337</v>
      </c>
      <c r="B272" t="s">
        <v>154</v>
      </c>
      <c r="C272" s="1">
        <v>45601</v>
      </c>
      <c r="D272" t="s">
        <v>12</v>
      </c>
      <c r="E272">
        <v>2.5</v>
      </c>
      <c r="F272" s="2">
        <v>0.414937759336099</v>
      </c>
      <c r="G272" s="2">
        <v>0.28168595806948798</v>
      </c>
      <c r="H272" s="2">
        <v>0.24425776881463401</v>
      </c>
      <c r="I272" s="2">
        <v>0.24</v>
      </c>
      <c r="J272" s="2">
        <v>0.24766355140186899</v>
      </c>
      <c r="K272" s="2">
        <v>-7.2932407297292806E-2</v>
      </c>
      <c r="L272" s="2"/>
      <c r="M272" s="2" t="e">
        <f>(Table1[[#This Row],[poisson_likelihood]] - (1-Table1[[#This Row],[poisson_likelihood]])/(1/Table1[[#This Row],[365 implied]]-1))*0.5/4</f>
        <v>#DIV/0!</v>
      </c>
    </row>
    <row r="273" spans="1:13" x14ac:dyDescent="0.2">
      <c r="A273">
        <v>4243</v>
      </c>
      <c r="B273" t="s">
        <v>107</v>
      </c>
      <c r="C273" s="1">
        <v>45601</v>
      </c>
      <c r="D273" t="s">
        <v>12</v>
      </c>
      <c r="E273">
        <v>2.5</v>
      </c>
      <c r="F273" s="2">
        <v>0.54644808743169304</v>
      </c>
      <c r="G273" s="2">
        <v>0.45482397934118102</v>
      </c>
      <c r="H273" s="2">
        <v>0.410625937690069</v>
      </c>
      <c r="I273" s="2">
        <v>0.38596491228070101</v>
      </c>
      <c r="J273" s="2">
        <v>0.39510489510489499</v>
      </c>
      <c r="K273" s="2">
        <v>-7.4865823502160506E-2</v>
      </c>
      <c r="L273" s="2"/>
      <c r="M273" s="2" t="e">
        <f>(Table1[[#This Row],[poisson_likelihood]] - (1-Table1[[#This Row],[poisson_likelihood]])/(1/Table1[[#This Row],[365 implied]]-1))*0.5/4</f>
        <v>#DIV/0!</v>
      </c>
    </row>
    <row r="274" spans="1:13" x14ac:dyDescent="0.2">
      <c r="A274">
        <v>4162</v>
      </c>
      <c r="B274" t="s">
        <v>66</v>
      </c>
      <c r="C274" s="1">
        <v>45601</v>
      </c>
      <c r="D274" t="s">
        <v>13</v>
      </c>
      <c r="E274">
        <v>1.5</v>
      </c>
      <c r="F274" s="2">
        <v>0.45662100456621002</v>
      </c>
      <c r="G274" s="2">
        <v>0.29085336626882202</v>
      </c>
      <c r="H274" s="2">
        <v>0.293703361830006</v>
      </c>
      <c r="I274" s="2">
        <v>0.30232558139534799</v>
      </c>
      <c r="J274" s="2">
        <v>0.30927835051546299</v>
      </c>
      <c r="K274" s="2">
        <v>-7.4955806216866594E-2</v>
      </c>
      <c r="L274" s="2"/>
      <c r="M274" s="2" t="e">
        <f>(Table1[[#This Row],[poisson_likelihood]] - (1-Table1[[#This Row],[poisson_likelihood]])/(1/Table1[[#This Row],[365 implied]]-1))*0.5/4</f>
        <v>#DIV/0!</v>
      </c>
    </row>
    <row r="275" spans="1:13" x14ac:dyDescent="0.2">
      <c r="A275">
        <v>4170</v>
      </c>
      <c r="B275" t="s">
        <v>70</v>
      </c>
      <c r="C275" s="1">
        <v>45601</v>
      </c>
      <c r="D275" t="s">
        <v>13</v>
      </c>
      <c r="E275">
        <v>2.5</v>
      </c>
      <c r="F275" s="2">
        <v>0.54347826086956497</v>
      </c>
      <c r="G275" s="2">
        <v>0.36641530030804498</v>
      </c>
      <c r="H275" s="2">
        <v>0.4060487085776</v>
      </c>
      <c r="I275" s="2">
        <v>0.37162162162162099</v>
      </c>
      <c r="J275" s="2">
        <v>0.387596899224806</v>
      </c>
      <c r="K275" s="2">
        <v>-7.5259040540837902E-2</v>
      </c>
      <c r="L275" s="2"/>
      <c r="M275" s="2" t="e">
        <f>(Table1[[#This Row],[poisson_likelihood]] - (1-Table1[[#This Row],[poisson_likelihood]])/(1/Table1[[#This Row],[365 implied]]-1))*0.5/4</f>
        <v>#DIV/0!</v>
      </c>
    </row>
    <row r="276" spans="1:13" x14ac:dyDescent="0.2">
      <c r="A276">
        <v>4127</v>
      </c>
      <c r="B276" t="s">
        <v>49</v>
      </c>
      <c r="C276" s="1">
        <v>45601</v>
      </c>
      <c r="D276" t="s">
        <v>12</v>
      </c>
      <c r="E276">
        <v>1.5</v>
      </c>
      <c r="F276" s="2">
        <v>0.61728395061728303</v>
      </c>
      <c r="G276" s="2">
        <v>0.55211218149080299</v>
      </c>
      <c r="H276" s="2">
        <v>0.50034316938327805</v>
      </c>
      <c r="I276" s="2">
        <v>0.47093023255813898</v>
      </c>
      <c r="J276" s="2">
        <v>0.45993031358885</v>
      </c>
      <c r="K276" s="2">
        <v>-7.63887361286648E-2</v>
      </c>
      <c r="L276" s="2"/>
      <c r="M276" s="2" t="e">
        <f>(Table1[[#This Row],[poisson_likelihood]] - (1-Table1[[#This Row],[poisson_likelihood]])/(1/Table1[[#This Row],[365 implied]]-1))*0.5/4</f>
        <v>#DIV/0!</v>
      </c>
    </row>
    <row r="277" spans="1:13" x14ac:dyDescent="0.2">
      <c r="A277">
        <v>4158</v>
      </c>
      <c r="B277" t="s">
        <v>64</v>
      </c>
      <c r="C277" s="1">
        <v>45601</v>
      </c>
      <c r="D277" t="s">
        <v>13</v>
      </c>
      <c r="E277">
        <v>1.5</v>
      </c>
      <c r="F277" s="2">
        <v>0.55555555555555503</v>
      </c>
      <c r="G277" s="2">
        <v>0.37411363954754101</v>
      </c>
      <c r="H277" s="2">
        <v>0.41821501049933302</v>
      </c>
      <c r="I277" s="2">
        <v>0.42073170731707299</v>
      </c>
      <c r="J277" s="2">
        <v>0.42007434944237898</v>
      </c>
      <c r="K277" s="2">
        <v>-7.7254056594124806E-2</v>
      </c>
      <c r="L277" s="2"/>
      <c r="M277" s="2" t="e">
        <f>(Table1[[#This Row],[poisson_likelihood]] - (1-Table1[[#This Row],[poisson_likelihood]])/(1/Table1[[#This Row],[365 implied]]-1))*0.5/4</f>
        <v>#DIV/0!</v>
      </c>
    </row>
    <row r="278" spans="1:13" x14ac:dyDescent="0.2">
      <c r="A278">
        <v>4129</v>
      </c>
      <c r="B278" t="s">
        <v>50</v>
      </c>
      <c r="C278" s="1">
        <v>45601</v>
      </c>
      <c r="D278" t="s">
        <v>12</v>
      </c>
      <c r="E278">
        <v>1.5</v>
      </c>
      <c r="F278" s="2">
        <v>0.64102564102564097</v>
      </c>
      <c r="G278" s="2">
        <v>0.56478215727562098</v>
      </c>
      <c r="H278" s="2">
        <v>0.52866132386943798</v>
      </c>
      <c r="I278" s="2">
        <v>0.43076923076923002</v>
      </c>
      <c r="J278" s="2">
        <v>0.46296296296296202</v>
      </c>
      <c r="K278" s="2">
        <v>-7.8253720876640898E-2</v>
      </c>
      <c r="L278" s="2"/>
      <c r="M278" s="2" t="e">
        <f>(Table1[[#This Row],[poisson_likelihood]] - (1-Table1[[#This Row],[poisson_likelihood]])/(1/Table1[[#This Row],[365 implied]]-1))*0.5/4</f>
        <v>#DIV/0!</v>
      </c>
    </row>
    <row r="279" spans="1:13" x14ac:dyDescent="0.2">
      <c r="A279">
        <v>4160</v>
      </c>
      <c r="B279" t="s">
        <v>65</v>
      </c>
      <c r="C279" s="1">
        <v>45601</v>
      </c>
      <c r="D279" t="s">
        <v>13</v>
      </c>
      <c r="E279">
        <v>2.5</v>
      </c>
      <c r="F279" s="2">
        <v>0.512820512820512</v>
      </c>
      <c r="G279" s="2">
        <v>0.347502255633519</v>
      </c>
      <c r="H279" s="2">
        <v>0.35921056706617999</v>
      </c>
      <c r="I279" s="2">
        <v>0.38323353293413098</v>
      </c>
      <c r="J279" s="2">
        <v>0.38351254480286701</v>
      </c>
      <c r="K279" s="2">
        <v>-7.8826156373933795E-2</v>
      </c>
      <c r="L279" s="2"/>
      <c r="M279" s="2" t="e">
        <f>(Table1[[#This Row],[poisson_likelihood]] - (1-Table1[[#This Row],[poisson_likelihood]])/(1/Table1[[#This Row],[365 implied]]-1))*0.5/4</f>
        <v>#DIV/0!</v>
      </c>
    </row>
    <row r="280" spans="1:13" x14ac:dyDescent="0.2">
      <c r="A280">
        <v>4290</v>
      </c>
      <c r="B280" t="s">
        <v>130</v>
      </c>
      <c r="C280" s="1">
        <v>45601</v>
      </c>
      <c r="D280" t="s">
        <v>13</v>
      </c>
      <c r="E280">
        <v>4.5</v>
      </c>
      <c r="F280" s="2">
        <v>0.60606060606060597</v>
      </c>
      <c r="G280" s="2">
        <v>0.45408362185041801</v>
      </c>
      <c r="H280" s="2">
        <v>0.47872311662258299</v>
      </c>
      <c r="I280" s="2">
        <v>0.49090909090909002</v>
      </c>
      <c r="J280" s="2">
        <v>0.51957295373665402</v>
      </c>
      <c r="K280" s="2">
        <v>-8.0810329835668104E-2</v>
      </c>
      <c r="L280" s="2"/>
      <c r="M280" s="2" t="e">
        <f>(Table1[[#This Row],[poisson_likelihood]] - (1-Table1[[#This Row],[poisson_likelihood]])/(1/Table1[[#This Row],[365 implied]]-1))*0.5/4</f>
        <v>#DIV/0!</v>
      </c>
    </row>
    <row r="281" spans="1:13" x14ac:dyDescent="0.2">
      <c r="A281">
        <v>4202</v>
      </c>
      <c r="B281" t="s">
        <v>86</v>
      </c>
      <c r="C281" s="1">
        <v>45601</v>
      </c>
      <c r="D281" t="s">
        <v>13</v>
      </c>
      <c r="E281">
        <v>2.5</v>
      </c>
      <c r="F281" s="2">
        <v>0.50761421319796896</v>
      </c>
      <c r="G281" s="2">
        <v>0.31439138562256203</v>
      </c>
      <c r="H281" s="2">
        <v>0.34791162459242603</v>
      </c>
      <c r="I281" s="2">
        <v>0.36585365853658502</v>
      </c>
      <c r="J281" s="2">
        <v>0.33200000000000002</v>
      </c>
      <c r="K281" s="2">
        <v>-8.1086108132195897E-2</v>
      </c>
      <c r="L281" s="2"/>
      <c r="M281" s="2" t="e">
        <f>(Table1[[#This Row],[poisson_likelihood]] - (1-Table1[[#This Row],[poisson_likelihood]])/(1/Table1[[#This Row],[365 implied]]-1))*0.5/4</f>
        <v>#DIV/0!</v>
      </c>
    </row>
    <row r="282" spans="1:13" x14ac:dyDescent="0.2">
      <c r="A282">
        <v>4229</v>
      </c>
      <c r="B282" t="s">
        <v>100</v>
      </c>
      <c r="C282" s="1">
        <v>45601</v>
      </c>
      <c r="D282" t="s">
        <v>12</v>
      </c>
      <c r="E282">
        <v>1.5</v>
      </c>
      <c r="F282" s="2">
        <v>0.65359477124182996</v>
      </c>
      <c r="G282" s="2">
        <v>0.58648462016096803</v>
      </c>
      <c r="H282" s="2">
        <v>0.54033907103620904</v>
      </c>
      <c r="I282" s="2">
        <v>0.47727272727272702</v>
      </c>
      <c r="J282" s="2">
        <v>0.52674897119341502</v>
      </c>
      <c r="K282" s="2">
        <v>-8.17364251483962E-2</v>
      </c>
      <c r="L282" s="2"/>
      <c r="M282" s="2" t="e">
        <f>(Table1[[#This Row],[poisson_likelihood]] - (1-Table1[[#This Row],[poisson_likelihood]])/(1/Table1[[#This Row],[365 implied]]-1))*0.5/4</f>
        <v>#DIV/0!</v>
      </c>
    </row>
    <row r="283" spans="1:13" x14ac:dyDescent="0.2">
      <c r="A283">
        <v>4269</v>
      </c>
      <c r="B283" t="s">
        <v>120</v>
      </c>
      <c r="C283" s="1">
        <v>45601</v>
      </c>
      <c r="D283" t="s">
        <v>12</v>
      </c>
      <c r="E283">
        <v>1.5</v>
      </c>
      <c r="F283" s="2">
        <v>0.65359477124182996</v>
      </c>
      <c r="G283" s="2">
        <v>0.591044599884193</v>
      </c>
      <c r="H283" s="2">
        <v>0.538087462387142</v>
      </c>
      <c r="I283" s="2">
        <v>0.54400000000000004</v>
      </c>
      <c r="J283" s="2">
        <v>0.50777202072538796</v>
      </c>
      <c r="K283" s="2">
        <v>-8.33614068621093E-2</v>
      </c>
      <c r="L283" s="2"/>
      <c r="M283" s="2" t="e">
        <f>(Table1[[#This Row],[poisson_likelihood]] - (1-Table1[[#This Row],[poisson_likelihood]])/(1/Table1[[#This Row],[365 implied]]-1))*0.5/4</f>
        <v>#DIV/0!</v>
      </c>
    </row>
    <row r="284" spans="1:13" x14ac:dyDescent="0.2">
      <c r="A284">
        <v>4331</v>
      </c>
      <c r="B284" t="s">
        <v>151</v>
      </c>
      <c r="C284" s="1">
        <v>45601</v>
      </c>
      <c r="D284" t="s">
        <v>12</v>
      </c>
      <c r="E284">
        <v>2.5</v>
      </c>
      <c r="F284" s="2">
        <v>0.512820512820512</v>
      </c>
      <c r="G284" s="2">
        <v>0.395490772238554</v>
      </c>
      <c r="H284" s="2">
        <v>0.34468143299760001</v>
      </c>
      <c r="I284" s="2">
        <v>0.31055900621117999</v>
      </c>
      <c r="J284" s="2">
        <v>0.383458646616541</v>
      </c>
      <c r="K284" s="2">
        <v>-8.6281896224915403E-2</v>
      </c>
      <c r="L284" s="2"/>
      <c r="M284" s="2" t="e">
        <f>(Table1[[#This Row],[poisson_likelihood]] - (1-Table1[[#This Row],[poisson_likelihood]])/(1/Table1[[#This Row],[365 implied]]-1))*0.5/4</f>
        <v>#DIV/0!</v>
      </c>
    </row>
    <row r="285" spans="1:13" x14ac:dyDescent="0.2">
      <c r="A285">
        <v>4297</v>
      </c>
      <c r="B285" t="s">
        <v>134</v>
      </c>
      <c r="C285" s="1">
        <v>45601</v>
      </c>
      <c r="D285" t="s">
        <v>12</v>
      </c>
      <c r="E285">
        <v>3.5</v>
      </c>
      <c r="F285" s="2">
        <v>0.418410041841004</v>
      </c>
      <c r="G285" s="2">
        <v>0.21804806374822799</v>
      </c>
      <c r="H285" s="2">
        <v>0.213676443277106</v>
      </c>
      <c r="I285" s="2">
        <v>0.184971098265895</v>
      </c>
      <c r="J285" s="2">
        <v>0.1939736346516</v>
      </c>
      <c r="K285" s="2">
        <v>-8.8005989310740301E-2</v>
      </c>
      <c r="L285" s="2"/>
      <c r="M285" s="2" t="e">
        <f>(Table1[[#This Row],[poisson_likelihood]] - (1-Table1[[#This Row],[poisson_likelihood]])/(1/Table1[[#This Row],[365 implied]]-1))*0.5/4</f>
        <v>#DIV/0!</v>
      </c>
    </row>
    <row r="286" spans="1:13" x14ac:dyDescent="0.2">
      <c r="A286">
        <v>4313</v>
      </c>
      <c r="B286" t="s">
        <v>142</v>
      </c>
      <c r="C286" s="1">
        <v>45601</v>
      </c>
      <c r="D286" t="s">
        <v>12</v>
      </c>
      <c r="E286">
        <v>3.5</v>
      </c>
      <c r="F286" s="2">
        <v>0.43859649122806998</v>
      </c>
      <c r="G286" s="2">
        <v>0.27512170431135702</v>
      </c>
      <c r="H286" s="2">
        <v>0.23797989050030799</v>
      </c>
      <c r="I286" s="2">
        <v>0.22941176470588201</v>
      </c>
      <c r="J286" s="2">
        <v>0.26136363636363602</v>
      </c>
      <c r="K286" s="2">
        <v>-8.9337080011581194E-2</v>
      </c>
      <c r="L286" s="2"/>
      <c r="M286" s="2" t="e">
        <f>(Table1[[#This Row],[poisson_likelihood]] - (1-Table1[[#This Row],[poisson_likelihood]])/(1/Table1[[#This Row],[365 implied]]-1))*0.5/4</f>
        <v>#DIV/0!</v>
      </c>
    </row>
    <row r="287" spans="1:13" x14ac:dyDescent="0.2">
      <c r="A287">
        <v>4321</v>
      </c>
      <c r="B287" t="s">
        <v>146</v>
      </c>
      <c r="C287" s="1">
        <v>45601</v>
      </c>
      <c r="D287" t="s">
        <v>12</v>
      </c>
      <c r="E287">
        <v>2.5</v>
      </c>
      <c r="F287" s="2">
        <v>0.485436893203883</v>
      </c>
      <c r="G287" s="2">
        <v>0.34646781738855598</v>
      </c>
      <c r="H287" s="2">
        <v>0.29948716371524697</v>
      </c>
      <c r="I287" s="2">
        <v>0.269736842105263</v>
      </c>
      <c r="J287" s="2">
        <v>0.29118773946360099</v>
      </c>
      <c r="K287" s="2">
        <v>-9.0343500647780905E-2</v>
      </c>
      <c r="L287" s="2"/>
      <c r="M287" s="2" t="e">
        <f>(Table1[[#This Row],[poisson_likelihood]] - (1-Table1[[#This Row],[poisson_likelihood]])/(1/Table1[[#This Row],[365 implied]]-1))*0.5/4</f>
        <v>#DIV/0!</v>
      </c>
    </row>
    <row r="288" spans="1:13" x14ac:dyDescent="0.2">
      <c r="A288">
        <v>4179</v>
      </c>
      <c r="B288" t="s">
        <v>75</v>
      </c>
      <c r="C288" s="1">
        <v>45601</v>
      </c>
      <c r="D288" t="s">
        <v>12</v>
      </c>
      <c r="E288">
        <v>2.5</v>
      </c>
      <c r="F288" s="2">
        <v>0.625</v>
      </c>
      <c r="G288" s="2">
        <v>0.51845226229959795</v>
      </c>
      <c r="H288" s="2">
        <v>0.47777450557901502</v>
      </c>
      <c r="I288" s="2">
        <v>0.456375838926174</v>
      </c>
      <c r="J288" s="2">
        <v>0.475471698113207</v>
      </c>
      <c r="K288" s="2">
        <v>-9.8150329613989895E-2</v>
      </c>
      <c r="L288" s="2"/>
      <c r="M288" s="2" t="e">
        <f>(Table1[[#This Row],[poisson_likelihood]] - (1-Table1[[#This Row],[poisson_likelihood]])/(1/Table1[[#This Row],[365 implied]]-1))*0.5/4</f>
        <v>#DIV/0!</v>
      </c>
    </row>
    <row r="289" spans="1:13" x14ac:dyDescent="0.2">
      <c r="A289">
        <v>4079</v>
      </c>
      <c r="B289" t="s">
        <v>25</v>
      </c>
      <c r="C289" s="1">
        <v>45601</v>
      </c>
      <c r="D289" t="s">
        <v>12</v>
      </c>
      <c r="E289">
        <v>1.5</v>
      </c>
      <c r="F289" s="2">
        <v>0.65359477124182996</v>
      </c>
      <c r="G289" s="2">
        <v>0.535754291593317</v>
      </c>
      <c r="H289" s="2">
        <v>0.48083975654758898</v>
      </c>
      <c r="I289" s="2">
        <v>0.47916666666666602</v>
      </c>
      <c r="J289" s="2">
        <v>0.50943396226415005</v>
      </c>
      <c r="K289" s="2">
        <v>-0.124676968151975</v>
      </c>
      <c r="L289" s="2"/>
      <c r="M289" s="2" t="e">
        <f>(Table1[[#This Row],[poisson_likelihood]] - (1-Table1[[#This Row],[poisson_likelihood]])/(1/Table1[[#This Row],[365 implied]]-1))*0.5/4</f>
        <v>#DIV/0!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modelled_likelihoods_weight4_20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2024-11-05T15:39:03Z</dcterms:created>
  <dcterms:modified xsi:type="dcterms:W3CDTF">2024-11-05T18:56:51Z</dcterms:modified>
</cp:coreProperties>
</file>