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502F0A66-1AD3-1744-B02B-CA82ABFD3204}" xr6:coauthVersionLast="47" xr6:coauthVersionMax="47" xr10:uidLastSave="{00000000-0000-0000-0000-000000000000}"/>
  <bookViews>
    <workbookView xWindow="0" yWindow="500" windowWidth="38400" windowHeight="19620" xr2:uid="{00000000-000D-0000-FFFF-FFFF00000000}"/>
  </bookViews>
  <sheets>
    <sheet name="modelled_likelihoods_weight4_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40" i="1"/>
  <c r="O36" i="1"/>
  <c r="O19" i="1"/>
  <c r="P22" i="1"/>
  <c r="Q22" i="1" s="1"/>
  <c r="P24" i="1"/>
  <c r="Q24" i="1" s="1"/>
  <c r="O25" i="1"/>
  <c r="P25" i="1" s="1"/>
  <c r="Q25" i="1" s="1"/>
  <c r="O18" i="1"/>
  <c r="O11" i="1"/>
  <c r="P11" i="1" s="1"/>
  <c r="Q11" i="1" s="1"/>
  <c r="O13" i="1"/>
  <c r="O12" i="1"/>
  <c r="O7" i="1"/>
  <c r="O4" i="1"/>
  <c r="L11" i="1"/>
  <c r="L40" i="1"/>
  <c r="L36" i="1"/>
  <c r="L25" i="1"/>
  <c r="L19" i="1"/>
  <c r="L18" i="1"/>
  <c r="M18" i="1" s="1"/>
  <c r="N18" i="1" s="1"/>
  <c r="L68" i="1"/>
  <c r="L50" i="1"/>
  <c r="L42" i="1"/>
  <c r="L17" i="1"/>
  <c r="L13" i="1"/>
  <c r="L12" i="1"/>
  <c r="L7" i="1"/>
  <c r="M7" i="1" s="1"/>
  <c r="N7" i="1" s="1"/>
  <c r="L4" i="1"/>
  <c r="M9" i="1"/>
  <c r="N9" i="1" s="1"/>
  <c r="M15" i="1"/>
  <c r="N15" i="1" s="1"/>
  <c r="M16" i="1"/>
  <c r="N16" i="1" s="1"/>
  <c r="M17" i="1"/>
  <c r="N17" i="1" s="1"/>
  <c r="M22" i="1"/>
  <c r="N22" i="1" s="1"/>
  <c r="M23" i="1"/>
  <c r="N23" i="1" s="1"/>
  <c r="M24" i="1"/>
  <c r="N24" i="1" s="1"/>
  <c r="M25" i="1"/>
  <c r="N25" i="1" s="1"/>
  <c r="M39" i="1"/>
  <c r="N39" i="1" s="1"/>
  <c r="M40" i="1"/>
  <c r="N40" i="1" s="1"/>
  <c r="M41" i="1"/>
  <c r="N41" i="1" s="1"/>
  <c r="M45" i="1"/>
  <c r="N45" i="1" s="1"/>
  <c r="M46" i="1"/>
  <c r="N46" i="1" s="1"/>
  <c r="M49" i="1"/>
  <c r="N49" i="1" s="1"/>
  <c r="M51" i="1"/>
  <c r="N51" i="1" s="1"/>
  <c r="M60" i="1"/>
  <c r="N60" i="1" s="1"/>
  <c r="M62" i="1"/>
  <c r="N62" i="1" s="1"/>
  <c r="M63" i="1"/>
  <c r="N63" i="1" s="1"/>
  <c r="M64" i="1"/>
  <c r="N64" i="1" s="1"/>
  <c r="M65" i="1"/>
  <c r="N65" i="1" s="1"/>
  <c r="M70" i="1"/>
  <c r="N70" i="1" s="1"/>
  <c r="M71" i="1"/>
  <c r="N71" i="1" s="1"/>
  <c r="M72" i="1"/>
  <c r="N72" i="1" s="1"/>
  <c r="M73" i="1"/>
  <c r="N73" i="1" s="1"/>
  <c r="M75" i="1"/>
  <c r="N75" i="1" s="1"/>
  <c r="M77" i="1"/>
  <c r="N77" i="1" s="1"/>
  <c r="M80" i="1"/>
  <c r="N80" i="1" s="1"/>
  <c r="M81" i="1"/>
  <c r="N81" i="1" s="1"/>
  <c r="M86" i="1"/>
  <c r="N86" i="1" s="1"/>
  <c r="M87" i="1"/>
  <c r="N87" i="1" s="1"/>
  <c r="M88" i="1"/>
  <c r="N88" i="1" s="1"/>
  <c r="M89" i="1"/>
  <c r="N89" i="1" s="1"/>
  <c r="M91" i="1"/>
  <c r="N91" i="1" s="1"/>
  <c r="M94" i="1"/>
  <c r="N94" i="1" s="1"/>
  <c r="M96" i="1"/>
  <c r="N96" i="1" s="1"/>
  <c r="M97" i="1"/>
  <c r="N97" i="1" s="1"/>
  <c r="M105" i="1"/>
  <c r="N105" i="1" s="1"/>
  <c r="M110" i="1"/>
  <c r="N110" i="1" s="1"/>
  <c r="M111" i="1"/>
  <c r="N111" i="1" s="1"/>
  <c r="M112" i="1"/>
  <c r="N112" i="1" s="1"/>
  <c r="M113" i="1"/>
  <c r="N113" i="1" s="1"/>
  <c r="M115" i="1"/>
  <c r="N115" i="1" s="1"/>
  <c r="M116" i="1"/>
  <c r="N116" i="1" s="1"/>
  <c r="M118" i="1"/>
  <c r="N118" i="1" s="1"/>
  <c r="M119" i="1"/>
  <c r="N119" i="1" s="1"/>
  <c r="M120" i="1"/>
  <c r="N120" i="1" s="1"/>
  <c r="M121" i="1"/>
  <c r="N121" i="1" s="1"/>
  <c r="M129" i="1"/>
  <c r="N129" i="1" s="1"/>
  <c r="M134" i="1"/>
  <c r="N134" i="1" s="1"/>
  <c r="M135" i="1"/>
  <c r="N135" i="1" s="1"/>
  <c r="M136" i="1"/>
  <c r="N136" i="1" s="1"/>
  <c r="M137" i="1"/>
  <c r="N137" i="1" s="1"/>
  <c r="M143" i="1"/>
  <c r="N143" i="1" s="1"/>
  <c r="M144" i="1"/>
  <c r="N144" i="1" s="1"/>
  <c r="M145" i="1"/>
  <c r="N145" i="1" s="1"/>
  <c r="M151" i="1"/>
  <c r="N151" i="1" s="1"/>
  <c r="M152" i="1"/>
  <c r="N152" i="1" s="1"/>
  <c r="M153" i="1"/>
  <c r="N153" i="1" s="1"/>
  <c r="M159" i="1"/>
  <c r="N159" i="1" s="1"/>
  <c r="M160" i="1"/>
  <c r="N160" i="1" s="1"/>
  <c r="M161" i="1"/>
  <c r="N161" i="1" s="1"/>
  <c r="M165" i="1"/>
  <c r="N165" i="1" s="1"/>
  <c r="M166" i="1"/>
  <c r="N166" i="1" s="1"/>
  <c r="M167" i="1"/>
  <c r="N167" i="1" s="1"/>
  <c r="M174" i="1"/>
  <c r="N174" i="1" s="1"/>
  <c r="M175" i="1"/>
  <c r="N175" i="1" s="1"/>
  <c r="M176" i="1"/>
  <c r="N176" i="1" s="1"/>
  <c r="M177" i="1"/>
  <c r="N177" i="1" s="1"/>
  <c r="M182" i="1"/>
  <c r="N182" i="1" s="1"/>
  <c r="M183" i="1"/>
  <c r="N183" i="1" s="1"/>
  <c r="M184" i="1"/>
  <c r="N184" i="1" s="1"/>
  <c r="M185" i="1"/>
  <c r="N185" i="1" s="1"/>
  <c r="M192" i="1"/>
  <c r="N192" i="1" s="1"/>
  <c r="M193" i="1"/>
  <c r="N193" i="1" s="1"/>
  <c r="M198" i="1"/>
  <c r="N198" i="1" s="1"/>
  <c r="M199" i="1"/>
  <c r="N199" i="1" s="1"/>
  <c r="M200" i="1"/>
  <c r="N200" i="1" s="1"/>
  <c r="M201" i="1"/>
  <c r="N201" i="1" s="1"/>
  <c r="M206" i="1"/>
  <c r="N206" i="1" s="1"/>
  <c r="M207" i="1"/>
  <c r="N207" i="1" s="1"/>
  <c r="M208" i="1"/>
  <c r="N208" i="1" s="1"/>
  <c r="M209" i="1"/>
  <c r="N209" i="1" s="1"/>
  <c r="M215" i="1"/>
  <c r="N215" i="1" s="1"/>
  <c r="M216" i="1"/>
  <c r="N216" i="1" s="1"/>
  <c r="M217" i="1"/>
  <c r="N217" i="1" s="1"/>
  <c r="M221" i="1"/>
  <c r="N221" i="1" s="1"/>
  <c r="M223" i="1"/>
  <c r="N223" i="1" s="1"/>
  <c r="M224" i="1"/>
  <c r="N224" i="1" s="1"/>
  <c r="M228" i="1"/>
  <c r="N228" i="1" s="1"/>
  <c r="M233" i="1"/>
  <c r="N233" i="1" s="1"/>
  <c r="M237" i="1"/>
  <c r="N237" i="1" s="1"/>
  <c r="M238" i="1"/>
  <c r="N238" i="1" s="1"/>
  <c r="M239" i="1"/>
  <c r="N239" i="1" s="1"/>
  <c r="M240" i="1"/>
  <c r="N240" i="1" s="1"/>
  <c r="M241" i="1"/>
  <c r="N241" i="1" s="1"/>
  <c r="M244" i="1"/>
  <c r="N244" i="1" s="1"/>
  <c r="M246" i="1"/>
  <c r="N246" i="1" s="1"/>
  <c r="M248" i="1"/>
  <c r="N248" i="1" s="1"/>
  <c r="M249" i="1"/>
  <c r="N249" i="1" s="1"/>
  <c r="M252" i="1"/>
  <c r="N252" i="1" s="1"/>
  <c r="M255" i="1"/>
  <c r="N255" i="1" s="1"/>
  <c r="M256" i="1"/>
  <c r="N256" i="1" s="1"/>
  <c r="M257" i="1"/>
  <c r="N257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70" i="1"/>
  <c r="N270" i="1" s="1"/>
  <c r="M271" i="1"/>
  <c r="N271" i="1" s="1"/>
  <c r="M273" i="1"/>
  <c r="N273" i="1" s="1"/>
  <c r="M279" i="1"/>
  <c r="N279" i="1" s="1"/>
  <c r="M280" i="1"/>
  <c r="N280" i="1" s="1"/>
  <c r="M281" i="1"/>
  <c r="N281" i="1" s="1"/>
  <c r="M284" i="1"/>
  <c r="N284" i="1" s="1"/>
  <c r="M288" i="1"/>
  <c r="N288" i="1" s="1"/>
  <c r="M289" i="1"/>
  <c r="N289" i="1" s="1"/>
  <c r="M291" i="1"/>
  <c r="N291" i="1" s="1"/>
  <c r="M292" i="1"/>
  <c r="N292" i="1" s="1"/>
  <c r="M300" i="1"/>
  <c r="N300" i="1" s="1"/>
  <c r="M302" i="1"/>
  <c r="N302" i="1" s="1"/>
  <c r="M303" i="1"/>
  <c r="N303" i="1" s="1"/>
  <c r="M304" i="1"/>
  <c r="N304" i="1" s="1"/>
  <c r="M305" i="1"/>
  <c r="N305" i="1" s="1"/>
  <c r="M310" i="1"/>
  <c r="N310" i="1" s="1"/>
  <c r="M311" i="1"/>
  <c r="N311" i="1" s="1"/>
  <c r="M312" i="1"/>
  <c r="N312" i="1" s="1"/>
  <c r="M313" i="1"/>
  <c r="N313" i="1" s="1"/>
  <c r="M318" i="1"/>
  <c r="N318" i="1" s="1"/>
  <c r="M8" i="1"/>
  <c r="N8" i="1" s="1"/>
  <c r="M31" i="1"/>
  <c r="N31" i="1" s="1"/>
  <c r="M32" i="1"/>
  <c r="N32" i="1" s="1"/>
  <c r="M33" i="1"/>
  <c r="N33" i="1" s="1"/>
  <c r="M55" i="1"/>
  <c r="N55" i="1" s="1"/>
  <c r="M56" i="1"/>
  <c r="N56" i="1" s="1"/>
  <c r="M57" i="1"/>
  <c r="N57" i="1" s="1"/>
  <c r="M78" i="1"/>
  <c r="N78" i="1" s="1"/>
  <c r="M79" i="1"/>
  <c r="N79" i="1" s="1"/>
  <c r="M102" i="1"/>
  <c r="N102" i="1" s="1"/>
  <c r="M104" i="1"/>
  <c r="N104" i="1" s="1"/>
  <c r="M126" i="1"/>
  <c r="N126" i="1" s="1"/>
  <c r="M127" i="1"/>
  <c r="N127" i="1" s="1"/>
  <c r="M128" i="1"/>
  <c r="N128" i="1" s="1"/>
  <c r="M142" i="1"/>
  <c r="N142" i="1" s="1"/>
  <c r="M150" i="1"/>
  <c r="N150" i="1" s="1"/>
  <c r="M168" i="1"/>
  <c r="N168" i="1" s="1"/>
  <c r="M169" i="1"/>
  <c r="N169" i="1" s="1"/>
  <c r="M190" i="1"/>
  <c r="N190" i="1" s="1"/>
  <c r="M191" i="1"/>
  <c r="N191" i="1" s="1"/>
  <c r="M214" i="1"/>
  <c r="N214" i="1" s="1"/>
  <c r="M230" i="1"/>
  <c r="N230" i="1" s="1"/>
  <c r="M231" i="1"/>
  <c r="N231" i="1" s="1"/>
  <c r="M232" i="1"/>
  <c r="N232" i="1" s="1"/>
  <c r="M247" i="1"/>
  <c r="N247" i="1" s="1"/>
  <c r="M254" i="1"/>
  <c r="N254" i="1" s="1"/>
  <c r="M272" i="1"/>
  <c r="N272" i="1" s="1"/>
  <c r="M278" i="1"/>
  <c r="N278" i="1" s="1"/>
  <c r="M295" i="1"/>
  <c r="N295" i="1" s="1"/>
  <c r="M296" i="1"/>
  <c r="N296" i="1" s="1"/>
  <c r="M297" i="1"/>
  <c r="N297" i="1" s="1"/>
  <c r="M6" i="1"/>
  <c r="N6" i="1" s="1"/>
  <c r="M14" i="1"/>
  <c r="N14" i="1" s="1"/>
  <c r="M38" i="1"/>
  <c r="N38" i="1" s="1"/>
  <c r="M48" i="1"/>
  <c r="N48" i="1" s="1"/>
  <c r="M76" i="1"/>
  <c r="N76" i="1" s="1"/>
  <c r="M85" i="1"/>
  <c r="M92" i="1"/>
  <c r="N92" i="1" s="1"/>
  <c r="M140" i="1"/>
  <c r="N140" i="1" s="1"/>
  <c r="M141" i="1"/>
  <c r="M157" i="1"/>
  <c r="N157" i="1" s="1"/>
  <c r="M164" i="1"/>
  <c r="N164" i="1" s="1"/>
  <c r="M220" i="1"/>
  <c r="N220" i="1" s="1"/>
  <c r="M222" i="1"/>
  <c r="N222" i="1" s="1"/>
  <c r="M225" i="1"/>
  <c r="N225" i="1" s="1"/>
  <c r="M285" i="1"/>
  <c r="N285" i="1" s="1"/>
  <c r="M286" i="1"/>
  <c r="N286" i="1" s="1"/>
  <c r="M294" i="1"/>
  <c r="N294" i="1" s="1"/>
  <c r="V1" i="1"/>
  <c r="S280" i="1"/>
  <c r="S17" i="1"/>
  <c r="S89" i="1"/>
  <c r="S194" i="1"/>
  <c r="S213" i="1"/>
  <c r="S68" i="1"/>
  <c r="S283" i="1"/>
  <c r="S77" i="1"/>
  <c r="S246" i="1"/>
  <c r="S50" i="1"/>
  <c r="S4" i="1"/>
  <c r="S300" i="1"/>
  <c r="S39" i="1"/>
  <c r="S307" i="1"/>
  <c r="S42" i="1"/>
  <c r="S282" i="1"/>
  <c r="S13" i="1"/>
  <c r="S303" i="1"/>
  <c r="S285" i="1"/>
  <c r="S12" i="1"/>
  <c r="S289" i="1"/>
  <c r="S306" i="1"/>
  <c r="S3" i="1"/>
  <c r="S201" i="1"/>
  <c r="S65" i="1"/>
  <c r="S162" i="1"/>
  <c r="S85" i="1"/>
  <c r="S278" i="1"/>
  <c r="S31" i="1"/>
  <c r="S209" i="1"/>
  <c r="S64" i="1"/>
  <c r="S97" i="1"/>
  <c r="S268" i="1"/>
  <c r="S199" i="1"/>
  <c r="S43" i="1"/>
  <c r="S190" i="1"/>
  <c r="S113" i="1"/>
  <c r="S219" i="1"/>
  <c r="S35" i="1"/>
  <c r="S136" i="1"/>
  <c r="S181" i="1"/>
  <c r="S118" i="1"/>
  <c r="S164" i="1"/>
  <c r="S249" i="1"/>
  <c r="S91" i="1"/>
  <c r="S173" i="1"/>
  <c r="S156" i="1"/>
  <c r="S263" i="1"/>
  <c r="S108" i="1"/>
  <c r="S294" i="1"/>
  <c r="S83" i="1"/>
  <c r="S37" i="1"/>
  <c r="S267" i="1"/>
  <c r="S78" i="1"/>
  <c r="S159" i="1"/>
  <c r="S21" i="1"/>
  <c r="S314" i="1"/>
  <c r="S142" i="1"/>
  <c r="S179" i="1"/>
  <c r="S109" i="1"/>
  <c r="S161" i="1"/>
  <c r="S16" i="1"/>
  <c r="S309" i="1"/>
  <c r="S20" i="1"/>
  <c r="S317" i="1"/>
  <c r="S277" i="1"/>
  <c r="S63" i="1"/>
  <c r="S14" i="1"/>
  <c r="S286" i="1"/>
  <c r="S127" i="1"/>
  <c r="S228" i="1"/>
  <c r="S57" i="1"/>
  <c r="S276" i="1"/>
  <c r="S27" i="1"/>
  <c r="S254" i="1"/>
  <c r="S48" i="1"/>
  <c r="S290" i="1"/>
  <c r="S128" i="1"/>
  <c r="S197" i="1"/>
  <c r="S54" i="1"/>
  <c r="S243" i="1"/>
  <c r="S305" i="1"/>
  <c r="S26" i="1"/>
  <c r="S261" i="1"/>
  <c r="S61" i="1"/>
  <c r="S308" i="1"/>
  <c r="S62" i="1"/>
  <c r="S301" i="1"/>
  <c r="S5" i="1"/>
  <c r="S187" i="1"/>
  <c r="S114" i="1"/>
  <c r="S183" i="1"/>
  <c r="S170" i="1"/>
  <c r="S120" i="1"/>
  <c r="S225" i="1"/>
  <c r="S284" i="1"/>
  <c r="S23" i="1"/>
  <c r="S135" i="1"/>
  <c r="S186" i="1"/>
  <c r="S310" i="1"/>
  <c r="S33" i="1"/>
  <c r="S293" i="1"/>
  <c r="S49" i="1"/>
  <c r="S242" i="1"/>
  <c r="S138" i="1"/>
  <c r="S233" i="1"/>
  <c r="S140" i="1"/>
  <c r="S256" i="1"/>
  <c r="S47" i="1"/>
  <c r="S298" i="1"/>
  <c r="S6" i="1"/>
  <c r="S221" i="1"/>
  <c r="S93" i="1"/>
  <c r="S196" i="1"/>
  <c r="S151" i="1"/>
  <c r="S275" i="1"/>
  <c r="S82" i="1"/>
  <c r="S236" i="1"/>
  <c r="S95" i="1"/>
  <c r="S258" i="1"/>
  <c r="S105" i="1"/>
  <c r="S75" i="1"/>
  <c r="S220" i="1"/>
  <c r="S126" i="1"/>
  <c r="S210" i="1"/>
  <c r="S74" i="1"/>
  <c r="S247" i="1"/>
  <c r="S99" i="1"/>
  <c r="S223" i="1"/>
  <c r="S259" i="1"/>
  <c r="S76" i="1"/>
  <c r="S319" i="1"/>
  <c r="S9" i="1"/>
  <c r="S137" i="1"/>
  <c r="S153" i="1"/>
  <c r="S296" i="1"/>
  <c r="S53" i="1"/>
  <c r="S168" i="1"/>
  <c r="S157" i="1"/>
  <c r="S311" i="1"/>
  <c r="S60" i="1"/>
  <c r="S171" i="1"/>
  <c r="S169" i="1"/>
  <c r="S262" i="1"/>
  <c r="S111" i="1"/>
  <c r="S129" i="1"/>
  <c r="S165" i="1"/>
  <c r="S147" i="1"/>
  <c r="S188" i="1"/>
  <c r="S22" i="1"/>
  <c r="S279" i="1"/>
  <c r="S315" i="1"/>
  <c r="S15" i="1"/>
  <c r="S204" i="1"/>
  <c r="S166" i="1"/>
  <c r="S292" i="1"/>
  <c r="S24" i="1"/>
  <c r="S299" i="1"/>
  <c r="S8" i="1"/>
  <c r="S318" i="1"/>
  <c r="S272" i="1"/>
  <c r="S90" i="1"/>
  <c r="S58" i="1"/>
  <c r="S241" i="1"/>
  <c r="S270" i="1"/>
  <c r="S30" i="1"/>
  <c r="S212" i="1"/>
  <c r="S96" i="1"/>
  <c r="S102" i="1"/>
  <c r="S200" i="1"/>
  <c r="S80" i="1"/>
  <c r="S255" i="1"/>
  <c r="S139" i="1"/>
  <c r="S207" i="1"/>
  <c r="S152" i="1"/>
  <c r="S143" i="1"/>
  <c r="S34" i="1"/>
  <c r="S240" i="1"/>
  <c r="S122" i="1"/>
  <c r="S175" i="1"/>
  <c r="S227" i="1"/>
  <c r="S55" i="1"/>
  <c r="S149" i="1"/>
  <c r="S202" i="1"/>
  <c r="S203" i="1"/>
  <c r="S98" i="1"/>
  <c r="S252" i="1"/>
  <c r="S59" i="1"/>
  <c r="S239" i="1"/>
  <c r="S110" i="1"/>
  <c r="S117" i="1"/>
  <c r="S178" i="1"/>
  <c r="S125" i="1"/>
  <c r="S217" i="1"/>
  <c r="S182" i="1"/>
  <c r="S146" i="1"/>
  <c r="S316" i="1"/>
  <c r="S10" i="1"/>
  <c r="S266" i="1"/>
  <c r="S69" i="1"/>
  <c r="S121" i="1"/>
  <c r="S214" i="1"/>
  <c r="S250" i="1"/>
  <c r="S107" i="1"/>
  <c r="S191" i="1"/>
  <c r="S133" i="1"/>
  <c r="S154" i="1"/>
  <c r="S216" i="1"/>
  <c r="S192" i="1"/>
  <c r="S134" i="1"/>
  <c r="S72" i="1"/>
  <c r="S226" i="1"/>
  <c r="S70" i="1"/>
  <c r="S205" i="1"/>
  <c r="S185" i="1"/>
  <c r="S116" i="1"/>
  <c r="S232" i="1"/>
  <c r="S141" i="1"/>
  <c r="S257" i="1"/>
  <c r="S88" i="1"/>
  <c r="S229" i="1"/>
  <c r="S100" i="1"/>
  <c r="S94" i="1"/>
  <c r="S271" i="1"/>
  <c r="S101" i="1"/>
  <c r="S222" i="1"/>
  <c r="S112" i="1"/>
  <c r="S184" i="1"/>
  <c r="S46" i="1"/>
  <c r="S269" i="1"/>
  <c r="S238" i="1"/>
  <c r="S119" i="1"/>
  <c r="S215" i="1"/>
  <c r="S66" i="1"/>
  <c r="S291" i="1"/>
  <c r="S304" i="1"/>
  <c r="S29" i="1"/>
  <c r="S193" i="1"/>
  <c r="S130" i="1"/>
  <c r="S180" i="1"/>
  <c r="S87" i="1"/>
  <c r="S174" i="1"/>
  <c r="S158" i="1"/>
  <c r="S312" i="1"/>
  <c r="S11" i="1"/>
  <c r="S313" i="1"/>
  <c r="S260" i="1"/>
  <c r="S40" i="1"/>
  <c r="S251" i="1"/>
  <c r="S19" i="1"/>
  <c r="S145" i="1"/>
  <c r="S148" i="1"/>
  <c r="S67" i="1"/>
  <c r="S208" i="1"/>
  <c r="S235" i="1"/>
  <c r="S123" i="1"/>
  <c r="S198" i="1"/>
  <c r="S103" i="1"/>
  <c r="S115" i="1"/>
  <c r="S206" i="1"/>
  <c r="S160" i="1"/>
  <c r="S177" i="1"/>
  <c r="S224" i="1"/>
  <c r="S56" i="1"/>
  <c r="S131" i="1"/>
  <c r="S230" i="1"/>
  <c r="S231" i="1"/>
  <c r="S52" i="1"/>
  <c r="S288" i="1"/>
  <c r="S81" i="1"/>
  <c r="S245" i="1"/>
  <c r="S106" i="1"/>
  <c r="S104" i="1"/>
  <c r="S264" i="1"/>
  <c r="S18" i="1"/>
  <c r="S297" i="1"/>
  <c r="S253" i="1"/>
  <c r="S86" i="1"/>
  <c r="S51" i="1"/>
  <c r="S273" i="1"/>
  <c r="S150" i="1"/>
  <c r="S195" i="1"/>
  <c r="S234" i="1"/>
  <c r="S73" i="1"/>
  <c r="S71" i="1"/>
  <c r="S248" i="1"/>
  <c r="S189" i="1"/>
  <c r="S144" i="1"/>
  <c r="S28" i="1"/>
  <c r="S287" i="1"/>
  <c r="S281" i="1"/>
  <c r="S79" i="1"/>
  <c r="S163" i="1"/>
  <c r="S172" i="1"/>
  <c r="S32" i="1"/>
  <c r="S295" i="1"/>
  <c r="S38" i="1"/>
  <c r="S237" i="1"/>
  <c r="S302" i="1"/>
  <c r="S25" i="1"/>
  <c r="S167" i="1"/>
  <c r="S132" i="1"/>
  <c r="S44" i="1"/>
  <c r="S244" i="1"/>
  <c r="S84" i="1"/>
  <c r="S265" i="1"/>
  <c r="S124" i="1"/>
  <c r="S211" i="1"/>
  <c r="S176" i="1"/>
  <c r="S45" i="1"/>
  <c r="S274" i="1"/>
  <c r="S92" i="1"/>
  <c r="S218" i="1"/>
  <c r="S155" i="1"/>
  <c r="P280" i="1"/>
  <c r="Q280" i="1" s="1"/>
  <c r="P17" i="1"/>
  <c r="Q17" i="1" s="1"/>
  <c r="P89" i="1"/>
  <c r="Q89" i="1" s="1"/>
  <c r="P194" i="1"/>
  <c r="Q194" i="1" s="1"/>
  <c r="P213" i="1"/>
  <c r="Q213" i="1" s="1"/>
  <c r="P68" i="1"/>
  <c r="Q68" i="1" s="1"/>
  <c r="P283" i="1"/>
  <c r="Q283" i="1" s="1"/>
  <c r="P77" i="1"/>
  <c r="Q77" i="1" s="1"/>
  <c r="P246" i="1"/>
  <c r="Q246" i="1" s="1"/>
  <c r="P50" i="1"/>
  <c r="Q50" i="1" s="1"/>
  <c r="P4" i="1"/>
  <c r="Q4" i="1" s="1"/>
  <c r="P300" i="1"/>
  <c r="Q300" i="1" s="1"/>
  <c r="P39" i="1"/>
  <c r="Q39" i="1" s="1"/>
  <c r="P307" i="1"/>
  <c r="Q307" i="1" s="1"/>
  <c r="P42" i="1"/>
  <c r="Q42" i="1" s="1"/>
  <c r="P282" i="1"/>
  <c r="Q282" i="1" s="1"/>
  <c r="P13" i="1"/>
  <c r="Q13" i="1" s="1"/>
  <c r="P303" i="1"/>
  <c r="Q303" i="1" s="1"/>
  <c r="P7" i="1"/>
  <c r="Q7" i="1" s="1"/>
  <c r="S7" i="1" s="1"/>
  <c r="P285" i="1"/>
  <c r="Q285" i="1" s="1"/>
  <c r="P12" i="1"/>
  <c r="Q12" i="1" s="1"/>
  <c r="P289" i="1"/>
  <c r="Q289" i="1" s="1"/>
  <c r="P306" i="1"/>
  <c r="Q306" i="1" s="1"/>
  <c r="P3" i="1"/>
  <c r="Q3" i="1" s="1"/>
  <c r="P201" i="1"/>
  <c r="Q201" i="1" s="1"/>
  <c r="P65" i="1"/>
  <c r="Q65" i="1" s="1"/>
  <c r="P162" i="1"/>
  <c r="Q162" i="1" s="1"/>
  <c r="P85" i="1"/>
  <c r="Q85" i="1" s="1"/>
  <c r="P278" i="1"/>
  <c r="Q278" i="1" s="1"/>
  <c r="P31" i="1"/>
  <c r="Q31" i="1" s="1"/>
  <c r="P209" i="1"/>
  <c r="Q209" i="1" s="1"/>
  <c r="P64" i="1"/>
  <c r="Q64" i="1" s="1"/>
  <c r="P97" i="1"/>
  <c r="Q97" i="1" s="1"/>
  <c r="P268" i="1"/>
  <c r="Q268" i="1" s="1"/>
  <c r="P199" i="1"/>
  <c r="Q199" i="1" s="1"/>
  <c r="P43" i="1"/>
  <c r="Q43" i="1" s="1"/>
  <c r="P190" i="1"/>
  <c r="Q190" i="1" s="1"/>
  <c r="P113" i="1"/>
  <c r="Q113" i="1" s="1"/>
  <c r="P219" i="1"/>
  <c r="Q219" i="1" s="1"/>
  <c r="P35" i="1"/>
  <c r="Q35" i="1" s="1"/>
  <c r="P136" i="1"/>
  <c r="Q136" i="1" s="1"/>
  <c r="P181" i="1"/>
  <c r="Q181" i="1" s="1"/>
  <c r="P118" i="1"/>
  <c r="Q118" i="1" s="1"/>
  <c r="P164" i="1"/>
  <c r="Q164" i="1" s="1"/>
  <c r="P249" i="1"/>
  <c r="Q249" i="1" s="1"/>
  <c r="P91" i="1"/>
  <c r="Q91" i="1" s="1"/>
  <c r="P173" i="1"/>
  <c r="Q173" i="1" s="1"/>
  <c r="P156" i="1"/>
  <c r="Q156" i="1" s="1"/>
  <c r="P263" i="1"/>
  <c r="Q263" i="1" s="1"/>
  <c r="P108" i="1"/>
  <c r="Q108" i="1" s="1"/>
  <c r="P294" i="1"/>
  <c r="Q294" i="1" s="1"/>
  <c r="P83" i="1"/>
  <c r="Q83" i="1" s="1"/>
  <c r="P37" i="1"/>
  <c r="Q37" i="1" s="1"/>
  <c r="P267" i="1"/>
  <c r="Q267" i="1" s="1"/>
  <c r="P78" i="1"/>
  <c r="Q78" i="1" s="1"/>
  <c r="P159" i="1"/>
  <c r="Q159" i="1" s="1"/>
  <c r="P21" i="1"/>
  <c r="Q21" i="1" s="1"/>
  <c r="P314" i="1"/>
  <c r="Q314" i="1" s="1"/>
  <c r="P142" i="1"/>
  <c r="Q142" i="1" s="1"/>
  <c r="P179" i="1"/>
  <c r="Q179" i="1" s="1"/>
  <c r="P109" i="1"/>
  <c r="Q109" i="1" s="1"/>
  <c r="P161" i="1"/>
  <c r="Q161" i="1" s="1"/>
  <c r="P16" i="1"/>
  <c r="Q16" i="1" s="1"/>
  <c r="P309" i="1"/>
  <c r="Q309" i="1" s="1"/>
  <c r="P20" i="1"/>
  <c r="Q20" i="1" s="1"/>
  <c r="P317" i="1"/>
  <c r="Q317" i="1" s="1"/>
  <c r="P277" i="1"/>
  <c r="Q277" i="1" s="1"/>
  <c r="P63" i="1"/>
  <c r="Q63" i="1" s="1"/>
  <c r="P14" i="1"/>
  <c r="Q14" i="1" s="1"/>
  <c r="P286" i="1"/>
  <c r="Q286" i="1" s="1"/>
  <c r="P127" i="1"/>
  <c r="Q127" i="1" s="1"/>
  <c r="P228" i="1"/>
  <c r="Q228" i="1" s="1"/>
  <c r="P57" i="1"/>
  <c r="Q57" i="1" s="1"/>
  <c r="P276" i="1"/>
  <c r="Q276" i="1" s="1"/>
  <c r="P27" i="1"/>
  <c r="Q27" i="1" s="1"/>
  <c r="P254" i="1"/>
  <c r="Q254" i="1" s="1"/>
  <c r="P48" i="1"/>
  <c r="Q48" i="1" s="1"/>
  <c r="P290" i="1"/>
  <c r="Q290" i="1" s="1"/>
  <c r="P128" i="1"/>
  <c r="Q128" i="1" s="1"/>
  <c r="P197" i="1"/>
  <c r="Q197" i="1" s="1"/>
  <c r="P54" i="1"/>
  <c r="Q54" i="1" s="1"/>
  <c r="P243" i="1"/>
  <c r="Q243" i="1" s="1"/>
  <c r="P305" i="1"/>
  <c r="Q305" i="1" s="1"/>
  <c r="P26" i="1"/>
  <c r="Q26" i="1" s="1"/>
  <c r="P261" i="1"/>
  <c r="Q261" i="1" s="1"/>
  <c r="P61" i="1"/>
  <c r="Q61" i="1" s="1"/>
  <c r="P308" i="1"/>
  <c r="Q308" i="1" s="1"/>
  <c r="P62" i="1"/>
  <c r="Q62" i="1" s="1"/>
  <c r="P301" i="1"/>
  <c r="Q301" i="1" s="1"/>
  <c r="P5" i="1"/>
  <c r="Q5" i="1" s="1"/>
  <c r="P187" i="1"/>
  <c r="Q187" i="1" s="1"/>
  <c r="P114" i="1"/>
  <c r="Q114" i="1" s="1"/>
  <c r="P183" i="1"/>
  <c r="Q183" i="1" s="1"/>
  <c r="P170" i="1"/>
  <c r="Q170" i="1" s="1"/>
  <c r="P120" i="1"/>
  <c r="Q120" i="1" s="1"/>
  <c r="P225" i="1"/>
  <c r="Q225" i="1" s="1"/>
  <c r="P284" i="1"/>
  <c r="Q284" i="1" s="1"/>
  <c r="P23" i="1"/>
  <c r="Q23" i="1" s="1"/>
  <c r="P135" i="1"/>
  <c r="Q135" i="1" s="1"/>
  <c r="P186" i="1"/>
  <c r="Q186" i="1" s="1"/>
  <c r="P310" i="1"/>
  <c r="Q310" i="1" s="1"/>
  <c r="P33" i="1"/>
  <c r="Q33" i="1" s="1"/>
  <c r="P293" i="1"/>
  <c r="Q293" i="1" s="1"/>
  <c r="P49" i="1"/>
  <c r="Q49" i="1" s="1"/>
  <c r="P242" i="1"/>
  <c r="Q242" i="1" s="1"/>
  <c r="P138" i="1"/>
  <c r="Q138" i="1" s="1"/>
  <c r="P233" i="1"/>
  <c r="Q233" i="1" s="1"/>
  <c r="P140" i="1"/>
  <c r="Q140" i="1" s="1"/>
  <c r="P256" i="1"/>
  <c r="Q256" i="1" s="1"/>
  <c r="P47" i="1"/>
  <c r="Q47" i="1" s="1"/>
  <c r="P298" i="1"/>
  <c r="Q298" i="1" s="1"/>
  <c r="P6" i="1"/>
  <c r="Q6" i="1" s="1"/>
  <c r="P221" i="1"/>
  <c r="Q221" i="1" s="1"/>
  <c r="P93" i="1"/>
  <c r="Q93" i="1" s="1"/>
  <c r="P196" i="1"/>
  <c r="Q196" i="1" s="1"/>
  <c r="P151" i="1"/>
  <c r="Q151" i="1" s="1"/>
  <c r="P275" i="1"/>
  <c r="Q275" i="1" s="1"/>
  <c r="P82" i="1"/>
  <c r="Q82" i="1" s="1"/>
  <c r="P236" i="1"/>
  <c r="Q236" i="1" s="1"/>
  <c r="P95" i="1"/>
  <c r="Q95" i="1" s="1"/>
  <c r="P258" i="1"/>
  <c r="Q258" i="1" s="1"/>
  <c r="P105" i="1"/>
  <c r="Q105" i="1" s="1"/>
  <c r="P75" i="1"/>
  <c r="Q75" i="1" s="1"/>
  <c r="P220" i="1"/>
  <c r="Q220" i="1" s="1"/>
  <c r="P126" i="1"/>
  <c r="Q126" i="1" s="1"/>
  <c r="P210" i="1"/>
  <c r="Q210" i="1" s="1"/>
  <c r="P74" i="1"/>
  <c r="Q74" i="1" s="1"/>
  <c r="P247" i="1"/>
  <c r="Q247" i="1" s="1"/>
  <c r="P99" i="1"/>
  <c r="Q99" i="1" s="1"/>
  <c r="P223" i="1"/>
  <c r="Q223" i="1" s="1"/>
  <c r="P259" i="1"/>
  <c r="Q259" i="1" s="1"/>
  <c r="P76" i="1"/>
  <c r="Q76" i="1" s="1"/>
  <c r="P319" i="1"/>
  <c r="Q319" i="1" s="1"/>
  <c r="P9" i="1"/>
  <c r="Q9" i="1" s="1"/>
  <c r="P137" i="1"/>
  <c r="Q137" i="1" s="1"/>
  <c r="P153" i="1"/>
  <c r="Q153" i="1" s="1"/>
  <c r="P296" i="1"/>
  <c r="Q296" i="1" s="1"/>
  <c r="P53" i="1"/>
  <c r="Q53" i="1" s="1"/>
  <c r="P168" i="1"/>
  <c r="Q168" i="1" s="1"/>
  <c r="P157" i="1"/>
  <c r="Q157" i="1" s="1"/>
  <c r="P311" i="1"/>
  <c r="Q311" i="1" s="1"/>
  <c r="P60" i="1"/>
  <c r="Q60" i="1" s="1"/>
  <c r="P171" i="1"/>
  <c r="Q171" i="1" s="1"/>
  <c r="P169" i="1"/>
  <c r="Q169" i="1" s="1"/>
  <c r="P262" i="1"/>
  <c r="Q262" i="1" s="1"/>
  <c r="P111" i="1"/>
  <c r="Q111" i="1" s="1"/>
  <c r="P129" i="1"/>
  <c r="Q129" i="1" s="1"/>
  <c r="P165" i="1"/>
  <c r="Q165" i="1" s="1"/>
  <c r="P147" i="1"/>
  <c r="Q147" i="1" s="1"/>
  <c r="P188" i="1"/>
  <c r="Q188" i="1" s="1"/>
  <c r="P279" i="1"/>
  <c r="Q279" i="1" s="1"/>
  <c r="P315" i="1"/>
  <c r="Q315" i="1" s="1"/>
  <c r="P15" i="1"/>
  <c r="Q15" i="1" s="1"/>
  <c r="P204" i="1"/>
  <c r="Q204" i="1" s="1"/>
  <c r="P166" i="1"/>
  <c r="Q166" i="1" s="1"/>
  <c r="P292" i="1"/>
  <c r="Q292" i="1" s="1"/>
  <c r="P299" i="1"/>
  <c r="Q299" i="1" s="1"/>
  <c r="P8" i="1"/>
  <c r="Q8" i="1" s="1"/>
  <c r="P318" i="1"/>
  <c r="Q318" i="1" s="1"/>
  <c r="P272" i="1"/>
  <c r="Q272" i="1" s="1"/>
  <c r="P90" i="1"/>
  <c r="Q90" i="1" s="1"/>
  <c r="P58" i="1"/>
  <c r="Q58" i="1" s="1"/>
  <c r="P241" i="1"/>
  <c r="Q241" i="1" s="1"/>
  <c r="P270" i="1"/>
  <c r="Q270" i="1" s="1"/>
  <c r="P30" i="1"/>
  <c r="Q30" i="1" s="1"/>
  <c r="P212" i="1"/>
  <c r="Q212" i="1" s="1"/>
  <c r="P96" i="1"/>
  <c r="Q96" i="1" s="1"/>
  <c r="P102" i="1"/>
  <c r="Q102" i="1" s="1"/>
  <c r="P200" i="1"/>
  <c r="Q200" i="1" s="1"/>
  <c r="P80" i="1"/>
  <c r="Q80" i="1" s="1"/>
  <c r="P255" i="1"/>
  <c r="Q255" i="1" s="1"/>
  <c r="P139" i="1"/>
  <c r="Q139" i="1" s="1"/>
  <c r="P207" i="1"/>
  <c r="Q207" i="1" s="1"/>
  <c r="P152" i="1"/>
  <c r="Q152" i="1" s="1"/>
  <c r="P143" i="1"/>
  <c r="Q143" i="1" s="1"/>
  <c r="P34" i="1"/>
  <c r="Q34" i="1" s="1"/>
  <c r="P240" i="1"/>
  <c r="Q240" i="1" s="1"/>
  <c r="P122" i="1"/>
  <c r="Q122" i="1" s="1"/>
  <c r="P175" i="1"/>
  <c r="Q175" i="1" s="1"/>
  <c r="P227" i="1"/>
  <c r="Q227" i="1" s="1"/>
  <c r="P55" i="1"/>
  <c r="Q55" i="1" s="1"/>
  <c r="P149" i="1"/>
  <c r="Q149" i="1" s="1"/>
  <c r="P202" i="1"/>
  <c r="Q202" i="1" s="1"/>
  <c r="P203" i="1"/>
  <c r="Q203" i="1" s="1"/>
  <c r="P98" i="1"/>
  <c r="Q98" i="1" s="1"/>
  <c r="P252" i="1"/>
  <c r="Q252" i="1" s="1"/>
  <c r="P59" i="1"/>
  <c r="Q59" i="1" s="1"/>
  <c r="P239" i="1"/>
  <c r="Q239" i="1" s="1"/>
  <c r="P110" i="1"/>
  <c r="Q110" i="1" s="1"/>
  <c r="P117" i="1"/>
  <c r="Q117" i="1" s="1"/>
  <c r="P178" i="1"/>
  <c r="Q178" i="1" s="1"/>
  <c r="P125" i="1"/>
  <c r="Q125" i="1" s="1"/>
  <c r="P217" i="1"/>
  <c r="Q217" i="1" s="1"/>
  <c r="P182" i="1"/>
  <c r="Q182" i="1" s="1"/>
  <c r="P146" i="1"/>
  <c r="Q146" i="1" s="1"/>
  <c r="P316" i="1"/>
  <c r="Q316" i="1" s="1"/>
  <c r="P10" i="1"/>
  <c r="Q10" i="1" s="1"/>
  <c r="P266" i="1"/>
  <c r="Q266" i="1" s="1"/>
  <c r="P69" i="1"/>
  <c r="Q69" i="1" s="1"/>
  <c r="P121" i="1"/>
  <c r="Q121" i="1" s="1"/>
  <c r="P214" i="1"/>
  <c r="Q214" i="1" s="1"/>
  <c r="P250" i="1"/>
  <c r="Q250" i="1" s="1"/>
  <c r="P107" i="1"/>
  <c r="Q107" i="1" s="1"/>
  <c r="P191" i="1"/>
  <c r="Q191" i="1" s="1"/>
  <c r="P133" i="1"/>
  <c r="Q133" i="1" s="1"/>
  <c r="P154" i="1"/>
  <c r="Q154" i="1" s="1"/>
  <c r="P216" i="1"/>
  <c r="Q216" i="1" s="1"/>
  <c r="P192" i="1"/>
  <c r="Q192" i="1" s="1"/>
  <c r="P134" i="1"/>
  <c r="Q134" i="1" s="1"/>
  <c r="P72" i="1"/>
  <c r="Q72" i="1" s="1"/>
  <c r="P226" i="1"/>
  <c r="Q226" i="1" s="1"/>
  <c r="P70" i="1"/>
  <c r="Q70" i="1" s="1"/>
  <c r="P205" i="1"/>
  <c r="Q205" i="1" s="1"/>
  <c r="P185" i="1"/>
  <c r="Q185" i="1" s="1"/>
  <c r="P116" i="1"/>
  <c r="Q116" i="1" s="1"/>
  <c r="P232" i="1"/>
  <c r="Q232" i="1" s="1"/>
  <c r="P141" i="1"/>
  <c r="Q141" i="1" s="1"/>
  <c r="P257" i="1"/>
  <c r="Q257" i="1" s="1"/>
  <c r="P88" i="1"/>
  <c r="Q88" i="1" s="1"/>
  <c r="P229" i="1"/>
  <c r="Q229" i="1" s="1"/>
  <c r="P100" i="1"/>
  <c r="Q100" i="1" s="1"/>
  <c r="P94" i="1"/>
  <c r="Q94" i="1" s="1"/>
  <c r="P271" i="1"/>
  <c r="Q271" i="1" s="1"/>
  <c r="P101" i="1"/>
  <c r="Q101" i="1" s="1"/>
  <c r="P222" i="1"/>
  <c r="Q222" i="1" s="1"/>
  <c r="P112" i="1"/>
  <c r="Q112" i="1" s="1"/>
  <c r="P184" i="1"/>
  <c r="Q184" i="1" s="1"/>
  <c r="P46" i="1"/>
  <c r="Q46" i="1" s="1"/>
  <c r="P269" i="1"/>
  <c r="Q269" i="1" s="1"/>
  <c r="P238" i="1"/>
  <c r="Q238" i="1" s="1"/>
  <c r="P119" i="1"/>
  <c r="Q119" i="1" s="1"/>
  <c r="P215" i="1"/>
  <c r="Q215" i="1" s="1"/>
  <c r="P66" i="1"/>
  <c r="Q66" i="1" s="1"/>
  <c r="P291" i="1"/>
  <c r="Q291" i="1" s="1"/>
  <c r="P41" i="1"/>
  <c r="Q41" i="1" s="1"/>
  <c r="P304" i="1"/>
  <c r="Q304" i="1" s="1"/>
  <c r="P29" i="1"/>
  <c r="Q29" i="1" s="1"/>
  <c r="P193" i="1"/>
  <c r="Q193" i="1" s="1"/>
  <c r="P130" i="1"/>
  <c r="Q130" i="1" s="1"/>
  <c r="P180" i="1"/>
  <c r="Q180" i="1" s="1"/>
  <c r="P87" i="1"/>
  <c r="Q87" i="1" s="1"/>
  <c r="P174" i="1"/>
  <c r="Q174" i="1" s="1"/>
  <c r="P158" i="1"/>
  <c r="Q158" i="1" s="1"/>
  <c r="P312" i="1"/>
  <c r="Q312" i="1" s="1"/>
  <c r="P36" i="1"/>
  <c r="Q36" i="1" s="1"/>
  <c r="S36" i="1" s="1"/>
  <c r="P313" i="1"/>
  <c r="Q313" i="1" s="1"/>
  <c r="P260" i="1"/>
  <c r="Q260" i="1" s="1"/>
  <c r="P40" i="1"/>
  <c r="Q40" i="1" s="1"/>
  <c r="P251" i="1"/>
  <c r="Q251" i="1" s="1"/>
  <c r="P19" i="1"/>
  <c r="Q19" i="1" s="1"/>
  <c r="P145" i="1"/>
  <c r="Q145" i="1" s="1"/>
  <c r="P148" i="1"/>
  <c r="Q148" i="1" s="1"/>
  <c r="P67" i="1"/>
  <c r="Q67" i="1" s="1"/>
  <c r="P208" i="1"/>
  <c r="Q208" i="1" s="1"/>
  <c r="P235" i="1"/>
  <c r="Q235" i="1" s="1"/>
  <c r="P123" i="1"/>
  <c r="Q123" i="1" s="1"/>
  <c r="P198" i="1"/>
  <c r="Q198" i="1" s="1"/>
  <c r="P103" i="1"/>
  <c r="Q103" i="1" s="1"/>
  <c r="P115" i="1"/>
  <c r="Q115" i="1" s="1"/>
  <c r="P206" i="1"/>
  <c r="Q206" i="1" s="1"/>
  <c r="P160" i="1"/>
  <c r="Q160" i="1" s="1"/>
  <c r="P177" i="1"/>
  <c r="Q177" i="1" s="1"/>
  <c r="P224" i="1"/>
  <c r="Q224" i="1" s="1"/>
  <c r="P56" i="1"/>
  <c r="Q56" i="1" s="1"/>
  <c r="P131" i="1"/>
  <c r="Q131" i="1" s="1"/>
  <c r="P230" i="1"/>
  <c r="Q230" i="1" s="1"/>
  <c r="P231" i="1"/>
  <c r="Q231" i="1" s="1"/>
  <c r="P52" i="1"/>
  <c r="Q52" i="1" s="1"/>
  <c r="P288" i="1"/>
  <c r="Q288" i="1" s="1"/>
  <c r="P81" i="1"/>
  <c r="Q81" i="1" s="1"/>
  <c r="P245" i="1"/>
  <c r="Q245" i="1" s="1"/>
  <c r="P106" i="1"/>
  <c r="Q106" i="1" s="1"/>
  <c r="P104" i="1"/>
  <c r="Q104" i="1" s="1"/>
  <c r="P264" i="1"/>
  <c r="Q264" i="1" s="1"/>
  <c r="P18" i="1"/>
  <c r="Q18" i="1" s="1"/>
  <c r="P297" i="1"/>
  <c r="Q297" i="1" s="1"/>
  <c r="P253" i="1"/>
  <c r="Q253" i="1" s="1"/>
  <c r="P86" i="1"/>
  <c r="Q86" i="1" s="1"/>
  <c r="P51" i="1"/>
  <c r="Q51" i="1" s="1"/>
  <c r="P273" i="1"/>
  <c r="Q273" i="1" s="1"/>
  <c r="P150" i="1"/>
  <c r="Q150" i="1" s="1"/>
  <c r="P195" i="1"/>
  <c r="Q195" i="1" s="1"/>
  <c r="P234" i="1"/>
  <c r="Q234" i="1" s="1"/>
  <c r="P73" i="1"/>
  <c r="Q73" i="1" s="1"/>
  <c r="P71" i="1"/>
  <c r="Q71" i="1" s="1"/>
  <c r="P248" i="1"/>
  <c r="Q248" i="1" s="1"/>
  <c r="P189" i="1"/>
  <c r="Q189" i="1" s="1"/>
  <c r="P144" i="1"/>
  <c r="Q144" i="1" s="1"/>
  <c r="P28" i="1"/>
  <c r="Q28" i="1" s="1"/>
  <c r="P287" i="1"/>
  <c r="Q287" i="1" s="1"/>
  <c r="P281" i="1"/>
  <c r="Q281" i="1" s="1"/>
  <c r="P79" i="1"/>
  <c r="Q79" i="1" s="1"/>
  <c r="P163" i="1"/>
  <c r="Q163" i="1" s="1"/>
  <c r="P172" i="1"/>
  <c r="Q172" i="1" s="1"/>
  <c r="P32" i="1"/>
  <c r="Q32" i="1" s="1"/>
  <c r="P295" i="1"/>
  <c r="Q295" i="1" s="1"/>
  <c r="P38" i="1"/>
  <c r="Q38" i="1" s="1"/>
  <c r="P237" i="1"/>
  <c r="Q237" i="1" s="1"/>
  <c r="P302" i="1"/>
  <c r="Q302" i="1" s="1"/>
  <c r="P167" i="1"/>
  <c r="Q167" i="1" s="1"/>
  <c r="P132" i="1"/>
  <c r="Q132" i="1" s="1"/>
  <c r="P44" i="1"/>
  <c r="Q44" i="1" s="1"/>
  <c r="P244" i="1"/>
  <c r="Q244" i="1" s="1"/>
  <c r="P84" i="1"/>
  <c r="Q84" i="1" s="1"/>
  <c r="P265" i="1"/>
  <c r="Q265" i="1" s="1"/>
  <c r="P124" i="1"/>
  <c r="Q124" i="1" s="1"/>
  <c r="P211" i="1"/>
  <c r="Q211" i="1" s="1"/>
  <c r="P176" i="1"/>
  <c r="Q176" i="1" s="1"/>
  <c r="P45" i="1"/>
  <c r="Q45" i="1" s="1"/>
  <c r="P274" i="1"/>
  <c r="Q274" i="1" s="1"/>
  <c r="P92" i="1"/>
  <c r="Q92" i="1" s="1"/>
  <c r="P218" i="1"/>
  <c r="Q218" i="1" s="1"/>
  <c r="P155" i="1"/>
  <c r="Q155" i="1" s="1"/>
  <c r="N85" i="1"/>
  <c r="N43" i="1"/>
  <c r="N141" i="1"/>
  <c r="M194" i="1"/>
  <c r="N194" i="1" s="1"/>
  <c r="M213" i="1"/>
  <c r="N213" i="1" s="1"/>
  <c r="M68" i="1"/>
  <c r="N68" i="1" s="1"/>
  <c r="M283" i="1"/>
  <c r="N283" i="1" s="1"/>
  <c r="M50" i="1"/>
  <c r="N50" i="1" s="1"/>
  <c r="M4" i="1"/>
  <c r="N4" i="1" s="1"/>
  <c r="M307" i="1"/>
  <c r="N307" i="1" s="1"/>
  <c r="M42" i="1"/>
  <c r="N42" i="1" s="1"/>
  <c r="M282" i="1"/>
  <c r="N282" i="1" s="1"/>
  <c r="M13" i="1"/>
  <c r="N13" i="1" s="1"/>
  <c r="M12" i="1"/>
  <c r="N12" i="1" s="1"/>
  <c r="M306" i="1"/>
  <c r="N306" i="1" s="1"/>
  <c r="M3" i="1"/>
  <c r="N3" i="1" s="1"/>
  <c r="M162" i="1"/>
  <c r="N162" i="1" s="1"/>
  <c r="M268" i="1"/>
  <c r="N268" i="1" s="1"/>
  <c r="M43" i="1"/>
  <c r="M219" i="1"/>
  <c r="N219" i="1" s="1"/>
  <c r="M35" i="1"/>
  <c r="N35" i="1" s="1"/>
  <c r="M181" i="1"/>
  <c r="N181" i="1" s="1"/>
  <c r="M173" i="1"/>
  <c r="N173" i="1" s="1"/>
  <c r="M156" i="1"/>
  <c r="N156" i="1" s="1"/>
  <c r="M108" i="1"/>
  <c r="N108" i="1" s="1"/>
  <c r="M83" i="1"/>
  <c r="N83" i="1" s="1"/>
  <c r="M37" i="1"/>
  <c r="N37" i="1" s="1"/>
  <c r="M267" i="1"/>
  <c r="N267" i="1" s="1"/>
  <c r="M21" i="1"/>
  <c r="N21" i="1" s="1"/>
  <c r="M314" i="1"/>
  <c r="N314" i="1" s="1"/>
  <c r="M179" i="1"/>
  <c r="N179" i="1" s="1"/>
  <c r="M109" i="1"/>
  <c r="N109" i="1" s="1"/>
  <c r="M309" i="1"/>
  <c r="N309" i="1" s="1"/>
  <c r="M20" i="1"/>
  <c r="N20" i="1" s="1"/>
  <c r="M317" i="1"/>
  <c r="N317" i="1" s="1"/>
  <c r="M277" i="1"/>
  <c r="N277" i="1" s="1"/>
  <c r="M276" i="1"/>
  <c r="N276" i="1" s="1"/>
  <c r="M27" i="1"/>
  <c r="N27" i="1" s="1"/>
  <c r="M290" i="1"/>
  <c r="N290" i="1" s="1"/>
  <c r="M197" i="1"/>
  <c r="N197" i="1" s="1"/>
  <c r="M54" i="1"/>
  <c r="N54" i="1" s="1"/>
  <c r="M243" i="1"/>
  <c r="N243" i="1" s="1"/>
  <c r="M26" i="1"/>
  <c r="N26" i="1" s="1"/>
  <c r="M61" i="1"/>
  <c r="N61" i="1" s="1"/>
  <c r="M308" i="1"/>
  <c r="N308" i="1" s="1"/>
  <c r="M301" i="1"/>
  <c r="N301" i="1" s="1"/>
  <c r="M5" i="1"/>
  <c r="N5" i="1" s="1"/>
  <c r="M187" i="1"/>
  <c r="N187" i="1" s="1"/>
  <c r="M114" i="1"/>
  <c r="N114" i="1" s="1"/>
  <c r="M170" i="1"/>
  <c r="N170" i="1" s="1"/>
  <c r="M186" i="1"/>
  <c r="N186" i="1" s="1"/>
  <c r="M293" i="1"/>
  <c r="N293" i="1" s="1"/>
  <c r="M242" i="1"/>
  <c r="N242" i="1" s="1"/>
  <c r="M138" i="1"/>
  <c r="N138" i="1" s="1"/>
  <c r="M47" i="1"/>
  <c r="N47" i="1" s="1"/>
  <c r="M298" i="1"/>
  <c r="N298" i="1" s="1"/>
  <c r="M93" i="1"/>
  <c r="N93" i="1" s="1"/>
  <c r="M196" i="1"/>
  <c r="N196" i="1" s="1"/>
  <c r="M275" i="1"/>
  <c r="N275" i="1" s="1"/>
  <c r="M82" i="1"/>
  <c r="N82" i="1" s="1"/>
  <c r="M236" i="1"/>
  <c r="N236" i="1" s="1"/>
  <c r="M95" i="1"/>
  <c r="N95" i="1" s="1"/>
  <c r="M258" i="1"/>
  <c r="N258" i="1" s="1"/>
  <c r="M210" i="1"/>
  <c r="N210" i="1" s="1"/>
  <c r="M74" i="1"/>
  <c r="N74" i="1" s="1"/>
  <c r="M99" i="1"/>
  <c r="N99" i="1" s="1"/>
  <c r="M259" i="1"/>
  <c r="N259" i="1" s="1"/>
  <c r="M319" i="1"/>
  <c r="N319" i="1" s="1"/>
  <c r="M53" i="1"/>
  <c r="N53" i="1" s="1"/>
  <c r="M171" i="1"/>
  <c r="N171" i="1" s="1"/>
  <c r="M147" i="1"/>
  <c r="N147" i="1" s="1"/>
  <c r="M188" i="1"/>
  <c r="N188" i="1" s="1"/>
  <c r="M315" i="1"/>
  <c r="N315" i="1" s="1"/>
  <c r="M204" i="1"/>
  <c r="N204" i="1" s="1"/>
  <c r="M299" i="1"/>
  <c r="N299" i="1" s="1"/>
  <c r="M90" i="1"/>
  <c r="N90" i="1" s="1"/>
  <c r="M58" i="1"/>
  <c r="N58" i="1" s="1"/>
  <c r="M30" i="1"/>
  <c r="N30" i="1" s="1"/>
  <c r="M212" i="1"/>
  <c r="N212" i="1" s="1"/>
  <c r="M139" i="1"/>
  <c r="N139" i="1" s="1"/>
  <c r="M34" i="1"/>
  <c r="N34" i="1" s="1"/>
  <c r="M122" i="1"/>
  <c r="N122" i="1" s="1"/>
  <c r="M227" i="1"/>
  <c r="N227" i="1" s="1"/>
  <c r="M149" i="1"/>
  <c r="N149" i="1" s="1"/>
  <c r="M202" i="1"/>
  <c r="N202" i="1" s="1"/>
  <c r="M203" i="1"/>
  <c r="N203" i="1" s="1"/>
  <c r="M98" i="1"/>
  <c r="N98" i="1" s="1"/>
  <c r="M59" i="1"/>
  <c r="N59" i="1" s="1"/>
  <c r="M117" i="1"/>
  <c r="N117" i="1" s="1"/>
  <c r="M178" i="1"/>
  <c r="N178" i="1" s="1"/>
  <c r="M125" i="1"/>
  <c r="N125" i="1" s="1"/>
  <c r="M146" i="1"/>
  <c r="N146" i="1" s="1"/>
  <c r="M316" i="1"/>
  <c r="N316" i="1" s="1"/>
  <c r="M10" i="1"/>
  <c r="N10" i="1" s="1"/>
  <c r="M266" i="1"/>
  <c r="N266" i="1" s="1"/>
  <c r="M69" i="1"/>
  <c r="N69" i="1" s="1"/>
  <c r="M250" i="1"/>
  <c r="N250" i="1" s="1"/>
  <c r="M107" i="1"/>
  <c r="N107" i="1" s="1"/>
  <c r="M133" i="1"/>
  <c r="N133" i="1" s="1"/>
  <c r="M154" i="1"/>
  <c r="N154" i="1" s="1"/>
  <c r="M226" i="1"/>
  <c r="N226" i="1" s="1"/>
  <c r="M205" i="1"/>
  <c r="N205" i="1" s="1"/>
  <c r="M229" i="1"/>
  <c r="N229" i="1" s="1"/>
  <c r="M100" i="1"/>
  <c r="N100" i="1" s="1"/>
  <c r="M101" i="1"/>
  <c r="N101" i="1" s="1"/>
  <c r="M269" i="1"/>
  <c r="N269" i="1" s="1"/>
  <c r="M66" i="1"/>
  <c r="N66" i="1" s="1"/>
  <c r="M29" i="1"/>
  <c r="N29" i="1" s="1"/>
  <c r="M130" i="1"/>
  <c r="N130" i="1" s="1"/>
  <c r="M180" i="1"/>
  <c r="N180" i="1" s="1"/>
  <c r="M158" i="1"/>
  <c r="N158" i="1" s="1"/>
  <c r="M11" i="1"/>
  <c r="N11" i="1" s="1"/>
  <c r="M36" i="1"/>
  <c r="N36" i="1" s="1"/>
  <c r="M251" i="1"/>
  <c r="N251" i="1" s="1"/>
  <c r="M19" i="1"/>
  <c r="N19" i="1" s="1"/>
  <c r="M148" i="1"/>
  <c r="N148" i="1" s="1"/>
  <c r="M67" i="1"/>
  <c r="N67" i="1" s="1"/>
  <c r="M235" i="1"/>
  <c r="N235" i="1" s="1"/>
  <c r="M123" i="1"/>
  <c r="N123" i="1" s="1"/>
  <c r="M103" i="1"/>
  <c r="N103" i="1" s="1"/>
  <c r="M131" i="1"/>
  <c r="N131" i="1" s="1"/>
  <c r="M52" i="1"/>
  <c r="N52" i="1" s="1"/>
  <c r="M245" i="1"/>
  <c r="N245" i="1" s="1"/>
  <c r="M106" i="1"/>
  <c r="N106" i="1" s="1"/>
  <c r="M253" i="1"/>
  <c r="N253" i="1" s="1"/>
  <c r="M195" i="1"/>
  <c r="N195" i="1" s="1"/>
  <c r="M234" i="1"/>
  <c r="N234" i="1" s="1"/>
  <c r="M189" i="1"/>
  <c r="N189" i="1" s="1"/>
  <c r="M28" i="1"/>
  <c r="N28" i="1" s="1"/>
  <c r="M287" i="1"/>
  <c r="N287" i="1" s="1"/>
  <c r="M163" i="1"/>
  <c r="N163" i="1" s="1"/>
  <c r="M172" i="1"/>
  <c r="N172" i="1" s="1"/>
  <c r="M132" i="1"/>
  <c r="N132" i="1" s="1"/>
  <c r="M44" i="1"/>
  <c r="N44" i="1" s="1"/>
  <c r="M84" i="1"/>
  <c r="N84" i="1" s="1"/>
  <c r="M124" i="1"/>
  <c r="N124" i="1" s="1"/>
  <c r="M211" i="1"/>
  <c r="N211" i="1" s="1"/>
  <c r="M274" i="1"/>
  <c r="N274" i="1" s="1"/>
  <c r="M218" i="1"/>
  <c r="N218" i="1" s="1"/>
  <c r="M155" i="1"/>
  <c r="N155" i="1" s="1"/>
  <c r="Y1" i="1" l="1"/>
  <c r="V4" i="1"/>
</calcChain>
</file>

<file path=xl/sharedStrings.xml><?xml version="1.0" encoding="utf-8"?>
<sst xmlns="http://schemas.openxmlformats.org/spreadsheetml/2006/main" count="669" uniqueCount="186">
  <si>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</si>
  <si>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</si>
  <si>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</si>
  <si>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</si>
  <si>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</si>
  <si>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</si>
  <si>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</si>
  <si>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</si>
  <si>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</si>
  <si>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</si>
  <si>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</si>
  <si>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Alexis Lafreni√®re</t>
  </si>
  <si>
    <t>Over</t>
  </si>
  <si>
    <t>Under</t>
  </si>
  <si>
    <t>Mika Zibanejad</t>
  </si>
  <si>
    <t>Vincent Trocheck</t>
  </si>
  <si>
    <t>Adam Fox</t>
  </si>
  <si>
    <t>Artemi Panarin</t>
  </si>
  <si>
    <t>Cole Caufield</t>
  </si>
  <si>
    <t>Nick Suzuki</t>
  </si>
  <si>
    <t>Juraj Slafkovsky</t>
  </si>
  <si>
    <t>Kirby Dach</t>
  </si>
  <si>
    <t>Mike Matheson</t>
  </si>
  <si>
    <t>Brendan Gallagher</t>
  </si>
  <si>
    <t>Will Cuylle</t>
  </si>
  <si>
    <t>Aleksander Barkov</t>
  </si>
  <si>
    <t>Sam Bennett</t>
  </si>
  <si>
    <t>Sam Reinhart</t>
  </si>
  <si>
    <t>Sebastian Aho</t>
  </si>
  <si>
    <t>Brent Burns</t>
  </si>
  <si>
    <t>Martin Necas</t>
  </si>
  <si>
    <t>Andrei Svechnikov</t>
  </si>
  <si>
    <t>Seth Jarvis</t>
  </si>
  <si>
    <t>Matthew Tkachuk</t>
  </si>
  <si>
    <t>Carter Verhaeghe</t>
  </si>
  <si>
    <t>Aaron Ekblad</t>
  </si>
  <si>
    <t>Jack Roslovic</t>
  </si>
  <si>
    <t>Shayne Gostisbehere</t>
  </si>
  <si>
    <t>Gustav Forsling</t>
  </si>
  <si>
    <t>Sidney Crosby</t>
  </si>
  <si>
    <t>Erik Karlsson</t>
  </si>
  <si>
    <t>Evgeni Malkin</t>
  </si>
  <si>
    <t>Rickard Rakell</t>
  </si>
  <si>
    <t>Bryan Rust</t>
  </si>
  <si>
    <t>Mikael Backlund</t>
  </si>
  <si>
    <t>Blake Coleman</t>
  </si>
  <si>
    <t>Yegor Sharangovich</t>
  </si>
  <si>
    <t>Nazem Kadri</t>
  </si>
  <si>
    <t>Jonathan Huberdeau</t>
  </si>
  <si>
    <t>Drew O'Connor</t>
  </si>
  <si>
    <t>Kris Letang</t>
  </si>
  <si>
    <t>MacKenzie Weegar</t>
  </si>
  <si>
    <t>Michael Bunting</t>
  </si>
  <si>
    <t>Rasmus Andersson</t>
  </si>
  <si>
    <t>Quinton Byfield</t>
  </si>
  <si>
    <t>Kevin Fiala</t>
  </si>
  <si>
    <t>Adrian Kempe</t>
  </si>
  <si>
    <t>Alex Laferriere</t>
  </si>
  <si>
    <t>Drake Batherson</t>
  </si>
  <si>
    <t>Tim St√ºtzle</t>
  </si>
  <si>
    <t>Brady Tkachuk</t>
  </si>
  <si>
    <t>Warren Foegele</t>
  </si>
  <si>
    <t>Claude Giroux</t>
  </si>
  <si>
    <t>Jake Sanderson</t>
  </si>
  <si>
    <t>Josh Norris</t>
  </si>
  <si>
    <t>Phillip Danault</t>
  </si>
  <si>
    <t>Thomas Chabot</t>
  </si>
  <si>
    <t>John Carlson</t>
  </si>
  <si>
    <t>Connor McMichael</t>
  </si>
  <si>
    <t>Tom Wilson</t>
  </si>
  <si>
    <t>Pierre-Luc Dubois</t>
  </si>
  <si>
    <t>Dylan Strome</t>
  </si>
  <si>
    <t>Jesper Bratt</t>
  </si>
  <si>
    <t>Nico Hischier</t>
  </si>
  <si>
    <t>Jack Hughes</t>
  </si>
  <si>
    <t>Timo Meier</t>
  </si>
  <si>
    <t>Dougie Hamilton</t>
  </si>
  <si>
    <t>Erik Haula</t>
  </si>
  <si>
    <t>Jakob Chychrun</t>
  </si>
  <si>
    <t>Stefan Noesen</t>
  </si>
  <si>
    <t>Jordan Kyrou</t>
  </si>
  <si>
    <t>Jake Neighbours</t>
  </si>
  <si>
    <t>Brayden Schenn</t>
  </si>
  <si>
    <t>Robert Thomas</t>
  </si>
  <si>
    <t>Travis Konecny</t>
  </si>
  <si>
    <t>Travis Sanheim</t>
  </si>
  <si>
    <t>Sean Couturier</t>
  </si>
  <si>
    <t>Justin Faulk</t>
  </si>
  <si>
    <t>Owen Tippett</t>
  </si>
  <si>
    <t>Dylan Holloway</t>
  </si>
  <si>
    <t>Joel Farabee</t>
  </si>
  <si>
    <t>Pavel Buchnevich</t>
  </si>
  <si>
    <t>Colton Parayko</t>
  </si>
  <si>
    <t>Rasmus Ristolainen</t>
  </si>
  <si>
    <t>Anthony Cirelli</t>
  </si>
  <si>
    <t>Auston Matthews</t>
  </si>
  <si>
    <t>Brandon Hagel</t>
  </si>
  <si>
    <t>Brayden Point</t>
  </si>
  <si>
    <t>Jake Guentzel</t>
  </si>
  <si>
    <t>John Tavares</t>
  </si>
  <si>
    <t>Michael Eyssimont</t>
  </si>
  <si>
    <t>Mitch Marner</t>
  </si>
  <si>
    <t>Morgan Rielly</t>
  </si>
  <si>
    <t>Nikita Kucherov</t>
  </si>
  <si>
    <t>Victor Hedman</t>
  </si>
  <si>
    <t>William Nylander</t>
  </si>
  <si>
    <t>Alex Tuch</t>
  </si>
  <si>
    <t>Anders Lee</t>
  </si>
  <si>
    <t>Bo Horvat</t>
  </si>
  <si>
    <t>Brock Nelson</t>
  </si>
  <si>
    <t>Dylan Cozens</t>
  </si>
  <si>
    <t>Jason Zucker</t>
  </si>
  <si>
    <t>JJ Peterka</t>
  </si>
  <si>
    <t>Kyle Palmieri</t>
  </si>
  <si>
    <t>Noah Dobson</t>
  </si>
  <si>
    <t>Rasmus Dahlin</t>
  </si>
  <si>
    <t>Tage Thompson</t>
  </si>
  <si>
    <t>Brady Skjei</t>
  </si>
  <si>
    <t>Filip Forsberg</t>
  </si>
  <si>
    <t>Joel Eriksson Ek</t>
  </si>
  <si>
    <t>Jonathan Marchessault</t>
  </si>
  <si>
    <t>Kirill Kaprizov</t>
  </si>
  <si>
    <t>Marco Rossi</t>
  </si>
  <si>
    <t>Marcus Johansson</t>
  </si>
  <si>
    <t>Matt Boldy</t>
  </si>
  <si>
    <t>Roman Josi</t>
  </si>
  <si>
    <t>Ryan Hartman</t>
  </si>
  <si>
    <t>Ryan O'Reilly</t>
  </si>
  <si>
    <t>Steven Stamkos</t>
  </si>
  <si>
    <t>Brock Faber</t>
  </si>
  <si>
    <t>Artturi Lehkonen</t>
  </si>
  <si>
    <t>Cale Makar</t>
  </si>
  <si>
    <t>Casey Mittelstadt</t>
  </si>
  <si>
    <t>Connor McDavid</t>
  </si>
  <si>
    <t>Darnell Nurse</t>
  </si>
  <si>
    <t>Devon Toews</t>
  </si>
  <si>
    <t>Evan Bouchard</t>
  </si>
  <si>
    <t>Jeff Skinner</t>
  </si>
  <si>
    <t>Leon Draisaitl</t>
  </si>
  <si>
    <t>Mattias Ekholm</t>
  </si>
  <si>
    <t>Mikko Rantanen</t>
  </si>
  <si>
    <t>Nathan MacKinnon</t>
  </si>
  <si>
    <t>Ryan Nugent-Hopkins</t>
  </si>
  <si>
    <t>Valeri Nichushkin</t>
  </si>
  <si>
    <t>Andre Burakovsky</t>
  </si>
  <si>
    <t>Brandon Montour</t>
  </si>
  <si>
    <t>Fabian Zetterlund</t>
  </si>
  <si>
    <t>Jaden Schwartz</t>
  </si>
  <si>
    <t>Jake Walman</t>
  </si>
  <si>
    <t>Jared McCann</t>
  </si>
  <si>
    <t>Matty Beniers</t>
  </si>
  <si>
    <t>Oliver Bjorkstrand</t>
  </si>
  <si>
    <t>Tyler Toffoli</t>
  </si>
  <si>
    <t>William Eklund</t>
  </si>
  <si>
    <t>Barrett Hayton</t>
  </si>
  <si>
    <t>Clayton Keller</t>
  </si>
  <si>
    <t>Dylan Guenther</t>
  </si>
  <si>
    <t>Jack Eichel</t>
  </si>
  <si>
    <t>Kevin Stenlund</t>
  </si>
  <si>
    <t>Lawson Crouse</t>
  </si>
  <si>
    <t>Logan Cooley</t>
  </si>
  <si>
    <t>Michael Carcone</t>
  </si>
  <si>
    <t>Nick Bjugstad</t>
  </si>
  <si>
    <t>Nicolas Hague</t>
  </si>
  <si>
    <t>Pavel Dorofeyev</t>
  </si>
  <si>
    <t>Shea Theodore</t>
  </si>
  <si>
    <t>Tanner Pearson</t>
  </si>
  <si>
    <t>Tomas Hertl</t>
  </si>
  <si>
    <t>William Karlsson</t>
  </si>
  <si>
    <t>Ivan Barbashev</t>
  </si>
  <si>
    <t>Mikhail Sergachev</t>
  </si>
  <si>
    <t>Nick Schmaltz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</si>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</sst>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64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10" fontId="0" fillId="34" borderId="0" xfId="2" applyNumberFormat="1" applyFont="1" applyFill="1"/>
    <xf numFmtId="44" fontId="0" fillId="34" borderId="0" xfId="1" applyFont="1" applyFill="1"/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319" totalsRowShown="0">
  <autoFilter ref="A1:S319" xr:uid="{00000000-0009-0000-0100-000001000000}"/>
  <sortState xmlns:xlrd2="http://schemas.microsoft.com/office/spreadsheetml/2017/richdata2" ref="A2:S319">
    <sortCondition descending="1" ref="K1:K319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>
      <calculatedColumnFormula>1/1.57</calculatedColumnFormula>
    </tableColumn>
    <tableColumn id="13" xr3:uid="{00000000-0010-0000-0000-00000D000000}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1" dataCellStyle="Percent">
      <calculatedColumnFormula>Table1[[#This Row],[365 implied]]</calculatedColumnFormula>
    </tableColumn>
    <tableColumn id="16" xr3:uid="{00000000-0010-0000-0000-000010000000}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 dataDxfId="0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9"/>
  <sheetViews>
    <sheetView tabSelected="1" topLeftCell="D1" zoomScale="105" zoomScaleNormal="105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5" max="5" width="8.83203125" bestFit="1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8" max="18" width="7.6640625" style="11" bestFit="1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172</v>
      </c>
      <c r="M1" s="2" t="s">
        <v>173</v>
      </c>
      <c r="N1" s="3" t="s">
        <v>174</v>
      </c>
      <c r="O1" s="2" t="s">
        <v>175</v>
      </c>
      <c r="P1" s="2" t="s">
        <v>176</v>
      </c>
      <c r="Q1" s="3" t="s">
        <v>177</v>
      </c>
      <c r="R1" s="4" t="s">
        <v>178</v>
      </c>
      <c r="S1" s="3" t="s">
        <v>179</v>
      </c>
      <c r="U1" t="s">
        <v>180</v>
      </c>
      <c r="V1" s="6">
        <f>SUM(K2:K58)</f>
        <v>2.0141439049534502</v>
      </c>
      <c r="W1" t="s">
        <v>181</v>
      </c>
      <c r="X1" t="s">
        <v>182</v>
      </c>
      <c r="Y1" s="7" t="e">
        <f>SUM(Q3:Q6,N7,Q8:Q9,Q11:Q12,N10,N13,Q14,N15:N21,Q22:Q23,N24:N28,Q30,N32:N34,Q35:Q36,N37:N40,Q41,N42:N44,Q45,N46,N48,Q47,Q50,N53:N56,N60)</f>
        <v>#DIV/0!</v>
      </c>
    </row>
    <row r="2" spans="1:25" x14ac:dyDescent="0.2">
      <c r="A2">
        <v>9058</v>
      </c>
      <c r="B2" t="s">
        <v>93</v>
      </c>
      <c r="C2" s="1">
        <v>45626</v>
      </c>
      <c r="D2" t="s">
        <v>13</v>
      </c>
      <c r="E2">
        <v>2.5</v>
      </c>
      <c r="F2" s="2">
        <v>0.65359477124182996</v>
      </c>
      <c r="G2" s="2">
        <v>0.85488944321591098</v>
      </c>
      <c r="H2" s="2">
        <v>0.85346964078141596</v>
      </c>
      <c r="I2" s="2">
        <v>0.87596899224806202</v>
      </c>
      <c r="J2" s="2">
        <v>0.85321100917431103</v>
      </c>
      <c r="K2" s="2">
        <v>0.14424931622432299</v>
      </c>
      <c r="M2" s="2" t="e">
        <f>(Table1[[#This Row],[poisson_likelihood]] - (1-Table1[[#This Row],[poisson_likelihood]])/(1/Table1[[#This Row],[365 implied]]-1))/4</f>
        <v>#DIV/0!</v>
      </c>
      <c r="N2" s="3" t="e">
        <f>Table1[[#This Row],[kelly/4 365]]*$W$2*$U$2</f>
        <v>#DIV/0!</v>
      </c>
      <c r="P2" s="2" t="e">
        <f>(Table1[[#This Row],[poisson_likelihood]] - (1-Table1[[#This Row],[poisson_likelihood]])/(1/Table1[[#This Row],[99/pinn implied]]-1))/4</f>
        <v>#DIV/0!</v>
      </c>
      <c r="Q2" s="3" t="e">
        <f>Table1[[#This Row],[kelly/4 99]]*$W$2*$U$2</f>
        <v>#DIV/0!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2" s="3">
        <v>2100</v>
      </c>
      <c r="W2" s="5">
        <v>0.45</v>
      </c>
    </row>
    <row r="3" spans="1:25" x14ac:dyDescent="0.2">
      <c r="A3">
        <v>8920</v>
      </c>
      <c r="B3" t="s">
        <v>24</v>
      </c>
      <c r="C3" s="1">
        <v>45626</v>
      </c>
      <c r="D3" t="s">
        <v>13</v>
      </c>
      <c r="E3">
        <v>2.5</v>
      </c>
      <c r="F3" s="2">
        <v>0.65359477124182996</v>
      </c>
      <c r="G3" s="2">
        <v>0.75715593846447005</v>
      </c>
      <c r="H3" s="2">
        <v>0.77456518721275602</v>
      </c>
      <c r="I3" s="2">
        <v>0.79439252336448596</v>
      </c>
      <c r="J3" s="2">
        <v>0.77272727272727204</v>
      </c>
      <c r="K3" s="2">
        <v>8.7304120960149695E-2</v>
      </c>
      <c r="L3" s="9"/>
      <c r="M3" s="2" t="e">
        <f>(Table1[[#This Row],[poisson_likelihood]] - (1-Table1[[#This Row],[poisson_likelihood]])/(1/Table1[[#This Row],[365 implied]]-1))/4</f>
        <v>#DIV/0!</v>
      </c>
      <c r="N3" s="3" t="e">
        <f>Table1[[#This Row],[kelly/4 365]]*$W$2*$U$2</f>
        <v>#DIV/0!</v>
      </c>
      <c r="P3" s="2" t="e">
        <f>(Table1[[#This Row],[poisson_likelihood]] - (1-Table1[[#This Row],[poisson_likelihood]])/(1/Table1[[#This Row],[99/pinn implied]]-1))/4</f>
        <v>#DIV/0!</v>
      </c>
      <c r="Q3" s="3" t="e">
        <f>Table1[[#This Row],[kelly/4 99]]*$W$2*$U$2</f>
        <v>#DIV/0!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" spans="1:25" x14ac:dyDescent="0.2">
      <c r="A4">
        <v>8907</v>
      </c>
      <c r="B4" t="s">
        <v>18</v>
      </c>
      <c r="C4" s="1">
        <v>45626</v>
      </c>
      <c r="D4" t="s">
        <v>12</v>
      </c>
      <c r="E4">
        <v>2.5</v>
      </c>
      <c r="F4" s="2">
        <v>0.62893081761006198</v>
      </c>
      <c r="G4" s="2">
        <v>0.75521893872100399</v>
      </c>
      <c r="H4" s="2">
        <v>0.74847083851471996</v>
      </c>
      <c r="I4" s="2">
        <v>0.66</v>
      </c>
      <c r="J4" s="2">
        <v>0.62937062937062904</v>
      </c>
      <c r="K4" s="2">
        <v>8.0537556456951404E-2</v>
      </c>
      <c r="L4" s="2">
        <f t="shared" ref="L4" si="0">1/1.57</f>
        <v>0.63694267515923564</v>
      </c>
      <c r="M4" s="2">
        <f>(Table1[[#This Row],[poisson_likelihood]] - (1-Table1[[#This Row],[poisson_likelihood]])/(1/Table1[[#This Row],[365 implied]]-1))/4</f>
        <v>7.6797901959697532E-2</v>
      </c>
      <c r="N4" s="8">
        <f>Table1[[#This Row],[kelly/4 365]]*$W$2*$U$2</f>
        <v>72.574017351914179</v>
      </c>
      <c r="O4" s="2">
        <f>Table1[[#This Row],[365 implied]]</f>
        <v>0.63694267515923564</v>
      </c>
      <c r="P4" s="2">
        <f>(Table1[[#This Row],[poisson_likelihood]] - (1-Table1[[#This Row],[poisson_likelihood]])/(1/Table1[[#This Row],[99/pinn implied]]-1))/4</f>
        <v>7.6797901959697532E-2</v>
      </c>
      <c r="Q4" s="3">
        <f>Table1[[#This Row],[kelly/4 99]]*$W$2*$U$2</f>
        <v>72.574017351914179</v>
      </c>
      <c r="R4" s="11" t="s">
        <v>184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41.367189890591092</v>
      </c>
      <c r="U4" t="s">
        <v>183</v>
      </c>
      <c r="V4" s="7">
        <f>SUM(S:S)</f>
        <v>153.41724907159156</v>
      </c>
    </row>
    <row r="5" spans="1:25" x14ac:dyDescent="0.2">
      <c r="A5">
        <v>8986</v>
      </c>
      <c r="B5" t="s">
        <v>57</v>
      </c>
      <c r="C5" s="1">
        <v>45626</v>
      </c>
      <c r="D5" t="s">
        <v>13</v>
      </c>
      <c r="E5">
        <v>2.5</v>
      </c>
      <c r="F5" s="2">
        <v>0.58823529411764697</v>
      </c>
      <c r="G5" s="2">
        <v>0.68241081040386697</v>
      </c>
      <c r="H5" s="2">
        <v>0.71759619952556997</v>
      </c>
      <c r="I5" s="2">
        <v>0.69523809523809499</v>
      </c>
      <c r="J5" s="2">
        <v>0.68032786885245899</v>
      </c>
      <c r="K5" s="2">
        <v>7.8540549711953303E-2</v>
      </c>
      <c r="M5" s="2" t="e">
        <f>(Table1[[#This Row],[poisson_likelihood]] - (1-Table1[[#This Row],[poisson_likelihood]])/(1/Table1[[#This Row],[365 implied]]-1))/4</f>
        <v>#DIV/0!</v>
      </c>
      <c r="N5" s="3" t="e">
        <f>Table1[[#This Row],[kelly/4 365]]*$W$2*$U$2</f>
        <v>#DIV/0!</v>
      </c>
      <c r="P5" s="2" t="e">
        <f>(Table1[[#This Row],[poisson_likelihood]] - (1-Table1[[#This Row],[poisson_likelihood]])/(1/Table1[[#This Row],[99/pinn implied]]-1))/4</f>
        <v>#DIV/0!</v>
      </c>
      <c r="Q5" s="3" t="e">
        <f>Table1[[#This Row],[kelly/4 99]]*$W$2*$U$2</f>
        <v>#DIV/0!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" spans="1:25" x14ac:dyDescent="0.2">
      <c r="A6">
        <v>9008</v>
      </c>
      <c r="B6" t="s">
        <v>68</v>
      </c>
      <c r="C6" s="1">
        <v>45626</v>
      </c>
      <c r="D6" t="s">
        <v>13</v>
      </c>
      <c r="E6">
        <v>2.5</v>
      </c>
      <c r="F6" s="2">
        <v>0.57471264367816</v>
      </c>
      <c r="G6" s="2">
        <v>0.62937324485340795</v>
      </c>
      <c r="H6" s="2">
        <v>0.70217724262497905</v>
      </c>
      <c r="I6" s="2">
        <v>0.73394495412843996</v>
      </c>
      <c r="J6" s="2">
        <v>0.70612244897959098</v>
      </c>
      <c r="K6" s="2">
        <v>7.4928514245765104E-2</v>
      </c>
      <c r="M6" s="2" t="e">
        <f>(Table1[[#This Row],[poisson_likelihood]] - (1-Table1[[#This Row],[poisson_likelihood]])/(1/Table1[[#This Row],[365 implied]]-1))/4</f>
        <v>#DIV/0!</v>
      </c>
      <c r="N6" s="3" t="e">
        <f>Table1[[#This Row],[kelly/4 365]]*$W$2*$U$2</f>
        <v>#DIV/0!</v>
      </c>
      <c r="P6" s="2" t="e">
        <f>(Table1[[#This Row],[poisson_likelihood]] - (1-Table1[[#This Row],[poisson_likelihood]])/(1/Table1[[#This Row],[99/pinn implied]]-1))/4</f>
        <v>#DIV/0!</v>
      </c>
      <c r="Q6" s="3" t="e">
        <f>Table1[[#This Row],[kelly/4 99]]*$W$2*$U$2</f>
        <v>#DIV/0!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" spans="1:25" x14ac:dyDescent="0.2">
      <c r="A7">
        <v>8915</v>
      </c>
      <c r="B7" t="s">
        <v>22</v>
      </c>
      <c r="C7" s="1">
        <v>45626</v>
      </c>
      <c r="D7" t="s">
        <v>12</v>
      </c>
      <c r="E7">
        <v>1.5</v>
      </c>
      <c r="F7" s="2">
        <v>0.60606060606060597</v>
      </c>
      <c r="G7" s="2">
        <v>0.73719619497047895</v>
      </c>
      <c r="H7" s="2">
        <v>0.70360016673758996</v>
      </c>
      <c r="I7" s="2">
        <v>0.68666666666666598</v>
      </c>
      <c r="J7" s="2">
        <v>0.64539007092198497</v>
      </c>
      <c r="K7" s="2">
        <v>6.1900105814239798E-2</v>
      </c>
      <c r="L7" s="2">
        <f>1/1.64</f>
        <v>0.6097560975609756</v>
      </c>
      <c r="M7" s="2">
        <f>(Table1[[#This Row],[poisson_likelihood]] - (1-Table1[[#This Row],[poisson_likelihood]])/(1/Table1[[#This Row],[365 implied]]-1))/4</f>
        <v>6.0118856816268593E-2</v>
      </c>
      <c r="N7" s="8">
        <f>Table1[[#This Row],[kelly/4 365]]*$W$2*$U$2</f>
        <v>56.812319691373816</v>
      </c>
      <c r="O7" s="2">
        <f>Table1[[#This Row],[365 implied]]</f>
        <v>0.6097560975609756</v>
      </c>
      <c r="P7" s="2">
        <f>(Table1[[#This Row],[poisson_likelihood]] - (1-Table1[[#This Row],[poisson_likelihood]])/(1/Table1[[#This Row],[99/pinn implied]]-1))/4</f>
        <v>6.0118856816268593E-2</v>
      </c>
      <c r="Q7" s="3">
        <f>Table1[[#This Row],[kelly/4 99]]*$W$2*$U$2</f>
        <v>56.812319691373816</v>
      </c>
      <c r="R7" s="11" t="s">
        <v>184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36.359884602479255</v>
      </c>
    </row>
    <row r="8" spans="1:25" x14ac:dyDescent="0.2">
      <c r="A8">
        <v>9056</v>
      </c>
      <c r="B8" t="s">
        <v>92</v>
      </c>
      <c r="C8" s="1">
        <v>45626</v>
      </c>
      <c r="D8" t="s">
        <v>13</v>
      </c>
      <c r="E8">
        <v>2.5</v>
      </c>
      <c r="F8" s="2">
        <v>0.64516129032257996</v>
      </c>
      <c r="G8" s="2">
        <v>0.71360528082660302</v>
      </c>
      <c r="H8" s="2">
        <v>0.73259553496998298</v>
      </c>
      <c r="I8" s="2">
        <v>0.78378378378378299</v>
      </c>
      <c r="J8" s="2">
        <v>0.79384615384615298</v>
      </c>
      <c r="K8" s="2">
        <v>6.1601399637942998E-2</v>
      </c>
      <c r="M8" s="2" t="e">
        <f>(Table1[[#This Row],[poisson_likelihood]] - (1-Table1[[#This Row],[poisson_likelihood]])/(1/Table1[[#This Row],[365 implied]]-1))/4</f>
        <v>#DIV/0!</v>
      </c>
      <c r="N8" s="3" t="e">
        <f>Table1[[#This Row],[kelly/4 365]]*$W$2*$U$2</f>
        <v>#DIV/0!</v>
      </c>
      <c r="P8" s="2" t="e">
        <f>(Table1[[#This Row],[poisson_likelihood]] - (1-Table1[[#This Row],[poisson_likelihood]])/(1/Table1[[#This Row],[99/pinn implied]]-1))/4</f>
        <v>#DIV/0!</v>
      </c>
      <c r="Q8" s="3" t="e">
        <f>Table1[[#This Row],[kelly/4 99]]*$W$2*$U$2</f>
        <v>#DIV/0!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" spans="1:25" x14ac:dyDescent="0.2">
      <c r="A9">
        <v>9030</v>
      </c>
      <c r="B9" t="s">
        <v>79</v>
      </c>
      <c r="C9" s="1">
        <v>45626</v>
      </c>
      <c r="D9" t="s">
        <v>13</v>
      </c>
      <c r="E9">
        <v>1.5</v>
      </c>
      <c r="F9" s="2">
        <v>0.4</v>
      </c>
      <c r="G9" s="2">
        <v>0.48587439783569703</v>
      </c>
      <c r="H9" s="2">
        <v>0.53972433679604703</v>
      </c>
      <c r="I9" s="2">
        <v>0.58378378378378304</v>
      </c>
      <c r="J9" s="2">
        <v>0.57621951219512102</v>
      </c>
      <c r="K9" s="2">
        <v>5.8218473665019699E-2</v>
      </c>
      <c r="M9" s="2" t="e">
        <f>(Table1[[#This Row],[poisson_likelihood]] - (1-Table1[[#This Row],[poisson_likelihood]])/(1/Table1[[#This Row],[365 implied]]-1))/4</f>
        <v>#DIV/0!</v>
      </c>
      <c r="N9" s="3" t="e">
        <f>Table1[[#This Row],[kelly/4 365]]*$W$2*$U$2</f>
        <v>#DIV/0!</v>
      </c>
      <c r="P9" s="2" t="e">
        <f>(Table1[[#This Row],[poisson_likelihood]] - (1-Table1[[#This Row],[poisson_likelihood]])/(1/Table1[[#This Row],[99/pinn implied]]-1))/4</f>
        <v>#DIV/0!</v>
      </c>
      <c r="Q9" s="3" t="e">
        <f>Table1[[#This Row],[kelly/4 99]]*$W$2*$U$2</f>
        <v>#DIV/0!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5" x14ac:dyDescent="0.2">
      <c r="A10">
        <v>9096</v>
      </c>
      <c r="B10" t="s">
        <v>112</v>
      </c>
      <c r="C10" s="1">
        <v>45626</v>
      </c>
      <c r="D10" t="s">
        <v>13</v>
      </c>
      <c r="E10">
        <v>2.5</v>
      </c>
      <c r="F10" s="2">
        <v>0.476190476190476</v>
      </c>
      <c r="G10" s="2">
        <v>0.54309994062773803</v>
      </c>
      <c r="H10" s="2">
        <v>0.59062404817778702</v>
      </c>
      <c r="I10" s="2">
        <v>0.62222222222222201</v>
      </c>
      <c r="J10" s="2">
        <v>0.57006369426751502</v>
      </c>
      <c r="K10" s="2">
        <v>5.4616022993944101E-2</v>
      </c>
      <c r="M10" s="2" t="e">
        <f>(Table1[[#This Row],[poisson_likelihood]] - (1-Table1[[#This Row],[poisson_likelihood]])/(1/Table1[[#This Row],[365 implied]]-1))/4</f>
        <v>#DIV/0!</v>
      </c>
      <c r="N10" s="3" t="e">
        <f>Table1[[#This Row],[kelly/4 365]]*$W$2*$U$2</f>
        <v>#DIV/0!</v>
      </c>
      <c r="P10" s="2" t="e">
        <f>(Table1[[#This Row],[poisson_likelihood]] - (1-Table1[[#This Row],[poisson_likelihood]])/(1/Table1[[#This Row],[99/pinn implied]]-1))/4</f>
        <v>#DIV/0!</v>
      </c>
      <c r="Q10" s="3" t="e">
        <f>Table1[[#This Row],[kelly/4 99]]*$W$2*$U$2</f>
        <v>#DIV/0!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" spans="1:25" x14ac:dyDescent="0.2">
      <c r="A11">
        <v>9144</v>
      </c>
      <c r="B11" t="s">
        <v>136</v>
      </c>
      <c r="C11" s="1">
        <v>45626</v>
      </c>
      <c r="D11" t="s">
        <v>13</v>
      </c>
      <c r="E11">
        <v>2.5</v>
      </c>
      <c r="F11" s="2">
        <v>0.52083333333333304</v>
      </c>
      <c r="G11" s="2">
        <v>0.56554167243821596</v>
      </c>
      <c r="H11" s="2">
        <v>0.61905480498533005</v>
      </c>
      <c r="I11" s="2">
        <v>0.58602150537634401</v>
      </c>
      <c r="J11" s="2">
        <v>0.55108359133126905</v>
      </c>
      <c r="K11" s="2">
        <v>5.1245985209737499E-2</v>
      </c>
      <c r="L11" s="2">
        <f>1/1.95</f>
        <v>0.51282051282051289</v>
      </c>
      <c r="M11" s="2">
        <f>(Table1[[#This Row],[poisson_likelihood]] - (1-Table1[[#This Row],[poisson_likelihood]])/(1/Table1[[#This Row],[365 implied]]-1))/4</f>
        <v>5.4514965716156188E-2</v>
      </c>
      <c r="N11" s="8">
        <f>Table1[[#This Row],[kelly/4 365]]*$W$2*$U$2</f>
        <v>51.5166426017676</v>
      </c>
      <c r="O11" s="2">
        <f>Table1[[#This Row],[365 implied]]</f>
        <v>0.51282051282051289</v>
      </c>
      <c r="P11" s="2">
        <f>(Table1[[#This Row],[poisson_likelihood]] - (1-Table1[[#This Row],[poisson_likelihood]])/(1/Table1[[#This Row],[99/pinn implied]]-1))/4</f>
        <v>5.4514965716156188E-2</v>
      </c>
      <c r="Q11" s="3">
        <f>Table1[[#This Row],[kelly/4 99]]*$W$2*$U$2</f>
        <v>51.5166426017676</v>
      </c>
      <c r="R11" s="11" t="s">
        <v>184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48.9408104716792</v>
      </c>
    </row>
    <row r="12" spans="1:25" x14ac:dyDescent="0.2">
      <c r="A12">
        <v>8917</v>
      </c>
      <c r="B12" t="s">
        <v>23</v>
      </c>
      <c r="C12" s="1">
        <v>45626</v>
      </c>
      <c r="D12" t="s">
        <v>12</v>
      </c>
      <c r="E12">
        <v>1.5</v>
      </c>
      <c r="F12" s="2">
        <v>0.59171597633136097</v>
      </c>
      <c r="G12" s="2">
        <v>0.70401510068909801</v>
      </c>
      <c r="H12" s="2">
        <v>0.67337025689936303</v>
      </c>
      <c r="I12" s="2">
        <v>0.61029411764705799</v>
      </c>
      <c r="J12" s="2">
        <v>0.59176029962546794</v>
      </c>
      <c r="K12" s="2">
        <v>4.9998454405769797E-2</v>
      </c>
      <c r="L12" s="2">
        <f>1/1.68</f>
        <v>0.59523809523809523</v>
      </c>
      <c r="M12" s="2">
        <f>(Table1[[#This Row],[poisson_likelihood]] - (1-Table1[[#This Row],[poisson_likelihood]])/(1/Table1[[#This Row],[365 implied]]-1))/4</f>
        <v>4.8258099849606564E-2</v>
      </c>
      <c r="N12" s="8">
        <f>Table1[[#This Row],[kelly/4 365]]*$W$2*$U$2</f>
        <v>45.603904357878207</v>
      </c>
      <c r="O12" s="2">
        <f>Table1[[#This Row],[365 implied]]</f>
        <v>0.59523809523809523</v>
      </c>
      <c r="P12" s="2">
        <f>(Table1[[#This Row],[poisson_likelihood]] - (1-Table1[[#This Row],[poisson_likelihood]])/(1/Table1[[#This Row],[99/pinn implied]]-1))/4</f>
        <v>4.8258099849606564E-2</v>
      </c>
      <c r="Q12" s="3">
        <f>Table1[[#This Row],[kelly/4 99]]*$W$2*$U$2</f>
        <v>45.603904357878207</v>
      </c>
      <c r="R12" s="11" t="s">
        <v>185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-45.603904357878207</v>
      </c>
    </row>
    <row r="13" spans="1:25" x14ac:dyDescent="0.2">
      <c r="A13">
        <v>8913</v>
      </c>
      <c r="B13" t="s">
        <v>21</v>
      </c>
      <c r="C13" s="1">
        <v>45626</v>
      </c>
      <c r="D13" t="s">
        <v>12</v>
      </c>
      <c r="E13">
        <v>1.5</v>
      </c>
      <c r="F13" s="2">
        <v>0.5</v>
      </c>
      <c r="G13" s="2">
        <v>0.65104143397741998</v>
      </c>
      <c r="H13" s="2">
        <v>0.59652225422488803</v>
      </c>
      <c r="I13" s="2">
        <v>0.51219512195121897</v>
      </c>
      <c r="J13" s="2">
        <v>0.48550724637681097</v>
      </c>
      <c r="K13" s="2">
        <v>4.8261127112444201E-2</v>
      </c>
      <c r="L13" s="2">
        <f>1/2</f>
        <v>0.5</v>
      </c>
      <c r="M13" s="2">
        <f>(Table1[[#This Row],[poisson_likelihood]] - (1-Table1[[#This Row],[poisson_likelihood]])/(1/Table1[[#This Row],[365 implied]]-1))/4</f>
        <v>4.8261127112444013E-2</v>
      </c>
      <c r="N13" s="8">
        <f>Table1[[#This Row],[kelly/4 365]]*$W$2*$U$2</f>
        <v>45.606765121259599</v>
      </c>
      <c r="O13" s="2">
        <f>Table1[[#This Row],[365 implied]]</f>
        <v>0.5</v>
      </c>
      <c r="P13" s="2">
        <f>(Table1[[#This Row],[poisson_likelihood]] - (1-Table1[[#This Row],[poisson_likelihood]])/(1/Table1[[#This Row],[99/pinn implied]]-1))/4</f>
        <v>4.8261127112444013E-2</v>
      </c>
      <c r="Q13" s="3">
        <f>Table1[[#This Row],[kelly/4 99]]*$W$2*$U$2</f>
        <v>45.606765121259599</v>
      </c>
      <c r="R13" s="11" t="s">
        <v>184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45.606765121259599</v>
      </c>
    </row>
    <row r="14" spans="1:25" x14ac:dyDescent="0.2">
      <c r="A14">
        <v>8965</v>
      </c>
      <c r="B14" t="s">
        <v>47</v>
      </c>
      <c r="C14" s="1">
        <v>45626</v>
      </c>
      <c r="D14" t="s">
        <v>12</v>
      </c>
      <c r="E14">
        <v>2.5</v>
      </c>
      <c r="F14" s="2">
        <v>0.64516129032257996</v>
      </c>
      <c r="G14" s="2">
        <v>0.73858605536670996</v>
      </c>
      <c r="H14" s="2">
        <v>0.71307929904087597</v>
      </c>
      <c r="I14" s="2">
        <v>0.62234042553191404</v>
      </c>
      <c r="J14" s="2">
        <v>0.60365853658536495</v>
      </c>
      <c r="K14" s="2">
        <v>4.7851324324253597E-2</v>
      </c>
      <c r="M14" s="2" t="e">
        <f>(Table1[[#This Row],[poisson_likelihood]] - (1-Table1[[#This Row],[poisson_likelihood]])/(1/Table1[[#This Row],[365 implied]]-1))/4</f>
        <v>#DIV/0!</v>
      </c>
      <c r="N14" s="3" t="e">
        <f>Table1[[#This Row],[kelly/4 365]]*$W$2*$U$2</f>
        <v>#DIV/0!</v>
      </c>
      <c r="P14" s="2" t="e">
        <f>(Table1[[#This Row],[poisson_likelihood]] - (1-Table1[[#This Row],[poisson_likelihood]])/(1/Table1[[#This Row],[99/pinn implied]]-1))/4</f>
        <v>#DIV/0!</v>
      </c>
      <c r="Q14" s="3" t="e">
        <f>Table1[[#This Row],[kelly/4 99]]*$W$2*$U$2</f>
        <v>#DIV/0!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" spans="1:25" x14ac:dyDescent="0.2">
      <c r="A15">
        <v>9050</v>
      </c>
      <c r="B15" t="s">
        <v>89</v>
      </c>
      <c r="C15" s="1">
        <v>45626</v>
      </c>
      <c r="D15" t="s">
        <v>13</v>
      </c>
      <c r="E15">
        <v>1.5</v>
      </c>
      <c r="F15" s="2">
        <v>0.413223140495867</v>
      </c>
      <c r="G15" s="2">
        <v>0.47304816861710303</v>
      </c>
      <c r="H15" s="2">
        <v>0.52397148757054302</v>
      </c>
      <c r="I15" s="2">
        <v>0.66371681415929196</v>
      </c>
      <c r="J15" s="2">
        <v>0.58373205741626799</v>
      </c>
      <c r="K15" s="2">
        <v>4.7185035197308801E-2</v>
      </c>
      <c r="M15" s="2" t="e">
        <f>(Table1[[#This Row],[poisson_likelihood]] - (1-Table1[[#This Row],[poisson_likelihood]])/(1/Table1[[#This Row],[365 implied]]-1))/4</f>
        <v>#DIV/0!</v>
      </c>
      <c r="N15" s="3" t="e">
        <f>Table1[[#This Row],[kelly/4 365]]*$W$2*$U$2</f>
        <v>#DIV/0!</v>
      </c>
      <c r="P15" s="2" t="e">
        <f>(Table1[[#This Row],[poisson_likelihood]] - (1-Table1[[#This Row],[poisson_likelihood]])/(1/Table1[[#This Row],[99/pinn implied]]-1))/4</f>
        <v>#DIV/0!</v>
      </c>
      <c r="Q15" s="3" t="e">
        <f>Table1[[#This Row],[kelly/4 99]]*$W$2*$U$2</f>
        <v>#DIV/0!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5" x14ac:dyDescent="0.2">
      <c r="A16">
        <v>8959</v>
      </c>
      <c r="B16" t="s">
        <v>44</v>
      </c>
      <c r="C16" s="1">
        <v>45626</v>
      </c>
      <c r="D16" t="s">
        <v>12</v>
      </c>
      <c r="E16">
        <v>2.5</v>
      </c>
      <c r="F16" s="2">
        <v>0.5</v>
      </c>
      <c r="G16" s="2">
        <v>0.62387183754763698</v>
      </c>
      <c r="H16" s="2">
        <v>0.589236921358679</v>
      </c>
      <c r="I16" s="2">
        <v>0.54255319148936099</v>
      </c>
      <c r="J16" s="2">
        <v>0.52439024390243905</v>
      </c>
      <c r="K16" s="2">
        <v>4.4618460679339597E-2</v>
      </c>
      <c r="M16" s="2" t="e">
        <f>(Table1[[#This Row],[poisson_likelihood]] - (1-Table1[[#This Row],[poisson_likelihood]])/(1/Table1[[#This Row],[365 implied]]-1))/4</f>
        <v>#DIV/0!</v>
      </c>
      <c r="N16" s="3" t="e">
        <f>Table1[[#This Row],[kelly/4 365]]*$W$2*$U$2</f>
        <v>#DIV/0!</v>
      </c>
      <c r="P16" s="2" t="e">
        <f>(Table1[[#This Row],[poisson_likelihood]] - (1-Table1[[#This Row],[poisson_likelihood]])/(1/Table1[[#This Row],[99/pinn implied]]-1))/4</f>
        <v>#DIV/0!</v>
      </c>
      <c r="Q16" s="3" t="e">
        <f>Table1[[#This Row],[kelly/4 99]]*$W$2*$U$2</f>
        <v>#DIV/0!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" spans="1:19" x14ac:dyDescent="0.2">
      <c r="A17">
        <v>8898</v>
      </c>
      <c r="B17" t="s">
        <v>11</v>
      </c>
      <c r="C17" s="1">
        <v>45626</v>
      </c>
      <c r="D17" t="s">
        <v>13</v>
      </c>
      <c r="E17">
        <v>2.5</v>
      </c>
      <c r="F17" s="2">
        <v>0.512820512820512</v>
      </c>
      <c r="G17" s="2">
        <v>0.54291041949172103</v>
      </c>
      <c r="H17" s="2">
        <v>0.58595419554671202</v>
      </c>
      <c r="I17" s="2">
        <v>0.61081081081081001</v>
      </c>
      <c r="J17" s="2">
        <v>0.57320872274143297</v>
      </c>
      <c r="K17" s="2">
        <v>3.7529126662128598E-2</v>
      </c>
      <c r="L17" s="2">
        <f>1/1.71</f>
        <v>0.58479532163742687</v>
      </c>
      <c r="M17" s="2">
        <f>(Table1[[#This Row],[poisson_likelihood]] - (1-Table1[[#This Row],[poisson_likelihood]])/(1/Table1[[#This Row],[365 implied]]-1))/4</f>
        <v>6.9777267073156679E-4</v>
      </c>
      <c r="N17" s="3">
        <f>Table1[[#This Row],[kelly/4 365]]*$W$2*$U$2</f>
        <v>0.65939517384133062</v>
      </c>
      <c r="P17" s="2" t="e">
        <f>(Table1[[#This Row],[poisson_likelihood]] - (1-Table1[[#This Row],[poisson_likelihood]])/(1/Table1[[#This Row],[99/pinn implied]]-1))/4</f>
        <v>#DIV/0!</v>
      </c>
      <c r="Q17" s="3" t="e">
        <f>Table1[[#This Row],[kelly/4 99]]*$W$2*$U$2</f>
        <v>#DIV/0!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9175</v>
      </c>
      <c r="B18" t="s">
        <v>152</v>
      </c>
      <c r="C18" s="1">
        <v>45626</v>
      </c>
      <c r="D18" t="s">
        <v>12</v>
      </c>
      <c r="E18">
        <v>2.5</v>
      </c>
      <c r="F18" s="2">
        <v>0.485436893203883</v>
      </c>
      <c r="G18" s="2">
        <v>0.59402629331606605</v>
      </c>
      <c r="H18" s="2">
        <v>0.561329259377643</v>
      </c>
      <c r="I18" s="2">
        <v>0.56684491978609597</v>
      </c>
      <c r="J18" s="2">
        <v>0.53048780487804803</v>
      </c>
      <c r="K18" s="2">
        <v>3.6872234508949303E-2</v>
      </c>
      <c r="L18" s="2">
        <f>1/2.05</f>
        <v>0.48780487804878053</v>
      </c>
      <c r="M18" s="2">
        <f>(Table1[[#This Row],[poisson_likelihood]] - (1-Table1[[#This Row],[poisson_likelihood]])/(1/Table1[[#This Row],[365 implied]]-1))/4</f>
        <v>3.5886900410516204E-2</v>
      </c>
      <c r="N18" s="8">
        <f>Table1[[#This Row],[kelly/4 365]]*$W$2*$U$2</f>
        <v>33.913120887937815</v>
      </c>
      <c r="O18" s="2">
        <f>Table1[[#This Row],[365 implied]]</f>
        <v>0.48780487804878053</v>
      </c>
      <c r="P18" s="2">
        <f>(Table1[[#This Row],[poisson_likelihood]] - (1-Table1[[#This Row],[poisson_likelihood]])/(1/Table1[[#This Row],[99/pinn implied]]-1))/4</f>
        <v>3.5886900410516204E-2</v>
      </c>
      <c r="Q18" s="3">
        <f>Table1[[#This Row],[kelly/4 99]]*$W$2*$U$2</f>
        <v>33.913120887937815</v>
      </c>
      <c r="R18" s="11" t="s">
        <v>184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35.608776932334699</v>
      </c>
    </row>
    <row r="19" spans="1:19" x14ac:dyDescent="0.2">
      <c r="A19">
        <v>9150</v>
      </c>
      <c r="B19" t="s">
        <v>139</v>
      </c>
      <c r="C19" s="1">
        <v>45626</v>
      </c>
      <c r="D19" t="s">
        <v>13</v>
      </c>
      <c r="E19">
        <v>2.5</v>
      </c>
      <c r="F19" s="2">
        <v>0.63694267515923497</v>
      </c>
      <c r="G19" s="2">
        <v>0.63554624743342203</v>
      </c>
      <c r="H19" s="2">
        <v>0.68900136263063905</v>
      </c>
      <c r="I19" s="2">
        <v>0.655555555555555</v>
      </c>
      <c r="J19" s="2">
        <v>0.62222222222222201</v>
      </c>
      <c r="K19" s="2">
        <v>3.5847429530747502E-2</v>
      </c>
      <c r="L19" s="2">
        <f>1/1.52</f>
        <v>0.65789473684210531</v>
      </c>
      <c r="M19" s="2">
        <f>(Table1[[#This Row],[poisson_likelihood]] - (1-Table1[[#This Row],[poisson_likelihood]])/(1/Table1[[#This Row],[365 implied]]-1))/4</f>
        <v>2.2731764999313092E-2</v>
      </c>
      <c r="N19" s="8">
        <f>Table1[[#This Row],[kelly/4 365]]*$W$2*$U$2</f>
        <v>21.481517924350872</v>
      </c>
      <c r="O19" s="2">
        <f>Table1[[#This Row],[365 implied]]</f>
        <v>0.65789473684210531</v>
      </c>
      <c r="P19" s="2">
        <f>(Table1[[#This Row],[poisson_likelihood]] - (1-Table1[[#This Row],[poisson_likelihood]])/(1/Table1[[#This Row],[99/pinn implied]]-1))/4</f>
        <v>2.2731764999313092E-2</v>
      </c>
      <c r="Q19" s="3">
        <f>Table1[[#This Row],[kelly/4 99]]*$W$2*$U$2</f>
        <v>21.481517924350872</v>
      </c>
      <c r="R19" s="11" t="s">
        <v>184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11.170389320662448</v>
      </c>
    </row>
    <row r="20" spans="1:19" x14ac:dyDescent="0.2">
      <c r="A20">
        <v>8961</v>
      </c>
      <c r="B20" t="s">
        <v>45</v>
      </c>
      <c r="C20" s="1">
        <v>45626</v>
      </c>
      <c r="D20" t="s">
        <v>12</v>
      </c>
      <c r="E20">
        <v>2.5</v>
      </c>
      <c r="F20" s="2">
        <v>0.40983606557377</v>
      </c>
      <c r="G20" s="2">
        <v>0.53834120981232503</v>
      </c>
      <c r="H20" s="2">
        <v>0.49410245725288299</v>
      </c>
      <c r="I20" s="2">
        <v>0.44021739130434701</v>
      </c>
      <c r="J20" s="2">
        <v>0.43125000000000002</v>
      </c>
      <c r="K20" s="2">
        <v>3.5696179808513001E-2</v>
      </c>
      <c r="M20" s="2" t="e">
        <f>(Table1[[#This Row],[poisson_likelihood]] - (1-Table1[[#This Row],[poisson_likelihood]])/(1/Table1[[#This Row],[365 implied]]-1))/4</f>
        <v>#DIV/0!</v>
      </c>
      <c r="N20" s="3" t="e">
        <f>Table1[[#This Row],[kelly/4 365]]*$W$2*$U$2</f>
        <v>#DIV/0!</v>
      </c>
      <c r="P20" s="2" t="e">
        <f>(Table1[[#This Row],[poisson_likelihood]] - (1-Table1[[#This Row],[poisson_likelihood]])/(1/Table1[[#This Row],[99/pinn implied]]-1))/4</f>
        <v>#DIV/0!</v>
      </c>
      <c r="Q20" s="3" t="e">
        <f>Table1[[#This Row],[kelly/4 99]]*$W$2*$U$2</f>
        <v>#DIV/0!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8953</v>
      </c>
      <c r="B21" t="s">
        <v>41</v>
      </c>
      <c r="C21" s="1">
        <v>45626</v>
      </c>
      <c r="D21" t="s">
        <v>12</v>
      </c>
      <c r="E21">
        <v>2.5</v>
      </c>
      <c r="F21" s="2">
        <v>0.39370078740157399</v>
      </c>
      <c r="G21" s="2">
        <v>0.51767857914665505</v>
      </c>
      <c r="H21" s="2">
        <v>0.47532450155932598</v>
      </c>
      <c r="I21" s="2">
        <v>0.455026455026455</v>
      </c>
      <c r="J21" s="2">
        <v>0.40785498489425898</v>
      </c>
      <c r="K21" s="2">
        <v>3.3656531487124802E-2</v>
      </c>
      <c r="M21" s="2" t="e">
        <f>(Table1[[#This Row],[poisson_likelihood]] - (1-Table1[[#This Row],[poisson_likelihood]])/(1/Table1[[#This Row],[365 implied]]-1))/4</f>
        <v>#DIV/0!</v>
      </c>
      <c r="N21" s="3" t="e">
        <f>Table1[[#This Row],[kelly/4 365]]*$W$2*$U$2</f>
        <v>#DIV/0!</v>
      </c>
      <c r="P21" s="2" t="e">
        <f>(Table1[[#This Row],[poisson_likelihood]] - (1-Table1[[#This Row],[poisson_likelihood]])/(1/Table1[[#This Row],[99/pinn implied]]-1))/4</f>
        <v>#DIV/0!</v>
      </c>
      <c r="Q21" s="3" t="e">
        <f>Table1[[#This Row],[kelly/4 99]]*$W$2*$U$2</f>
        <v>#DIV/0!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9047</v>
      </c>
      <c r="B22" t="s">
        <v>88</v>
      </c>
      <c r="C22" s="1">
        <v>45626</v>
      </c>
      <c r="D22" t="s">
        <v>12</v>
      </c>
      <c r="E22">
        <v>2.5</v>
      </c>
      <c r="F22" s="2">
        <v>0.59523809523809501</v>
      </c>
      <c r="G22" s="2">
        <v>0.65739032792045304</v>
      </c>
      <c r="H22" s="2">
        <v>0.648945932361775</v>
      </c>
      <c r="I22" s="2">
        <v>0.61452513966480404</v>
      </c>
      <c r="J22" s="2">
        <v>0.61269841269841196</v>
      </c>
      <c r="K22" s="2">
        <v>3.31724876352145E-2</v>
      </c>
      <c r="M22" s="2" t="e">
        <f>(Table1[[#This Row],[poisson_likelihood]] - (1-Table1[[#This Row],[poisson_likelihood]])/(1/Table1[[#This Row],[365 implied]]-1))/4</f>
        <v>#DIV/0!</v>
      </c>
      <c r="N22" s="3" t="e">
        <f>Table1[[#This Row],[kelly/4 365]]*$W$2*$U$2</f>
        <v>#DIV/0!</v>
      </c>
      <c r="P22" s="2" t="e">
        <f>(Table1[[#This Row],[poisson_likelihood]] - (1-Table1[[#This Row],[poisson_likelihood]])/(1/Table1[[#This Row],[99/pinn implied]]-1))/4</f>
        <v>#DIV/0!</v>
      </c>
      <c r="Q22" s="3" t="e">
        <f>Table1[[#This Row],[kelly/4 99]]*$W$2*$U$2</f>
        <v>#DIV/0!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8994</v>
      </c>
      <c r="B23" t="s">
        <v>61</v>
      </c>
      <c r="C23" s="1">
        <v>45626</v>
      </c>
      <c r="D23" t="s">
        <v>13</v>
      </c>
      <c r="E23">
        <v>2.5</v>
      </c>
      <c r="F23" s="2">
        <v>0.57471264367816</v>
      </c>
      <c r="G23" s="2">
        <v>0.57743912647775197</v>
      </c>
      <c r="H23" s="2">
        <v>0.6309984753508</v>
      </c>
      <c r="I23" s="2">
        <v>0.67052023121387205</v>
      </c>
      <c r="J23" s="2">
        <v>0.67092651757188504</v>
      </c>
      <c r="K23" s="2">
        <v>3.3086941591348597E-2</v>
      </c>
      <c r="M23" s="2" t="e">
        <f>(Table1[[#This Row],[poisson_likelihood]] - (1-Table1[[#This Row],[poisson_likelihood]])/(1/Table1[[#This Row],[365 implied]]-1))/4</f>
        <v>#DIV/0!</v>
      </c>
      <c r="N23" s="3" t="e">
        <f>Table1[[#This Row],[kelly/4 365]]*$W$2*$U$2</f>
        <v>#DIV/0!</v>
      </c>
      <c r="P23" s="2" t="e">
        <f>(Table1[[#This Row],[poisson_likelihood]] - (1-Table1[[#This Row],[poisson_likelihood]])/(1/Table1[[#This Row],[99/pinn implied]]-1))/4</f>
        <v>#DIV/0!</v>
      </c>
      <c r="Q23" s="3" t="e">
        <f>Table1[[#This Row],[kelly/4 99]]*$W$2*$U$2</f>
        <v>#DIV/0!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9054</v>
      </c>
      <c r="B24" t="s">
        <v>91</v>
      </c>
      <c r="C24" s="1">
        <v>45626</v>
      </c>
      <c r="D24" t="s">
        <v>13</v>
      </c>
      <c r="E24">
        <v>2.5</v>
      </c>
      <c r="F24" s="2">
        <v>0.56497175141242895</v>
      </c>
      <c r="G24" s="2">
        <v>0.57427647545441896</v>
      </c>
      <c r="H24" s="2">
        <v>0.62096508638064496</v>
      </c>
      <c r="I24" s="2">
        <v>0.61077844311377205</v>
      </c>
      <c r="J24" s="2">
        <v>0.59344262295081895</v>
      </c>
      <c r="K24" s="2">
        <v>3.2177987952513802E-2</v>
      </c>
      <c r="M24" s="2" t="e">
        <f>(Table1[[#This Row],[poisson_likelihood]] - (1-Table1[[#This Row],[poisson_likelihood]])/(1/Table1[[#This Row],[365 implied]]-1))/4</f>
        <v>#DIV/0!</v>
      </c>
      <c r="N24" s="3" t="e">
        <f>Table1[[#This Row],[kelly/4 365]]*$W$2*$U$2</f>
        <v>#DIV/0!</v>
      </c>
      <c r="P24" s="2" t="e">
        <f>(Table1[[#This Row],[poisson_likelihood]] - (1-Table1[[#This Row],[poisson_likelihood]])/(1/Table1[[#This Row],[99/pinn implied]]-1))/4</f>
        <v>#DIV/0!</v>
      </c>
      <c r="Q24" s="3" t="e">
        <f>Table1[[#This Row],[kelly/4 99]]*$W$2*$U$2</f>
        <v>#DIV/0!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9200</v>
      </c>
      <c r="B25" t="s">
        <v>164</v>
      </c>
      <c r="C25" s="1">
        <v>45626</v>
      </c>
      <c r="D25" t="s">
        <v>13</v>
      </c>
      <c r="E25">
        <v>2.5</v>
      </c>
      <c r="F25" s="2">
        <v>0.48780487804877998</v>
      </c>
      <c r="G25" s="2">
        <v>0.50828143699828199</v>
      </c>
      <c r="H25" s="2">
        <v>0.55242682896903195</v>
      </c>
      <c r="I25" s="2">
        <v>0.62921348314606695</v>
      </c>
      <c r="J25" s="2">
        <v>0.57216494845360799</v>
      </c>
      <c r="K25" s="2">
        <v>3.1541666520599199E-2</v>
      </c>
      <c r="L25" s="2">
        <f>1/1.95</f>
        <v>0.51282051282051289</v>
      </c>
      <c r="M25" s="2">
        <f>(Table1[[#This Row],[poisson_likelihood]] - (1-Table1[[#This Row],[poisson_likelihood]])/(1/Table1[[#This Row],[365 implied]]-1))/4</f>
        <v>2.0324293813055838E-2</v>
      </c>
      <c r="N25" s="8">
        <f>Table1[[#This Row],[kelly/4 365]]*$W$2*$U$2</f>
        <v>19.206457653337768</v>
      </c>
      <c r="O25" s="2">
        <f>Table1[[#This Row],[365 implied]]</f>
        <v>0.51282051282051289</v>
      </c>
      <c r="P25" s="2">
        <f>(Table1[[#This Row],[poisson_likelihood]] - (1-Table1[[#This Row],[poisson_likelihood]])/(1/Table1[[#This Row],[99/pinn implied]]-1))/4</f>
        <v>2.0324293813055838E-2</v>
      </c>
      <c r="Q25" s="3">
        <f>Table1[[#This Row],[kelly/4 99]]*$W$2*$U$2</f>
        <v>19.206457653337768</v>
      </c>
      <c r="R25" s="11" t="s">
        <v>185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-19.206457653337768</v>
      </c>
    </row>
    <row r="26" spans="1:19" x14ac:dyDescent="0.2">
      <c r="A26">
        <v>8980</v>
      </c>
      <c r="B26" t="s">
        <v>54</v>
      </c>
      <c r="C26" s="1">
        <v>45626</v>
      </c>
      <c r="D26" t="s">
        <v>13</v>
      </c>
      <c r="E26">
        <v>1.5</v>
      </c>
      <c r="F26" s="2">
        <v>0.413223140495867</v>
      </c>
      <c r="G26" s="2">
        <v>0.43655965474625802</v>
      </c>
      <c r="H26" s="2">
        <v>0.48517604889226501</v>
      </c>
      <c r="I26" s="2">
        <v>0.484076433121019</v>
      </c>
      <c r="J26" s="2">
        <v>0.47796610169491499</v>
      </c>
      <c r="K26" s="2">
        <v>3.0655992661845499E-2</v>
      </c>
      <c r="M26" s="2" t="e">
        <f>(Table1[[#This Row],[poisson_likelihood]] - (1-Table1[[#This Row],[poisson_likelihood]])/(1/Table1[[#This Row],[365 implied]]-1))/4</f>
        <v>#DIV/0!</v>
      </c>
      <c r="N26" s="3" t="e">
        <f>Table1[[#This Row],[kelly/4 365]]*$W$2*$U$2</f>
        <v>#DIV/0!</v>
      </c>
      <c r="P26" s="2" t="e">
        <f>(Table1[[#This Row],[poisson_likelihood]] - (1-Table1[[#This Row],[poisson_likelihood]])/(1/Table1[[#This Row],[99/pinn implied]]-1))/4</f>
        <v>#DIV/0!</v>
      </c>
      <c r="Q26" s="3" t="e">
        <f>Table1[[#This Row],[kelly/4 99]]*$W$2*$U$2</f>
        <v>#DIV/0!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8971</v>
      </c>
      <c r="B27" t="s">
        <v>50</v>
      </c>
      <c r="C27" s="1">
        <v>45626</v>
      </c>
      <c r="D27" t="s">
        <v>12</v>
      </c>
      <c r="E27">
        <v>1.5</v>
      </c>
      <c r="F27" s="2">
        <v>0.61728395061728303</v>
      </c>
      <c r="G27" s="2">
        <v>0.69577527683093399</v>
      </c>
      <c r="H27" s="2">
        <v>0.66327915307382301</v>
      </c>
      <c r="I27" s="2">
        <v>0.61904761904761896</v>
      </c>
      <c r="J27" s="2">
        <v>0.60855263157894701</v>
      </c>
      <c r="K27" s="2">
        <v>3.0045253217578002E-2</v>
      </c>
      <c r="M27" s="2" t="e">
        <f>(Table1[[#This Row],[poisson_likelihood]] - (1-Table1[[#This Row],[poisson_likelihood]])/(1/Table1[[#This Row],[365 implied]]-1))/4</f>
        <v>#DIV/0!</v>
      </c>
      <c r="N27" s="3" t="e">
        <f>Table1[[#This Row],[kelly/4 365]]*$W$2*$U$2</f>
        <v>#DIV/0!</v>
      </c>
      <c r="P27" s="2" t="e">
        <f>(Table1[[#This Row],[poisson_likelihood]] - (1-Table1[[#This Row],[poisson_likelihood]])/(1/Table1[[#This Row],[99/pinn implied]]-1))/4</f>
        <v>#DIV/0!</v>
      </c>
      <c r="Q27" s="3" t="e">
        <f>Table1[[#This Row],[kelly/4 99]]*$W$2*$U$2</f>
        <v>#DIV/0!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" spans="1:19" x14ac:dyDescent="0.2">
      <c r="A28">
        <v>9189</v>
      </c>
      <c r="B28" t="s">
        <v>159</v>
      </c>
      <c r="C28" s="1">
        <v>45626</v>
      </c>
      <c r="D28" t="s">
        <v>12</v>
      </c>
      <c r="E28">
        <v>1.5</v>
      </c>
      <c r="F28" s="2">
        <v>0.53475935828876997</v>
      </c>
      <c r="G28" s="2">
        <v>0.62911504714142297</v>
      </c>
      <c r="H28" s="2">
        <v>0.58983127725742901</v>
      </c>
      <c r="I28" s="2">
        <v>0.59668508287292799</v>
      </c>
      <c r="J28" s="2">
        <v>0.59433962264150897</v>
      </c>
      <c r="K28" s="2">
        <v>2.95932438136189E-2</v>
      </c>
      <c r="M28" s="2" t="e">
        <f>(Table1[[#This Row],[poisson_likelihood]] - (1-Table1[[#This Row],[poisson_likelihood]])/(1/Table1[[#This Row],[365 implied]]-1))/4</f>
        <v>#DIV/0!</v>
      </c>
      <c r="N28" s="3" t="e">
        <f>Table1[[#This Row],[kelly/4 365]]*$W$2*$U$2</f>
        <v>#DIV/0!</v>
      </c>
      <c r="P28" s="2" t="e">
        <f>(Table1[[#This Row],[poisson_likelihood]] - (1-Table1[[#This Row],[poisson_likelihood]])/(1/Table1[[#This Row],[99/pinn implied]]-1))/4</f>
        <v>#DIV/0!</v>
      </c>
      <c r="Q28" s="3" t="e">
        <f>Table1[[#This Row],[kelly/4 99]]*$W$2*$U$2</f>
        <v>#DIV/0!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9136</v>
      </c>
      <c r="B29" t="s">
        <v>132</v>
      </c>
      <c r="C29" s="1">
        <v>45626</v>
      </c>
      <c r="D29" t="s">
        <v>13</v>
      </c>
      <c r="E29">
        <v>1.5</v>
      </c>
      <c r="F29" s="2">
        <v>0.49751243781094501</v>
      </c>
      <c r="G29" s="2">
        <v>0.498602638179236</v>
      </c>
      <c r="H29" s="2">
        <v>0.55630674196571395</v>
      </c>
      <c r="I29" s="2">
        <v>0.50537634408602095</v>
      </c>
      <c r="J29" s="2">
        <v>0.50925925925925897</v>
      </c>
      <c r="K29" s="2">
        <v>2.9251621621555798E-2</v>
      </c>
      <c r="M29" s="2" t="e">
        <f>(Table1[[#This Row],[poisson_likelihood]] - (1-Table1[[#This Row],[poisson_likelihood]])/(1/Table1[[#This Row],[365 implied]]-1))/4</f>
        <v>#DIV/0!</v>
      </c>
      <c r="N29" s="3" t="e">
        <f>Table1[[#This Row],[kelly/4 365]]*$W$2*$U$2</f>
        <v>#DIV/0!</v>
      </c>
      <c r="P29" s="2" t="e">
        <f>(Table1[[#This Row],[poisson_likelihood]] - (1-Table1[[#This Row],[poisson_likelihood]])/(1/Table1[[#This Row],[99/pinn implied]]-1))/4</f>
        <v>#DIV/0!</v>
      </c>
      <c r="Q29" s="3" t="e">
        <f>Table1[[#This Row],[kelly/4 99]]*$W$2*$U$2</f>
        <v>#DIV/0!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9064</v>
      </c>
      <c r="B30" t="s">
        <v>96</v>
      </c>
      <c r="C30" s="1">
        <v>45626</v>
      </c>
      <c r="D30" t="s">
        <v>13</v>
      </c>
      <c r="E30">
        <v>2.5</v>
      </c>
      <c r="F30" s="2">
        <v>0.54644808743169304</v>
      </c>
      <c r="G30" s="2">
        <v>0.55958555526105802</v>
      </c>
      <c r="H30" s="2">
        <v>0.59723704815046996</v>
      </c>
      <c r="I30" s="2">
        <v>0.58918918918918906</v>
      </c>
      <c r="J30" s="2">
        <v>0.56697819314641695</v>
      </c>
      <c r="K30" s="2">
        <v>2.7995119914265201E-2</v>
      </c>
      <c r="M30" s="2" t="e">
        <f>(Table1[[#This Row],[poisson_likelihood]] - (1-Table1[[#This Row],[poisson_likelihood]])/(1/Table1[[#This Row],[365 implied]]-1))/4</f>
        <v>#DIV/0!</v>
      </c>
      <c r="N30" s="3" t="e">
        <f>Table1[[#This Row],[kelly/4 365]]*$W$2*$U$2</f>
        <v>#DIV/0!</v>
      </c>
      <c r="P30" s="2" t="e">
        <f>(Table1[[#This Row],[poisson_likelihood]] - (1-Table1[[#This Row],[poisson_likelihood]])/(1/Table1[[#This Row],[99/pinn implied]]-1))/4</f>
        <v>#DIV/0!</v>
      </c>
      <c r="Q30" s="3" t="e">
        <f>Table1[[#This Row],[kelly/4 99]]*$W$2*$U$2</f>
        <v>#DIV/0!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8926</v>
      </c>
      <c r="B31" t="s">
        <v>27</v>
      </c>
      <c r="C31" s="1">
        <v>45626</v>
      </c>
      <c r="D31" t="s">
        <v>13</v>
      </c>
      <c r="E31">
        <v>2.5</v>
      </c>
      <c r="F31" s="2">
        <v>0.52356020942408299</v>
      </c>
      <c r="G31" s="2">
        <v>0.53175853041290899</v>
      </c>
      <c r="H31" s="2">
        <v>0.57500025099606</v>
      </c>
      <c r="I31" s="2">
        <v>0.46808510638297801</v>
      </c>
      <c r="J31" s="2">
        <v>0.46646341463414598</v>
      </c>
      <c r="K31" s="2">
        <v>2.6991889945735099E-2</v>
      </c>
      <c r="M31" s="2" t="e">
        <f>(Table1[[#This Row],[poisson_likelihood]] - (1-Table1[[#This Row],[poisson_likelihood]])/(1/Table1[[#This Row],[365 implied]]-1))/4</f>
        <v>#DIV/0!</v>
      </c>
      <c r="N31" s="3" t="e">
        <f>Table1[[#This Row],[kelly/4 365]]*$W$2*$U$2</f>
        <v>#DIV/0!</v>
      </c>
      <c r="P31" s="2" t="e">
        <f>(Table1[[#This Row],[poisson_likelihood]] - (1-Table1[[#This Row],[poisson_likelihood]])/(1/Table1[[#This Row],[99/pinn implied]]-1))/4</f>
        <v>#DIV/0!</v>
      </c>
      <c r="Q31" s="3" t="e">
        <f>Table1[[#This Row],[kelly/4 99]]*$W$2*$U$2</f>
        <v>#DIV/0!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9195</v>
      </c>
      <c r="B32" t="s">
        <v>162</v>
      </c>
      <c r="C32" s="1">
        <v>45626</v>
      </c>
      <c r="D32" t="s">
        <v>12</v>
      </c>
      <c r="E32">
        <v>1.5</v>
      </c>
      <c r="F32" s="2">
        <v>0.53475935828876997</v>
      </c>
      <c r="G32" s="2">
        <v>0.62579802898501402</v>
      </c>
      <c r="H32" s="2">
        <v>0.58484786734469596</v>
      </c>
      <c r="I32" s="2">
        <v>0.56804733727810597</v>
      </c>
      <c r="J32" s="2">
        <v>0.557894736842105</v>
      </c>
      <c r="K32" s="2">
        <v>2.6915376992696201E-2</v>
      </c>
      <c r="M32" s="2" t="e">
        <f>(Table1[[#This Row],[poisson_likelihood]] - (1-Table1[[#This Row],[poisson_likelihood]])/(1/Table1[[#This Row],[365 implied]]-1))/4</f>
        <v>#DIV/0!</v>
      </c>
      <c r="N32" s="3" t="e">
        <f>Table1[[#This Row],[kelly/4 365]]*$W$2*$U$2</f>
        <v>#DIV/0!</v>
      </c>
      <c r="P32" s="2" t="e">
        <f>(Table1[[#This Row],[poisson_likelihood]] - (1-Table1[[#This Row],[poisson_likelihood]])/(1/Table1[[#This Row],[99/pinn implied]]-1))/4</f>
        <v>#DIV/0!</v>
      </c>
      <c r="Q32" s="3" t="e">
        <f>Table1[[#This Row],[kelly/4 99]]*$W$2*$U$2</f>
        <v>#DIV/0!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8998</v>
      </c>
      <c r="B33" t="s">
        <v>63</v>
      </c>
      <c r="C33" s="1">
        <v>45626</v>
      </c>
      <c r="D33" t="s">
        <v>13</v>
      </c>
      <c r="E33">
        <v>1.5</v>
      </c>
      <c r="F33" s="2">
        <v>0.45454545454545398</v>
      </c>
      <c r="G33" s="2">
        <v>0.46291442147043399</v>
      </c>
      <c r="H33" s="2">
        <v>0.51255353323213004</v>
      </c>
      <c r="I33" s="2">
        <v>0.49438202247190999</v>
      </c>
      <c r="J33" s="2">
        <v>0.45337620578778098</v>
      </c>
      <c r="K33" s="2">
        <v>2.65870360647266E-2</v>
      </c>
      <c r="M33" s="2" t="e">
        <f>(Table1[[#This Row],[poisson_likelihood]] - (1-Table1[[#This Row],[poisson_likelihood]])/(1/Table1[[#This Row],[365 implied]]-1))/4</f>
        <v>#DIV/0!</v>
      </c>
      <c r="N33" s="3" t="e">
        <f>Table1[[#This Row],[kelly/4 365]]*$W$2*$U$2</f>
        <v>#DIV/0!</v>
      </c>
      <c r="P33" s="2" t="e">
        <f>(Table1[[#This Row],[poisson_likelihood]] - (1-Table1[[#This Row],[poisson_likelihood]])/(1/Table1[[#This Row],[99/pinn implied]]-1))/4</f>
        <v>#DIV/0!</v>
      </c>
      <c r="Q33" s="3" t="e">
        <f>Table1[[#This Row],[kelly/4 99]]*$W$2*$U$2</f>
        <v>#DIV/0!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9075</v>
      </c>
      <c r="B34" t="s">
        <v>102</v>
      </c>
      <c r="C34" s="1">
        <v>45626</v>
      </c>
      <c r="D34" t="s">
        <v>12</v>
      </c>
      <c r="E34">
        <v>1.5</v>
      </c>
      <c r="F34" s="2">
        <v>0.59523809523809501</v>
      </c>
      <c r="G34" s="2">
        <v>0.65361735340940397</v>
      </c>
      <c r="H34" s="2">
        <v>0.63822379276937202</v>
      </c>
      <c r="I34" s="2">
        <v>0.61006289308176098</v>
      </c>
      <c r="J34" s="2">
        <v>0.61403508771929804</v>
      </c>
      <c r="K34" s="2">
        <v>2.65499896516714E-2</v>
      </c>
      <c r="M34" s="2" t="e">
        <f>(Table1[[#This Row],[poisson_likelihood]] - (1-Table1[[#This Row],[poisson_likelihood]])/(1/Table1[[#This Row],[365 implied]]-1))/4</f>
        <v>#DIV/0!</v>
      </c>
      <c r="N34" s="3" t="e">
        <f>Table1[[#This Row],[kelly/4 365]]*$W$2*$U$2</f>
        <v>#DIV/0!</v>
      </c>
      <c r="P34" s="2" t="e">
        <f>(Table1[[#This Row],[poisson_likelihood]] - (1-Table1[[#This Row],[poisson_likelihood]])/(1/Table1[[#This Row],[99/pinn implied]]-1))/4</f>
        <v>#DIV/0!</v>
      </c>
      <c r="Q34" s="3" t="e">
        <f>Table1[[#This Row],[kelly/4 99]]*$W$2*$U$2</f>
        <v>#DIV/0!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8936</v>
      </c>
      <c r="B35" t="s">
        <v>32</v>
      </c>
      <c r="C35" s="1">
        <v>45626</v>
      </c>
      <c r="D35" t="s">
        <v>13</v>
      </c>
      <c r="E35">
        <v>2.5</v>
      </c>
      <c r="F35" s="2">
        <v>0.56497175141242895</v>
      </c>
      <c r="G35" s="2">
        <v>0.56118700290132595</v>
      </c>
      <c r="H35" s="2">
        <v>0.60687732496959401</v>
      </c>
      <c r="I35" s="2">
        <v>0.58659217877094905</v>
      </c>
      <c r="J35" s="2">
        <v>0.56953642384105896</v>
      </c>
      <c r="K35" s="2">
        <v>2.4082099089669701E-2</v>
      </c>
      <c r="M35" s="2" t="e">
        <f>(Table1[[#This Row],[poisson_likelihood]] - (1-Table1[[#This Row],[poisson_likelihood]])/(1/Table1[[#This Row],[365 implied]]-1))/4</f>
        <v>#DIV/0!</v>
      </c>
      <c r="N35" s="3" t="e">
        <f>Table1[[#This Row],[kelly/4 365]]*$W$2*$U$2</f>
        <v>#DIV/0!</v>
      </c>
      <c r="P35" s="2" t="e">
        <f>(Table1[[#This Row],[poisson_likelihood]] - (1-Table1[[#This Row],[poisson_likelihood]])/(1/Table1[[#This Row],[99/pinn implied]]-1))/4</f>
        <v>#DIV/0!</v>
      </c>
      <c r="Q35" s="3" t="e">
        <f>Table1[[#This Row],[kelly/4 99]]*$W$2*$U$2</f>
        <v>#DIV/0!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9145</v>
      </c>
      <c r="B36" t="s">
        <v>137</v>
      </c>
      <c r="C36" s="1">
        <v>45626</v>
      </c>
      <c r="D36" t="s">
        <v>12</v>
      </c>
      <c r="E36">
        <v>2.5</v>
      </c>
      <c r="F36" s="2">
        <v>0.40650406504065001</v>
      </c>
      <c r="G36" s="2">
        <v>0.50610971149872996</v>
      </c>
      <c r="H36" s="2">
        <v>0.46334187162533003</v>
      </c>
      <c r="I36" s="2">
        <v>0.56818181818181801</v>
      </c>
      <c r="J36" s="2">
        <v>0.56209150326797297</v>
      </c>
      <c r="K36" s="2">
        <v>2.3941952773683599E-2</v>
      </c>
      <c r="L36" s="2">
        <f>1/2.5</f>
        <v>0.4</v>
      </c>
      <c r="M36" s="2">
        <f>(Table1[[#This Row],[poisson_likelihood]] - (1-Table1[[#This Row],[poisson_likelihood]])/(1/Table1[[#This Row],[365 implied]]-1))/4</f>
        <v>2.6392446510554182E-2</v>
      </c>
      <c r="N36" s="8">
        <f>Table1[[#This Row],[kelly/4 365]]*$W$2*$U$2</f>
        <v>24.940861952473703</v>
      </c>
      <c r="O36" s="2">
        <f>Table1[[#This Row],[365 implied]]</f>
        <v>0.4</v>
      </c>
      <c r="P36" s="2">
        <f>(Table1[[#This Row],[poisson_likelihood]] - (1-Table1[[#This Row],[poisson_likelihood]])/(1/Table1[[#This Row],[99/pinn implied]]-1))/4</f>
        <v>2.6392446510554182E-2</v>
      </c>
      <c r="Q36" s="3">
        <f>Table1[[#This Row],[kelly/4 99]]*$W$2*$U$2</f>
        <v>24.940861952473703</v>
      </c>
      <c r="R36" s="11" t="s">
        <v>184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37.411292928710559</v>
      </c>
    </row>
    <row r="37" spans="1:19" x14ac:dyDescent="0.2">
      <c r="A37">
        <v>8949</v>
      </c>
      <c r="B37" t="s">
        <v>39</v>
      </c>
      <c r="C37" s="1">
        <v>45626</v>
      </c>
      <c r="D37" t="s">
        <v>12</v>
      </c>
      <c r="E37">
        <v>2.5</v>
      </c>
      <c r="F37" s="2">
        <v>0.61728395061728303</v>
      </c>
      <c r="G37" s="2">
        <v>0.669351205561453</v>
      </c>
      <c r="H37" s="2">
        <v>0.65329534804542999</v>
      </c>
      <c r="I37" s="2">
        <v>0.62433862433862397</v>
      </c>
      <c r="J37" s="2">
        <v>0.64350453172205402</v>
      </c>
      <c r="K37" s="2">
        <v>2.3523574126450401E-2</v>
      </c>
      <c r="M37" s="2" t="e">
        <f>(Table1[[#This Row],[poisson_likelihood]] - (1-Table1[[#This Row],[poisson_likelihood]])/(1/Table1[[#This Row],[365 implied]]-1))/4</f>
        <v>#DIV/0!</v>
      </c>
      <c r="N37" s="3" t="e">
        <f>Table1[[#This Row],[kelly/4 365]]*$W$2*$U$2</f>
        <v>#DIV/0!</v>
      </c>
      <c r="P37" s="2" t="e">
        <f>(Table1[[#This Row],[poisson_likelihood]] - (1-Table1[[#This Row],[poisson_likelihood]])/(1/Table1[[#This Row],[99/pinn implied]]-1))/4</f>
        <v>#DIV/0!</v>
      </c>
      <c r="Q37" s="3" t="e">
        <f>Table1[[#This Row],[kelly/4 99]]*$W$2*$U$2</f>
        <v>#DIV/0!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9197</v>
      </c>
      <c r="B38" t="s">
        <v>163</v>
      </c>
      <c r="C38" s="1">
        <v>45626</v>
      </c>
      <c r="D38" t="s">
        <v>12</v>
      </c>
      <c r="E38">
        <v>0.5</v>
      </c>
      <c r="F38" s="2">
        <v>0.70422535211267601</v>
      </c>
      <c r="G38" s="2">
        <v>0.73979104663136097</v>
      </c>
      <c r="H38" s="2">
        <v>0.73195816464872199</v>
      </c>
      <c r="I38" s="2">
        <v>0.700598802395209</v>
      </c>
      <c r="J38" s="2">
        <v>0.69565217391304301</v>
      </c>
      <c r="K38" s="2">
        <v>2.34408296435628E-2</v>
      </c>
      <c r="M38" s="2" t="e">
        <f>(Table1[[#This Row],[poisson_likelihood]] - (1-Table1[[#This Row],[poisson_likelihood]])/(1/Table1[[#This Row],[365 implied]]-1))/4</f>
        <v>#DIV/0!</v>
      </c>
      <c r="N38" s="3" t="e">
        <f>Table1[[#This Row],[kelly/4 365]]*$W$2*$U$2</f>
        <v>#DIV/0!</v>
      </c>
      <c r="P38" s="2" t="e">
        <f>(Table1[[#This Row],[poisson_likelihood]] - (1-Table1[[#This Row],[poisson_likelihood]])/(1/Table1[[#This Row],[99/pinn implied]]-1))/4</f>
        <v>#DIV/0!</v>
      </c>
      <c r="Q38" s="3" t="e">
        <f>Table1[[#This Row],[kelly/4 99]]*$W$2*$U$2</f>
        <v>#DIV/0!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8909</v>
      </c>
      <c r="B39" t="s">
        <v>19</v>
      </c>
      <c r="C39" s="1">
        <v>45626</v>
      </c>
      <c r="D39" t="s">
        <v>12</v>
      </c>
      <c r="E39">
        <v>2.5</v>
      </c>
      <c r="F39" s="2">
        <v>0.39682539682539603</v>
      </c>
      <c r="G39" s="2">
        <v>0.49273853799696998</v>
      </c>
      <c r="H39" s="2">
        <v>0.44916372080004502</v>
      </c>
      <c r="I39" s="2">
        <v>0.33870967741935398</v>
      </c>
      <c r="J39" s="2">
        <v>0.33229813664596197</v>
      </c>
      <c r="K39" s="2">
        <v>2.1692857963176802E-2</v>
      </c>
      <c r="M39" s="2" t="e">
        <f>(Table1[[#This Row],[poisson_likelihood]] - (1-Table1[[#This Row],[poisson_likelihood]])/(1/Table1[[#This Row],[365 implied]]-1))/4</f>
        <v>#DIV/0!</v>
      </c>
      <c r="N39" s="3" t="e">
        <f>Table1[[#This Row],[kelly/4 365]]*$W$2*$U$2</f>
        <v>#DIV/0!</v>
      </c>
      <c r="P39" s="2" t="e">
        <f>(Table1[[#This Row],[poisson_likelihood]] - (1-Table1[[#This Row],[poisson_likelihood]])/(1/Table1[[#This Row],[99/pinn implied]]-1))/4</f>
        <v>#DIV/0!</v>
      </c>
      <c r="Q39" s="3" t="e">
        <f>Table1[[#This Row],[kelly/4 99]]*$W$2*$U$2</f>
        <v>#DIV/0!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9148</v>
      </c>
      <c r="B40" t="s">
        <v>138</v>
      </c>
      <c r="C40" s="1">
        <v>45626</v>
      </c>
      <c r="D40" t="s">
        <v>13</v>
      </c>
      <c r="E40">
        <v>2.5</v>
      </c>
      <c r="F40" s="2">
        <v>0.5</v>
      </c>
      <c r="G40" s="2">
        <v>0.497200622454816</v>
      </c>
      <c r="H40" s="2">
        <v>0.540714281872824</v>
      </c>
      <c r="I40" s="2">
        <v>0.434782608695652</v>
      </c>
      <c r="J40" s="2">
        <v>0.44548286604361298</v>
      </c>
      <c r="K40" s="2">
        <v>2.0357140936412301E-2</v>
      </c>
      <c r="L40" s="2">
        <f>1/2</f>
        <v>0.5</v>
      </c>
      <c r="M40" s="2">
        <f>(Table1[[#This Row],[poisson_likelihood]] - (1-Table1[[#This Row],[poisson_likelihood]])/(1/Table1[[#This Row],[365 implied]]-1))/4</f>
        <v>2.0357140936411999E-2</v>
      </c>
      <c r="N40" s="8">
        <f>Table1[[#This Row],[kelly/4 365]]*$W$2*$U$2</f>
        <v>19.237498184909338</v>
      </c>
      <c r="O40" s="2">
        <f>Table1[[#This Row],[365 implied]]</f>
        <v>0.5</v>
      </c>
      <c r="P40" s="2">
        <f>(Table1[[#This Row],[poisson_likelihood]] - (1-Table1[[#This Row],[poisson_likelihood]])/(1/Table1[[#This Row],[99/pinn implied]]-1))/4</f>
        <v>2.0357140936411999E-2</v>
      </c>
      <c r="Q40" s="3">
        <f>Table1[[#This Row],[kelly/4 99]]*$W$2*$U$2</f>
        <v>19.237498184909338</v>
      </c>
      <c r="R40" s="11" t="s">
        <v>185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-19.237498184909338</v>
      </c>
    </row>
    <row r="41" spans="1:19" x14ac:dyDescent="0.2">
      <c r="A41">
        <v>9134</v>
      </c>
      <c r="B41" t="s">
        <v>131</v>
      </c>
      <c r="C41" s="1">
        <v>45626</v>
      </c>
      <c r="D41" t="s">
        <v>13</v>
      </c>
      <c r="E41">
        <v>2.5</v>
      </c>
      <c r="F41" s="2">
        <v>0.45045045045045001</v>
      </c>
      <c r="G41" s="2">
        <v>0.45308318184012603</v>
      </c>
      <c r="H41" s="2">
        <v>0.493655198673426</v>
      </c>
      <c r="I41" s="2">
        <v>0.453416149068323</v>
      </c>
      <c r="J41" s="2">
        <v>0.429054054054054</v>
      </c>
      <c r="K41" s="2">
        <v>1.9654619068649001E-2</v>
      </c>
      <c r="M41" s="2" t="e">
        <f>(Table1[[#This Row],[poisson_likelihood]] - (1-Table1[[#This Row],[poisson_likelihood]])/(1/Table1[[#This Row],[365 implied]]-1))/4</f>
        <v>#DIV/0!</v>
      </c>
      <c r="N41" s="10" t="e">
        <f>Table1[[#This Row],[kelly/4 365]]*$W$2*$U$2</f>
        <v>#DIV/0!</v>
      </c>
      <c r="P41" s="2" t="e">
        <f>(Table1[[#This Row],[poisson_likelihood]] - (1-Table1[[#This Row],[poisson_likelihood]])/(1/Table1[[#This Row],[99/pinn implied]]-1))/4</f>
        <v>#DIV/0!</v>
      </c>
      <c r="Q41" s="3" t="e">
        <f>Table1[[#This Row],[kelly/4 99]]*$W$2*$U$2</f>
        <v>#DIV/0!</v>
      </c>
      <c r="S41" s="3">
        <v>-19</v>
      </c>
    </row>
    <row r="42" spans="1:19" x14ac:dyDescent="0.2">
      <c r="A42">
        <v>8911</v>
      </c>
      <c r="B42" t="s">
        <v>20</v>
      </c>
      <c r="C42" s="1">
        <v>45626</v>
      </c>
      <c r="D42" t="s">
        <v>12</v>
      </c>
      <c r="E42">
        <v>1.5</v>
      </c>
      <c r="F42" s="2">
        <v>0.5</v>
      </c>
      <c r="G42" s="2">
        <v>0.57866961967455199</v>
      </c>
      <c r="H42" s="2">
        <v>0.53919843358095199</v>
      </c>
      <c r="I42" s="2">
        <v>0.41428571428571398</v>
      </c>
      <c r="J42" s="2">
        <v>0.41111111111111098</v>
      </c>
      <c r="K42" s="2">
        <v>1.95992167904761E-2</v>
      </c>
      <c r="L42" s="2">
        <f>1/1.86</f>
        <v>0.5376344086021505</v>
      </c>
      <c r="M42" s="2">
        <f>(Table1[[#This Row],[poisson_likelihood]] - (1-Table1[[#This Row],[poisson_likelihood]])/(1/Table1[[#This Row],[365 implied]]-1))/4</f>
        <v>8.4566466877056268E-4</v>
      </c>
      <c r="N42" s="3">
        <f>Table1[[#This Row],[kelly/4 365]]*$W$2*$U$2</f>
        <v>0.79915311198818173</v>
      </c>
      <c r="P42" s="2" t="e">
        <f>(Table1[[#This Row],[poisson_likelihood]] - (1-Table1[[#This Row],[poisson_likelihood]])/(1/Table1[[#This Row],[99/pinn implied]]-1))/4</f>
        <v>#DIV/0!</v>
      </c>
      <c r="Q42" s="3" t="e">
        <f>Table1[[#This Row],[kelly/4 99]]*$W$2*$U$2</f>
        <v>#DIV/0!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8932</v>
      </c>
      <c r="B43" t="s">
        <v>30</v>
      </c>
      <c r="C43" s="1">
        <v>45626</v>
      </c>
      <c r="D43" t="s">
        <v>13</v>
      </c>
      <c r="E43">
        <v>2.5</v>
      </c>
      <c r="F43" s="2">
        <v>0.44247787610619399</v>
      </c>
      <c r="G43" s="2">
        <v>0.44626923644675798</v>
      </c>
      <c r="H43" s="2">
        <v>0.48582627130418499</v>
      </c>
      <c r="I43" s="2">
        <v>0.47252747252747201</v>
      </c>
      <c r="J43" s="2">
        <v>0.476190476190476</v>
      </c>
      <c r="K43" s="2">
        <v>1.94379708625909E-2</v>
      </c>
      <c r="M43" s="2" t="e">
        <f>(Table1[[#This Row],[poisson_likelihood]] - (1-Table1[[#This Row],[poisson_likelihood]])/(1/Table1[[#This Row],[365 implied]]-1))/4</f>
        <v>#DIV/0!</v>
      </c>
      <c r="N43" s="3" t="e">
        <f>Table1[[#This Row],[kelly/4 365]]*$W$2*$U$2</f>
        <v>#DIV/0!</v>
      </c>
      <c r="P43" s="2" t="e">
        <f>(Table1[[#This Row],[poisson_likelihood]] - (1-Table1[[#This Row],[poisson_likelihood]])/(1/Table1[[#This Row],[99/pinn implied]]-1))/4</f>
        <v>#DIV/0!</v>
      </c>
      <c r="Q43" s="3" t="e">
        <f>Table1[[#This Row],[kelly/4 99]]*$W$2*$U$2</f>
        <v>#DIV/0!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9203</v>
      </c>
      <c r="B44" t="s">
        <v>166</v>
      </c>
      <c r="C44" s="1">
        <v>45626</v>
      </c>
      <c r="D44" t="s">
        <v>12</v>
      </c>
      <c r="E44">
        <v>0.5</v>
      </c>
      <c r="F44" s="2">
        <v>0.69444444444444398</v>
      </c>
      <c r="G44" s="2">
        <v>0.73228001098425599</v>
      </c>
      <c r="H44" s="2">
        <v>0.71805609071341503</v>
      </c>
      <c r="I44" s="2">
        <v>0.69565217391304301</v>
      </c>
      <c r="J44" s="2">
        <v>0.71078431372549</v>
      </c>
      <c r="K44" s="2">
        <v>1.9318619674612601E-2</v>
      </c>
      <c r="M44" s="2" t="e">
        <f>(Table1[[#This Row],[poisson_likelihood]] - (1-Table1[[#This Row],[poisson_likelihood]])/(1/Table1[[#This Row],[365 implied]]-1))/4</f>
        <v>#DIV/0!</v>
      </c>
      <c r="N44" s="3" t="e">
        <f>Table1[[#This Row],[kelly/4 365]]*$W$2*$U$2</f>
        <v>#DIV/0!</v>
      </c>
      <c r="P44" s="2" t="e">
        <f>(Table1[[#This Row],[poisson_likelihood]] - (1-Table1[[#This Row],[poisson_likelihood]])/(1/Table1[[#This Row],[99/pinn implied]]-1))/4</f>
        <v>#DIV/0!</v>
      </c>
      <c r="Q44" s="3" t="e">
        <f>Table1[[#This Row],[kelly/4 99]]*$W$2*$U$2</f>
        <v>#DIV/0!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9210</v>
      </c>
      <c r="B45" t="s">
        <v>169</v>
      </c>
      <c r="C45" s="1">
        <v>45626</v>
      </c>
      <c r="D45" t="s">
        <v>13</v>
      </c>
      <c r="E45">
        <v>1.5</v>
      </c>
      <c r="F45" s="2">
        <v>0.5</v>
      </c>
      <c r="G45" s="2">
        <v>0.48053931895845198</v>
      </c>
      <c r="H45" s="2">
        <v>0.538086346809592</v>
      </c>
      <c r="I45" s="2">
        <v>0.53723404255319096</v>
      </c>
      <c r="J45" s="2">
        <v>0.53353658536585302</v>
      </c>
      <c r="K45" s="2">
        <v>1.9043173404795999E-2</v>
      </c>
      <c r="M45" s="2" t="e">
        <f>(Table1[[#This Row],[poisson_likelihood]] - (1-Table1[[#This Row],[poisson_likelihood]])/(1/Table1[[#This Row],[365 implied]]-1))/4</f>
        <v>#DIV/0!</v>
      </c>
      <c r="N45" s="3" t="e">
        <f>Table1[[#This Row],[kelly/4 365]]*$W$2*$U$2</f>
        <v>#DIV/0!</v>
      </c>
      <c r="P45" s="2" t="e">
        <f>(Table1[[#This Row],[poisson_likelihood]] - (1-Table1[[#This Row],[poisson_likelihood]])/(1/Table1[[#This Row],[99/pinn implied]]-1))/4</f>
        <v>#DIV/0!</v>
      </c>
      <c r="Q45" s="3" t="e">
        <f>Table1[[#This Row],[kelly/4 99]]*$W$2*$U$2</f>
        <v>#DIV/0!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9127</v>
      </c>
      <c r="B46" t="s">
        <v>128</v>
      </c>
      <c r="C46" s="1">
        <v>45626</v>
      </c>
      <c r="D46" t="s">
        <v>12</v>
      </c>
      <c r="E46">
        <v>2.5</v>
      </c>
      <c r="F46" s="2">
        <v>0.54054054054054002</v>
      </c>
      <c r="G46" s="2">
        <v>0.60108619940876395</v>
      </c>
      <c r="H46" s="2">
        <v>0.57542523115781097</v>
      </c>
      <c r="I46" s="2">
        <v>0.54891304347825998</v>
      </c>
      <c r="J46" s="2">
        <v>0.52959501557632305</v>
      </c>
      <c r="K46" s="2">
        <v>1.8981375777044202E-2</v>
      </c>
      <c r="M46" s="2" t="e">
        <f>(Table1[[#This Row],[poisson_likelihood]] - (1-Table1[[#This Row],[poisson_likelihood]])/(1/Table1[[#This Row],[365 implied]]-1))/4</f>
        <v>#DIV/0!</v>
      </c>
      <c r="N46" s="3" t="e">
        <f>Table1[[#This Row],[kelly/4 365]]*$W$2*$U$2</f>
        <v>#DIV/0!</v>
      </c>
      <c r="P46" s="2" t="e">
        <f>(Table1[[#This Row],[poisson_likelihood]] - (1-Table1[[#This Row],[poisson_likelihood]])/(1/Table1[[#This Row],[99/pinn implied]]-1))/4</f>
        <v>#DIV/0!</v>
      </c>
      <c r="Q46" s="3" t="e">
        <f>Table1[[#This Row],[kelly/4 99]]*$W$2*$U$2</f>
        <v>#DIV/0!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9006</v>
      </c>
      <c r="B47" t="s">
        <v>67</v>
      </c>
      <c r="C47" s="1">
        <v>45626</v>
      </c>
      <c r="D47" t="s">
        <v>13</v>
      </c>
      <c r="E47">
        <v>2.5</v>
      </c>
      <c r="F47" s="2">
        <v>0.58823529411764697</v>
      </c>
      <c r="G47" s="2">
        <v>0.56859731792798696</v>
      </c>
      <c r="H47" s="2">
        <v>0.61896795210775601</v>
      </c>
      <c r="I47" s="2">
        <v>0.52413793103448203</v>
      </c>
      <c r="J47" s="2">
        <v>0.53356890459363904</v>
      </c>
      <c r="K47" s="2">
        <v>1.8659113779709101E-2</v>
      </c>
      <c r="M47" s="2" t="e">
        <f>(Table1[[#This Row],[poisson_likelihood]] - (1-Table1[[#This Row],[poisson_likelihood]])/(1/Table1[[#This Row],[365 implied]]-1))/4</f>
        <v>#DIV/0!</v>
      </c>
      <c r="N47" s="3" t="e">
        <f>Table1[[#This Row],[kelly/4 365]]*$W$2*$U$2</f>
        <v>#DIV/0!</v>
      </c>
      <c r="P47" s="2" t="e">
        <f>(Table1[[#This Row],[poisson_likelihood]] - (1-Table1[[#This Row],[poisson_likelihood]])/(1/Table1[[#This Row],[99/pinn implied]]-1))/4</f>
        <v>#DIV/0!</v>
      </c>
      <c r="Q47" s="3" t="e">
        <f>Table1[[#This Row],[kelly/4 99]]*$W$2*$U$2</f>
        <v>#DIV/0!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8973</v>
      </c>
      <c r="B48" t="s">
        <v>51</v>
      </c>
      <c r="C48" s="1">
        <v>45626</v>
      </c>
      <c r="D48" t="s">
        <v>12</v>
      </c>
      <c r="E48">
        <v>2.5</v>
      </c>
      <c r="F48" s="2">
        <v>0.476190476190476</v>
      </c>
      <c r="G48" s="2">
        <v>0.55263306186870598</v>
      </c>
      <c r="H48" s="2">
        <v>0.514836033388123</v>
      </c>
      <c r="I48" s="2">
        <v>0.39037433155080198</v>
      </c>
      <c r="J48" s="2">
        <v>0.40672782874617702</v>
      </c>
      <c r="K48" s="2">
        <v>1.8444470480695498E-2</v>
      </c>
      <c r="M48" s="2" t="e">
        <f>(Table1[[#This Row],[poisson_likelihood]] - (1-Table1[[#This Row],[poisson_likelihood]])/(1/Table1[[#This Row],[365 implied]]-1))/4</f>
        <v>#DIV/0!</v>
      </c>
      <c r="N48" s="3" t="e">
        <f>Table1[[#This Row],[kelly/4 365]]*$W$2*$U$2</f>
        <v>#DIV/0!</v>
      </c>
      <c r="P48" s="2" t="e">
        <f>(Table1[[#This Row],[poisson_likelihood]] - (1-Table1[[#This Row],[poisson_likelihood]])/(1/Table1[[#This Row],[99/pinn implied]]-1))/4</f>
        <v>#DIV/0!</v>
      </c>
      <c r="Q48" s="3" t="e">
        <f>Table1[[#This Row],[kelly/4 99]]*$W$2*$U$2</f>
        <v>#DIV/0!</v>
      </c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9000</v>
      </c>
      <c r="B49" t="s">
        <v>64</v>
      </c>
      <c r="C49" s="1">
        <v>45626</v>
      </c>
      <c r="D49" t="s">
        <v>13</v>
      </c>
      <c r="E49">
        <v>1.5</v>
      </c>
      <c r="F49" s="2">
        <v>0.42372881355932202</v>
      </c>
      <c r="G49" s="2">
        <v>0.421936993749984</v>
      </c>
      <c r="H49" s="2">
        <v>0.465839484359098</v>
      </c>
      <c r="I49" s="2">
        <v>0.33750000000000002</v>
      </c>
      <c r="J49" s="2">
        <v>0.35869565217391303</v>
      </c>
      <c r="K49" s="2">
        <v>1.8268599832255799E-2</v>
      </c>
      <c r="M49" s="2" t="e">
        <f>(Table1[[#This Row],[poisson_likelihood]] - (1-Table1[[#This Row],[poisson_likelihood]])/(1/Table1[[#This Row],[365 implied]]-1))/4</f>
        <v>#DIV/0!</v>
      </c>
      <c r="N49" s="3" t="e">
        <f>Table1[[#This Row],[kelly/4 365]]*$W$2*$U$2</f>
        <v>#DIV/0!</v>
      </c>
      <c r="P49" s="2" t="e">
        <f>(Table1[[#This Row],[poisson_likelihood]] - (1-Table1[[#This Row],[poisson_likelihood]])/(1/Table1[[#This Row],[99/pinn implied]]-1))/4</f>
        <v>#DIV/0!</v>
      </c>
      <c r="Q49" s="3" t="e">
        <f>Table1[[#This Row],[kelly/4 99]]*$W$2*$U$2</f>
        <v>#DIV/0!</v>
      </c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8906</v>
      </c>
      <c r="B50" t="s">
        <v>17</v>
      </c>
      <c r="C50" s="1">
        <v>45626</v>
      </c>
      <c r="D50" t="s">
        <v>13</v>
      </c>
      <c r="E50">
        <v>3.5</v>
      </c>
      <c r="F50" s="2">
        <v>0.52910052910052896</v>
      </c>
      <c r="G50" s="2">
        <v>0.52405210312112804</v>
      </c>
      <c r="H50" s="2">
        <v>0.56289353246074203</v>
      </c>
      <c r="I50" s="2">
        <v>0.61827956989247301</v>
      </c>
      <c r="J50" s="2">
        <v>0.58695652173913004</v>
      </c>
      <c r="K50" s="2">
        <v>1.7940667514270502E-2</v>
      </c>
      <c r="L50" s="2">
        <f>1/1.71</f>
        <v>0.58479532163742687</v>
      </c>
      <c r="M50" s="2">
        <f>(Table1[[#This Row],[poisson_likelihood]] - (1-Table1[[#This Row],[poisson_likelihood]])/(1/Table1[[#This Row],[365 implied]]-1))/4</f>
        <v>-1.3187344891595426E-2</v>
      </c>
      <c r="N50" s="3">
        <f>Table1[[#This Row],[kelly/4 365]]*$W$2*$U$2</f>
        <v>-12.462040922557676</v>
      </c>
      <c r="P50" s="2" t="e">
        <f>(Table1[[#This Row],[poisson_likelihood]] - (1-Table1[[#This Row],[poisson_likelihood]])/(1/Table1[[#This Row],[99/pinn implied]]-1))/4</f>
        <v>#DIV/0!</v>
      </c>
      <c r="Q50" s="3" t="e">
        <f>Table1[[#This Row],[kelly/4 99]]*$W$2*$U$2</f>
        <v>#DIV/0!</v>
      </c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9179</v>
      </c>
      <c r="B51" t="s">
        <v>154</v>
      </c>
      <c r="C51" s="1">
        <v>45626</v>
      </c>
      <c r="D51" t="s">
        <v>12</v>
      </c>
      <c r="E51">
        <v>1.5</v>
      </c>
      <c r="F51" s="2">
        <v>0.54644808743169304</v>
      </c>
      <c r="G51" s="2">
        <v>0.61743187452007098</v>
      </c>
      <c r="H51" s="2">
        <v>0.57826290132735303</v>
      </c>
      <c r="I51" s="2">
        <v>0.59420289855072395</v>
      </c>
      <c r="J51" s="2">
        <v>0.55066079295154102</v>
      </c>
      <c r="K51" s="2">
        <v>1.7536478743692002E-2</v>
      </c>
      <c r="M51" s="2" t="e">
        <f>(Table1[[#This Row],[poisson_likelihood]] - (1-Table1[[#This Row],[poisson_likelihood]])/(1/Table1[[#This Row],[365 implied]]-1))/4</f>
        <v>#DIV/0!</v>
      </c>
      <c r="N51" s="3" t="e">
        <f>Table1[[#This Row],[kelly/4 365]]*$W$2*$U$2</f>
        <v>#DIV/0!</v>
      </c>
      <c r="P51" s="2" t="e">
        <f>(Table1[[#This Row],[poisson_likelihood]] - (1-Table1[[#This Row],[poisson_likelihood]])/(1/Table1[[#This Row],[99/pinn implied]]-1))/4</f>
        <v>#DIV/0!</v>
      </c>
      <c r="Q51" s="3" t="e">
        <f>Table1[[#This Row],[kelly/4 99]]*$W$2*$U$2</f>
        <v>#DIV/0!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9168</v>
      </c>
      <c r="B52" t="s">
        <v>148</v>
      </c>
      <c r="C52" s="1">
        <v>45626</v>
      </c>
      <c r="D52" t="s">
        <v>13</v>
      </c>
      <c r="E52">
        <v>2.5</v>
      </c>
      <c r="F52" s="2">
        <v>0.61728395061728303</v>
      </c>
      <c r="G52" s="2">
        <v>0.60385238423255905</v>
      </c>
      <c r="H52" s="2">
        <v>0.64377221283581199</v>
      </c>
      <c r="I52" s="2">
        <v>0.60544217687074797</v>
      </c>
      <c r="J52" s="2">
        <v>0.56488549618320605</v>
      </c>
      <c r="K52" s="2">
        <v>1.7302816449200099E-2</v>
      </c>
      <c r="M52" s="2" t="e">
        <f>(Table1[[#This Row],[poisson_likelihood]] - (1-Table1[[#This Row],[poisson_likelihood]])/(1/Table1[[#This Row],[365 implied]]-1))/4</f>
        <v>#DIV/0!</v>
      </c>
      <c r="N52" s="3" t="e">
        <f>Table1[[#This Row],[kelly/4 365]]*$W$2*$U$2</f>
        <v>#DIV/0!</v>
      </c>
      <c r="P52" s="2" t="e">
        <f>(Table1[[#This Row],[poisson_likelihood]] - (1-Table1[[#This Row],[poisson_likelihood]])/(1/Table1[[#This Row],[99/pinn implied]]-1))/4</f>
        <v>#DIV/0!</v>
      </c>
      <c r="Q52" s="3" t="e">
        <f>Table1[[#This Row],[kelly/4 99]]*$W$2*$U$2</f>
        <v>#DIV/0!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9034</v>
      </c>
      <c r="B53" t="s">
        <v>81</v>
      </c>
      <c r="C53" s="1">
        <v>45626</v>
      </c>
      <c r="D53" t="s">
        <v>13</v>
      </c>
      <c r="E53">
        <v>1.5</v>
      </c>
      <c r="F53" s="2">
        <v>0.434782608695652</v>
      </c>
      <c r="G53" s="2">
        <v>0.42547633799096002</v>
      </c>
      <c r="H53" s="2">
        <v>0.47356893135413197</v>
      </c>
      <c r="I53" s="2">
        <v>0.52083333333333304</v>
      </c>
      <c r="J53" s="2">
        <v>0.483870967741935</v>
      </c>
      <c r="K53" s="2">
        <v>1.7155488868173901E-2</v>
      </c>
      <c r="M53" s="2" t="e">
        <f>(Table1[[#This Row],[poisson_likelihood]] - (1-Table1[[#This Row],[poisson_likelihood]])/(1/Table1[[#This Row],[365 implied]]-1))/4</f>
        <v>#DIV/0!</v>
      </c>
      <c r="N53" s="3" t="e">
        <f>Table1[[#This Row],[kelly/4 365]]*$W$2*$U$2</f>
        <v>#DIV/0!</v>
      </c>
      <c r="P53" s="2" t="e">
        <f>(Table1[[#This Row],[poisson_likelihood]] - (1-Table1[[#This Row],[poisson_likelihood]])/(1/Table1[[#This Row],[99/pinn implied]]-1))/4</f>
        <v>#DIV/0!</v>
      </c>
      <c r="Q53" s="3" t="e">
        <f>Table1[[#This Row],[kelly/4 99]]*$W$2*$U$2</f>
        <v>#DIV/0!</v>
      </c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8977</v>
      </c>
      <c r="B54" t="s">
        <v>53</v>
      </c>
      <c r="C54" s="1">
        <v>45626</v>
      </c>
      <c r="D54" t="s">
        <v>12</v>
      </c>
      <c r="E54">
        <v>1.5</v>
      </c>
      <c r="F54" s="2">
        <v>0.61728395061728303</v>
      </c>
      <c r="G54" s="2">
        <v>0.69295182129890098</v>
      </c>
      <c r="H54" s="2">
        <v>0.64350212164082998</v>
      </c>
      <c r="I54" s="2">
        <v>0.58011049723756902</v>
      </c>
      <c r="J54" s="2">
        <v>0.56782334384858002</v>
      </c>
      <c r="K54" s="2">
        <v>1.7126385910542601E-2</v>
      </c>
      <c r="M54" s="2" t="e">
        <f>(Table1[[#This Row],[poisson_likelihood]] - (1-Table1[[#This Row],[poisson_likelihood]])/(1/Table1[[#This Row],[365 implied]]-1))/4</f>
        <v>#DIV/0!</v>
      </c>
      <c r="N54" s="3" t="e">
        <f>Table1[[#This Row],[kelly/4 365]]*$W$2*$U$2</f>
        <v>#DIV/0!</v>
      </c>
      <c r="P54" s="2" t="e">
        <f>(Table1[[#This Row],[poisson_likelihood]] - (1-Table1[[#This Row],[poisson_likelihood]])/(1/Table1[[#This Row],[99/pinn implied]]-1))/4</f>
        <v>#DIV/0!</v>
      </c>
      <c r="Q54" s="3" t="e">
        <f>Table1[[#This Row],[kelly/4 99]]*$W$2*$U$2</f>
        <v>#DIV/0!</v>
      </c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9080</v>
      </c>
      <c r="B55" t="s">
        <v>104</v>
      </c>
      <c r="C55" s="1">
        <v>45626</v>
      </c>
      <c r="D55" t="s">
        <v>13</v>
      </c>
      <c r="E55">
        <v>2.5</v>
      </c>
      <c r="F55" s="2">
        <v>0.57471264367816</v>
      </c>
      <c r="G55" s="2">
        <v>0.56193711603777896</v>
      </c>
      <c r="H55" s="2">
        <v>0.60378787951881197</v>
      </c>
      <c r="I55" s="2">
        <v>0.60227272727272696</v>
      </c>
      <c r="J55" s="2">
        <v>0.59740259740259705</v>
      </c>
      <c r="K55" s="2">
        <v>1.7091523771193801E-2</v>
      </c>
      <c r="M55" s="2" t="e">
        <f>(Table1[[#This Row],[poisson_likelihood]] - (1-Table1[[#This Row],[poisson_likelihood]])/(1/Table1[[#This Row],[365 implied]]-1))/4</f>
        <v>#DIV/0!</v>
      </c>
      <c r="N55" s="3" t="e">
        <f>Table1[[#This Row],[kelly/4 365]]*$W$2*$U$2</f>
        <v>#DIV/0!</v>
      </c>
      <c r="P55" s="2" t="e">
        <f>(Table1[[#This Row],[poisson_likelihood]] - (1-Table1[[#This Row],[poisson_likelihood]])/(1/Table1[[#This Row],[99/pinn implied]]-1))/4</f>
        <v>#DIV/0!</v>
      </c>
      <c r="Q55" s="3" t="e">
        <f>Table1[[#This Row],[kelly/4 99]]*$W$2*$U$2</f>
        <v>#DIV/0!</v>
      </c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9164</v>
      </c>
      <c r="B56" t="s">
        <v>146</v>
      </c>
      <c r="C56" s="1">
        <v>45626</v>
      </c>
      <c r="D56" t="s">
        <v>13</v>
      </c>
      <c r="E56">
        <v>2.5</v>
      </c>
      <c r="F56" s="2">
        <v>0.60606060606060597</v>
      </c>
      <c r="G56" s="2">
        <v>0.58184816350508795</v>
      </c>
      <c r="H56" s="2">
        <v>0.63060648092613503</v>
      </c>
      <c r="I56" s="2">
        <v>0.628571428571428</v>
      </c>
      <c r="J56" s="2">
        <v>0.61442006269592397</v>
      </c>
      <c r="K56" s="2">
        <v>1.55771898185089E-2</v>
      </c>
      <c r="M56" s="2" t="e">
        <f>(Table1[[#This Row],[poisson_likelihood]] - (1-Table1[[#This Row],[poisson_likelihood]])/(1/Table1[[#This Row],[365 implied]]-1))/4</f>
        <v>#DIV/0!</v>
      </c>
      <c r="N56" s="3" t="e">
        <f>Table1[[#This Row],[kelly/4 365]]*$W$2*$U$2</f>
        <v>#DIV/0!</v>
      </c>
      <c r="P56" s="2" t="e">
        <f>(Table1[[#This Row],[poisson_likelihood]] - (1-Table1[[#This Row],[poisson_likelihood]])/(1/Table1[[#This Row],[99/pinn implied]]-1))/4</f>
        <v>#DIV/0!</v>
      </c>
      <c r="Q56" s="3" t="e">
        <f>Table1[[#This Row],[kelly/4 99]]*$W$2*$U$2</f>
        <v>#DIV/0!</v>
      </c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8969</v>
      </c>
      <c r="B57" t="s">
        <v>49</v>
      </c>
      <c r="C57" s="1">
        <v>45626</v>
      </c>
      <c r="D57" t="s">
        <v>12</v>
      </c>
      <c r="E57">
        <v>1.5</v>
      </c>
      <c r="F57" s="2">
        <v>0.52910052910052896</v>
      </c>
      <c r="G57" s="2">
        <v>0.60477155326088206</v>
      </c>
      <c r="H57" s="2">
        <v>0.558332220739993</v>
      </c>
      <c r="I57" s="2">
        <v>0.5</v>
      </c>
      <c r="J57" s="2">
        <v>0.51557093425605505</v>
      </c>
      <c r="K57" s="2">
        <v>1.55190722467943E-2</v>
      </c>
      <c r="M57" s="2" t="e">
        <f>(Table1[[#This Row],[poisson_likelihood]] - (1-Table1[[#This Row],[poisson_likelihood]])/(1/Table1[[#This Row],[365 implied]]-1))/4</f>
        <v>#DIV/0!</v>
      </c>
      <c r="N57" s="3" t="e">
        <f>Table1[[#This Row],[kelly/4 365]]*$W$2*$U$2</f>
        <v>#DIV/0!</v>
      </c>
      <c r="P57" s="2" t="e">
        <f>(Table1[[#This Row],[poisson_likelihood]] - (1-Table1[[#This Row],[poisson_likelihood]])/(1/Table1[[#This Row],[99/pinn implied]]-1))/4</f>
        <v>#DIV/0!</v>
      </c>
      <c r="Q57" s="3" t="e">
        <f>Table1[[#This Row],[kelly/4 99]]*$W$2*$U$2</f>
        <v>#DIV/0!</v>
      </c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9061</v>
      </c>
      <c r="B58" t="s">
        <v>95</v>
      </c>
      <c r="C58" s="1">
        <v>45626</v>
      </c>
      <c r="D58" t="s">
        <v>12</v>
      </c>
      <c r="E58">
        <v>4.5</v>
      </c>
      <c r="F58" s="2">
        <v>0.41666666666666602</v>
      </c>
      <c r="G58" s="2">
        <v>0.48601938557529201</v>
      </c>
      <c r="H58" s="2">
        <v>0.45219425948373299</v>
      </c>
      <c r="I58" s="2">
        <v>0.42857142857142799</v>
      </c>
      <c r="J58" s="2">
        <v>0.417543859649122</v>
      </c>
      <c r="K58" s="2">
        <v>1.5226111207314401E-2</v>
      </c>
      <c r="M58" s="2" t="e">
        <f>(Table1[[#This Row],[poisson_likelihood]] - (1-Table1[[#This Row],[poisson_likelihood]])/(1/Table1[[#This Row],[365 implied]]-1))/4</f>
        <v>#DIV/0!</v>
      </c>
      <c r="N58" s="3" t="e">
        <f>Table1[[#This Row],[kelly/4 365]]*$W$2*$U$2</f>
        <v>#DIV/0!</v>
      </c>
      <c r="P58" s="2" t="e">
        <f>(Table1[[#This Row],[poisson_likelihood]] - (1-Table1[[#This Row],[poisson_likelihood]])/(1/Table1[[#This Row],[99/pinn implied]]-1))/4</f>
        <v>#DIV/0!</v>
      </c>
      <c r="Q58" s="3" t="e">
        <f>Table1[[#This Row],[kelly/4 99]]*$W$2*$U$2</f>
        <v>#DIV/0!</v>
      </c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9086</v>
      </c>
      <c r="B59" t="s">
        <v>107</v>
      </c>
      <c r="C59" s="1">
        <v>45626</v>
      </c>
      <c r="D59" t="s">
        <v>13</v>
      </c>
      <c r="E59">
        <v>2.5</v>
      </c>
      <c r="F59" s="2">
        <v>0.5</v>
      </c>
      <c r="G59" s="2">
        <v>0.48580406935755899</v>
      </c>
      <c r="H59" s="2">
        <v>0.52866799563103495</v>
      </c>
      <c r="I59" s="2">
        <v>0.54010695187165703</v>
      </c>
      <c r="J59" s="2">
        <v>0.53680981595092003</v>
      </c>
      <c r="K59" s="2">
        <v>1.43339978155178E-2</v>
      </c>
      <c r="M59" s="2" t="e">
        <f>(Table1[[#This Row],[poisson_likelihood]] - (1-Table1[[#This Row],[poisson_likelihood]])/(1/Table1[[#This Row],[365 implied]]-1))/4</f>
        <v>#DIV/0!</v>
      </c>
      <c r="N59" s="3" t="e">
        <f>Table1[[#This Row],[kelly/4 365]]*$W$2*$U$2</f>
        <v>#DIV/0!</v>
      </c>
      <c r="P59" s="2" t="e">
        <f>(Table1[[#This Row],[poisson_likelihood]] - (1-Table1[[#This Row],[poisson_likelihood]])/(1/Table1[[#This Row],[99/pinn implied]]-1))/4</f>
        <v>#DIV/0!</v>
      </c>
      <c r="Q59" s="3" t="e">
        <f>Table1[[#This Row],[kelly/4 99]]*$W$2*$U$2</f>
        <v>#DIV/0!</v>
      </c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9038</v>
      </c>
      <c r="B60" t="s">
        <v>83</v>
      </c>
      <c r="C60" s="1">
        <v>45626</v>
      </c>
      <c r="D60" t="s">
        <v>13</v>
      </c>
      <c r="E60">
        <v>1.5</v>
      </c>
      <c r="F60" s="2">
        <v>0.4</v>
      </c>
      <c r="G60" s="2">
        <v>0.38360409377735799</v>
      </c>
      <c r="H60" s="2">
        <v>0.43404105566337797</v>
      </c>
      <c r="I60" s="2">
        <v>0.46706586826347302</v>
      </c>
      <c r="J60" s="2">
        <v>0.42756183745582999</v>
      </c>
      <c r="K60" s="2">
        <v>1.4183773193074499E-2</v>
      </c>
      <c r="M60" s="2" t="e">
        <f>(Table1[[#This Row],[poisson_likelihood]] - (1-Table1[[#This Row],[poisson_likelihood]])/(1/Table1[[#This Row],[365 implied]]-1))/4</f>
        <v>#DIV/0!</v>
      </c>
      <c r="N60" s="3" t="e">
        <f>Table1[[#This Row],[kelly/4 365]]*$W$2*$U$2</f>
        <v>#DIV/0!</v>
      </c>
      <c r="P60" s="2" t="e">
        <f>(Table1[[#This Row],[poisson_likelihood]] - (1-Table1[[#This Row],[poisson_likelihood]])/(1/Table1[[#This Row],[99/pinn implied]]-1))/4</f>
        <v>#DIV/0!</v>
      </c>
      <c r="Q60" s="3" t="e">
        <f>Table1[[#This Row],[kelly/4 99]]*$W$2*$U$2</f>
        <v>#DIV/0!</v>
      </c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8982</v>
      </c>
      <c r="B61" t="s">
        <v>55</v>
      </c>
      <c r="C61" s="1">
        <v>45626</v>
      </c>
      <c r="D61" t="s">
        <v>13</v>
      </c>
      <c r="E61">
        <v>2.5</v>
      </c>
      <c r="F61" s="2">
        <v>0.485436893203883</v>
      </c>
      <c r="G61" s="2">
        <v>0.47288363803158401</v>
      </c>
      <c r="H61" s="2">
        <v>0.51436864974441099</v>
      </c>
      <c r="I61" s="2">
        <v>0.45977011494252801</v>
      </c>
      <c r="J61" s="2">
        <v>0.48076923076923</v>
      </c>
      <c r="K61" s="2">
        <v>1.4056466621105599E-2</v>
      </c>
      <c r="M61" s="2" t="e">
        <f>(Table1[[#This Row],[poisson_likelihood]] - (1-Table1[[#This Row],[poisson_likelihood]])/(1/Table1[[#This Row],[365 implied]]-1))/4</f>
        <v>#DIV/0!</v>
      </c>
      <c r="N61" s="3" t="e">
        <f>Table1[[#This Row],[kelly/4 365]]*$W$2*$U$2</f>
        <v>#DIV/0!</v>
      </c>
      <c r="P61" s="2" t="e">
        <f>(Table1[[#This Row],[poisson_likelihood]] - (1-Table1[[#This Row],[poisson_likelihood]])/(1/Table1[[#This Row],[99/pinn implied]]-1))/4</f>
        <v>#DIV/0!</v>
      </c>
      <c r="Q61" s="3" t="e">
        <f>Table1[[#This Row],[kelly/4 99]]*$W$2*$U$2</f>
        <v>#DIV/0!</v>
      </c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8984</v>
      </c>
      <c r="B62" t="s">
        <v>56</v>
      </c>
      <c r="C62" s="1">
        <v>45626</v>
      </c>
      <c r="D62" t="s">
        <v>13</v>
      </c>
      <c r="E62">
        <v>2.5</v>
      </c>
      <c r="F62" s="2">
        <v>0.4</v>
      </c>
      <c r="G62" s="2">
        <v>0.401488367952825</v>
      </c>
      <c r="H62" s="2">
        <v>0.43296787316522001</v>
      </c>
      <c r="I62" s="2">
        <v>0.42076502732240401</v>
      </c>
      <c r="J62" s="2">
        <v>0.41194968553459099</v>
      </c>
      <c r="K62" s="2">
        <v>1.37366138188419E-2</v>
      </c>
      <c r="M62" s="2" t="e">
        <f>(Table1[[#This Row],[poisson_likelihood]] - (1-Table1[[#This Row],[poisson_likelihood]])/(1/Table1[[#This Row],[365 implied]]-1))/4</f>
        <v>#DIV/0!</v>
      </c>
      <c r="N62" s="3" t="e">
        <f>Table1[[#This Row],[kelly/4 365]]*$W$2*$U$2</f>
        <v>#DIV/0!</v>
      </c>
      <c r="P62" s="2" t="e">
        <f>(Table1[[#This Row],[poisson_likelihood]] - (1-Table1[[#This Row],[poisson_likelihood]])/(1/Table1[[#This Row],[99/pinn implied]]-1))/4</f>
        <v>#DIV/0!</v>
      </c>
      <c r="Q62" s="3" t="e">
        <f>Table1[[#This Row],[kelly/4 99]]*$W$2*$U$2</f>
        <v>#DIV/0!</v>
      </c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8964</v>
      </c>
      <c r="B63" t="s">
        <v>46</v>
      </c>
      <c r="C63" s="1">
        <v>45626</v>
      </c>
      <c r="D63" t="s">
        <v>13</v>
      </c>
      <c r="E63">
        <v>2.5</v>
      </c>
      <c r="F63" s="2">
        <v>0.49504950495049499</v>
      </c>
      <c r="G63" s="2">
        <v>0.48058541214384598</v>
      </c>
      <c r="H63" s="2">
        <v>0.52273718175997697</v>
      </c>
      <c r="I63" s="2">
        <v>0.64942528735632099</v>
      </c>
      <c r="J63" s="2">
        <v>0.6</v>
      </c>
      <c r="K63" s="2">
        <v>1.37081144988121E-2</v>
      </c>
      <c r="M63" s="2" t="e">
        <f>(Table1[[#This Row],[poisson_likelihood]] - (1-Table1[[#This Row],[poisson_likelihood]])/(1/Table1[[#This Row],[365 implied]]-1))/4</f>
        <v>#DIV/0!</v>
      </c>
      <c r="N63" s="3" t="e">
        <f>Table1[[#This Row],[kelly/4 365]]*$W$2*$U$2</f>
        <v>#DIV/0!</v>
      </c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99]]*$W$2*$U$2</f>
        <v>#DIV/0!</v>
      </c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8928</v>
      </c>
      <c r="B64" t="s">
        <v>28</v>
      </c>
      <c r="C64" s="1">
        <v>45626</v>
      </c>
      <c r="D64" t="s">
        <v>13</v>
      </c>
      <c r="E64">
        <v>2.5</v>
      </c>
      <c r="F64" s="2">
        <v>0.476190476190476</v>
      </c>
      <c r="G64" s="2">
        <v>0.46369542174702799</v>
      </c>
      <c r="H64" s="2">
        <v>0.504762421340331</v>
      </c>
      <c r="I64" s="2">
        <v>0.44318181818181801</v>
      </c>
      <c r="J64" s="2">
        <v>0.45483870967741902</v>
      </c>
      <c r="K64" s="2">
        <v>1.3636610185158E-2</v>
      </c>
      <c r="M64" s="2" t="e">
        <f>(Table1[[#This Row],[poisson_likelihood]] - (1-Table1[[#This Row],[poisson_likelihood]])/(1/Table1[[#This Row],[365 implied]]-1))/4</f>
        <v>#DIV/0!</v>
      </c>
      <c r="N64" s="3" t="e">
        <f>Table1[[#This Row],[kelly/4 365]]*$W$2*$U$2</f>
        <v>#DIV/0!</v>
      </c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99]]*$W$2*$U$2</f>
        <v>#DIV/0!</v>
      </c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8922</v>
      </c>
      <c r="B65" t="s">
        <v>25</v>
      </c>
      <c r="C65" s="1">
        <v>45626</v>
      </c>
      <c r="D65" t="s">
        <v>13</v>
      </c>
      <c r="E65">
        <v>2.5</v>
      </c>
      <c r="F65" s="2">
        <v>0.57471264367816</v>
      </c>
      <c r="G65" s="2">
        <v>0.54861141473828701</v>
      </c>
      <c r="H65" s="2">
        <v>0.59766259351361495</v>
      </c>
      <c r="I65" s="2">
        <v>0.47770700636942598</v>
      </c>
      <c r="J65" s="2">
        <v>0.496323529411764</v>
      </c>
      <c r="K65" s="2">
        <v>1.3490848889760199E-2</v>
      </c>
      <c r="M65" s="2" t="e">
        <f>(Table1[[#This Row],[poisson_likelihood]] - (1-Table1[[#This Row],[poisson_likelihood]])/(1/Table1[[#This Row],[365 implied]]-1))/4</f>
        <v>#DIV/0!</v>
      </c>
      <c r="N65" s="3" t="e">
        <f>Table1[[#This Row],[kelly/4 365]]*$W$2*$U$2</f>
        <v>#DIV/0!</v>
      </c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99]]*$W$2*$U$2</f>
        <v>#DIV/0!</v>
      </c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9132</v>
      </c>
      <c r="B66" t="s">
        <v>130</v>
      </c>
      <c r="C66" s="1">
        <v>45626</v>
      </c>
      <c r="D66" t="s">
        <v>13</v>
      </c>
      <c r="E66">
        <v>2.5</v>
      </c>
      <c r="F66" s="2">
        <v>0.63694267515923497</v>
      </c>
      <c r="G66" s="2">
        <v>0.61032085477737597</v>
      </c>
      <c r="H66" s="2">
        <v>0.65640598476748302</v>
      </c>
      <c r="I66" s="2">
        <v>0.52892561983470998</v>
      </c>
      <c r="J66" s="2">
        <v>0.54500000000000004</v>
      </c>
      <c r="K66" s="2">
        <v>1.3402366703925001E-2</v>
      </c>
      <c r="M66" s="2" t="e">
        <f>(Table1[[#This Row],[poisson_likelihood]] - (1-Table1[[#This Row],[poisson_likelihood]])/(1/Table1[[#This Row],[365 implied]]-1))/4</f>
        <v>#DIV/0!</v>
      </c>
      <c r="N66" s="3" t="e">
        <f>Table1[[#This Row],[kelly/4 365]]*$W$2*$U$2</f>
        <v>#DIV/0!</v>
      </c>
      <c r="P66" s="2" t="e">
        <f>(Table1[[#This Row],[poisson_likelihood]] - (1-Table1[[#This Row],[poisson_likelihood]])/(1/Table1[[#This Row],[99/pinn implied]]-1))/4</f>
        <v>#DIV/0!</v>
      </c>
      <c r="Q66" s="3" t="e">
        <f>Table1[[#This Row],[kelly/4 99]]*$W$2*$U$2</f>
        <v>#DIV/0!</v>
      </c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9153</v>
      </c>
      <c r="B67" t="s">
        <v>141</v>
      </c>
      <c r="C67" s="1">
        <v>45626</v>
      </c>
      <c r="D67" t="s">
        <v>12</v>
      </c>
      <c r="E67">
        <v>3.5</v>
      </c>
      <c r="F67" s="2">
        <v>0.58823529411764697</v>
      </c>
      <c r="G67" s="2">
        <v>0.61109742186729199</v>
      </c>
      <c r="H67" s="2">
        <v>0.61017922767938004</v>
      </c>
      <c r="I67" s="2">
        <v>0.66666666666666596</v>
      </c>
      <c r="J67" s="2">
        <v>0.64037854889589896</v>
      </c>
      <c r="K67" s="2">
        <v>1.3323102519624101E-2</v>
      </c>
      <c r="M67" s="2" t="e">
        <f>(Table1[[#This Row],[poisson_likelihood]] - (1-Table1[[#This Row],[poisson_likelihood]])/(1/Table1[[#This Row],[365 implied]]-1))/4</f>
        <v>#DIV/0!</v>
      </c>
      <c r="N67" s="3" t="e">
        <f>Table1[[#This Row],[kelly/4 365]]*$W$2*$U$2</f>
        <v>#DIV/0!</v>
      </c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99]]*$W$2*$U$2</f>
        <v>#DIV/0!</v>
      </c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8902</v>
      </c>
      <c r="B68" t="s">
        <v>15</v>
      </c>
      <c r="C68" s="1">
        <v>45626</v>
      </c>
      <c r="D68" t="s">
        <v>13</v>
      </c>
      <c r="E68">
        <v>2.5</v>
      </c>
      <c r="F68" s="2">
        <v>0.46296296296296202</v>
      </c>
      <c r="G68" s="2">
        <v>0.44906902441129198</v>
      </c>
      <c r="H68" s="2">
        <v>0.49137587335454003</v>
      </c>
      <c r="I68" s="2">
        <v>0.52688172043010695</v>
      </c>
      <c r="J68" s="2">
        <v>0.51552795031055898</v>
      </c>
      <c r="K68" s="2">
        <v>1.32266996650445E-2</v>
      </c>
      <c r="L68" s="2">
        <f>1/2.05</f>
        <v>0.48780487804878053</v>
      </c>
      <c r="M68" s="2">
        <f>(Table1[[#This Row],[poisson_likelihood]] - (1-Table1[[#This Row],[poisson_likelihood]])/(1/Table1[[#This Row],[365 implied]]-1))/4</f>
        <v>1.7429858040016594E-3</v>
      </c>
      <c r="N68" s="3">
        <f>Table1[[#This Row],[kelly/4 365]]*$W$2*$U$2</f>
        <v>1.6471215847815681</v>
      </c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99]]*$W$2*$U$2</f>
        <v>#DIV/0!</v>
      </c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9098</v>
      </c>
      <c r="B69" t="s">
        <v>113</v>
      </c>
      <c r="C69" s="1">
        <v>45626</v>
      </c>
      <c r="D69" t="s">
        <v>13</v>
      </c>
      <c r="E69">
        <v>2.5</v>
      </c>
      <c r="F69" s="2">
        <v>0.53191489361702105</v>
      </c>
      <c r="G69" s="2">
        <v>0.51105150465104499</v>
      </c>
      <c r="H69" s="2">
        <v>0.55661083772746101</v>
      </c>
      <c r="I69" s="2">
        <v>0.56521739130434701</v>
      </c>
      <c r="J69" s="2">
        <v>0.57475083056478404</v>
      </c>
      <c r="K69" s="2">
        <v>1.31898792408031E-2</v>
      </c>
      <c r="M69" s="2" t="e">
        <f>(Table1[[#This Row],[poisson_likelihood]] - (1-Table1[[#This Row],[poisson_likelihood]])/(1/Table1[[#This Row],[365 implied]]-1))/4</f>
        <v>#DIV/0!</v>
      </c>
      <c r="N69" s="3" t="e">
        <f>Table1[[#This Row],[kelly/4 365]]*$W$2*$U$2</f>
        <v>#DIV/0!</v>
      </c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99]]*$W$2*$U$2</f>
        <v>#DIV/0!</v>
      </c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9111</v>
      </c>
      <c r="B70" t="s">
        <v>120</v>
      </c>
      <c r="C70" s="1">
        <v>45626</v>
      </c>
      <c r="D70" t="s">
        <v>12</v>
      </c>
      <c r="E70">
        <v>2.5</v>
      </c>
      <c r="F70" s="2">
        <v>0.59880239520958001</v>
      </c>
      <c r="G70" s="2">
        <v>0.64556549071650304</v>
      </c>
      <c r="H70" s="2">
        <v>0.61989612612933198</v>
      </c>
      <c r="I70" s="2">
        <v>0.64835164835164805</v>
      </c>
      <c r="J70" s="2">
        <v>0.65527950310559002</v>
      </c>
      <c r="K70" s="2">
        <v>1.3144227849247901E-2</v>
      </c>
      <c r="M70" s="2" t="e">
        <f>(Table1[[#This Row],[poisson_likelihood]] - (1-Table1[[#This Row],[poisson_likelihood]])/(1/Table1[[#This Row],[365 implied]]-1))/4</f>
        <v>#DIV/0!</v>
      </c>
      <c r="N70" s="3" t="e">
        <f>Table1[[#This Row],[kelly/4 365]]*$W$2*$U$2</f>
        <v>#DIV/0!</v>
      </c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99]]*$W$2*$U$2</f>
        <v>#DIV/0!</v>
      </c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9185</v>
      </c>
      <c r="B71" t="s">
        <v>157</v>
      </c>
      <c r="C71" s="1">
        <v>45626</v>
      </c>
      <c r="D71" t="s">
        <v>12</v>
      </c>
      <c r="E71">
        <v>3.5</v>
      </c>
      <c r="F71" s="2">
        <v>0.47169811320754701</v>
      </c>
      <c r="G71" s="2">
        <v>0.53392641383902095</v>
      </c>
      <c r="H71" s="2">
        <v>0.498665027784226</v>
      </c>
      <c r="I71" s="2">
        <v>0.506493506493506</v>
      </c>
      <c r="J71" s="2">
        <v>0.50545454545454505</v>
      </c>
      <c r="K71" s="2">
        <v>1.2761129219321401E-2</v>
      </c>
      <c r="M71" s="2" t="e">
        <f>(Table1[[#This Row],[poisson_likelihood]] - (1-Table1[[#This Row],[poisson_likelihood]])/(1/Table1[[#This Row],[365 implied]]-1))/4</f>
        <v>#DIV/0!</v>
      </c>
      <c r="N71" s="3" t="e">
        <f>Table1[[#This Row],[kelly/4 365]]*$W$2*$U$2</f>
        <v>#DIV/0!</v>
      </c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99]]*$W$2*$U$2</f>
        <v>#DIV/0!</v>
      </c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9109</v>
      </c>
      <c r="B72" t="s">
        <v>119</v>
      </c>
      <c r="C72" s="1">
        <v>45626</v>
      </c>
      <c r="D72" t="s">
        <v>12</v>
      </c>
      <c r="E72">
        <v>2.5</v>
      </c>
      <c r="F72" s="2">
        <v>0.625</v>
      </c>
      <c r="G72" s="2">
        <v>0.680109027875343</v>
      </c>
      <c r="H72" s="2">
        <v>0.64377033519331694</v>
      </c>
      <c r="I72" s="2">
        <v>0.628571428571428</v>
      </c>
      <c r="J72" s="2">
        <v>0.63907284768211903</v>
      </c>
      <c r="K72" s="2">
        <v>1.2513556795545E-2</v>
      </c>
      <c r="M72" s="2" t="e">
        <f>(Table1[[#This Row],[poisson_likelihood]] - (1-Table1[[#This Row],[poisson_likelihood]])/(1/Table1[[#This Row],[365 implied]]-1))/4</f>
        <v>#DIV/0!</v>
      </c>
      <c r="N72" s="3" t="e">
        <f>Table1[[#This Row],[kelly/4 365]]*$W$2*$U$2</f>
        <v>#DIV/0!</v>
      </c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99]]*$W$2*$U$2</f>
        <v>#DIV/0!</v>
      </c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9184</v>
      </c>
      <c r="B73" t="s">
        <v>156</v>
      </c>
      <c r="C73" s="1">
        <v>45626</v>
      </c>
      <c r="D73" t="s">
        <v>13</v>
      </c>
      <c r="E73">
        <v>2.5</v>
      </c>
      <c r="F73" s="2">
        <v>0.54054054054054002</v>
      </c>
      <c r="G73" s="2">
        <v>0.518816843238881</v>
      </c>
      <c r="H73" s="2">
        <v>0.56329242592012396</v>
      </c>
      <c r="I73" s="2">
        <v>0.59405940594059403</v>
      </c>
      <c r="J73" s="2">
        <v>0.54455445544554404</v>
      </c>
      <c r="K73" s="2">
        <v>1.23797023388911E-2</v>
      </c>
      <c r="M73" s="2" t="e">
        <f>(Table1[[#This Row],[poisson_likelihood]] - (1-Table1[[#This Row],[poisson_likelihood]])/(1/Table1[[#This Row],[365 implied]]-1))/4</f>
        <v>#DIV/0!</v>
      </c>
      <c r="N73" s="3" t="e">
        <f>Table1[[#This Row],[kelly/4 365]]*$W$2*$U$2</f>
        <v>#DIV/0!</v>
      </c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99]]*$W$2*$U$2</f>
        <v>#DIV/0!</v>
      </c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9023</v>
      </c>
      <c r="B74" t="s">
        <v>76</v>
      </c>
      <c r="C74" s="1">
        <v>45626</v>
      </c>
      <c r="D74" t="s">
        <v>12</v>
      </c>
      <c r="E74">
        <v>2.5</v>
      </c>
      <c r="F74" s="2">
        <v>0.59523809523809501</v>
      </c>
      <c r="G74" s="2">
        <v>0.64213469264367096</v>
      </c>
      <c r="H74" s="2">
        <v>0.61407954093852302</v>
      </c>
      <c r="I74" s="2">
        <v>0.609375</v>
      </c>
      <c r="J74" s="2">
        <v>0.60476190476190395</v>
      </c>
      <c r="K74" s="2">
        <v>1.16373635208529E-2</v>
      </c>
      <c r="M74" s="2" t="e">
        <f>(Table1[[#This Row],[poisson_likelihood]] - (1-Table1[[#This Row],[poisson_likelihood]])/(1/Table1[[#This Row],[365 implied]]-1))/4</f>
        <v>#DIV/0!</v>
      </c>
      <c r="N74" s="3" t="e">
        <f>Table1[[#This Row],[kelly/4 365]]*$W$2*$U$2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99]]*$W$2*$U$2</f>
        <v>#DIV/0!</v>
      </c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9019</v>
      </c>
      <c r="B75" t="s">
        <v>74</v>
      </c>
      <c r="C75" s="1">
        <v>45626</v>
      </c>
      <c r="D75" t="s">
        <v>12</v>
      </c>
      <c r="E75">
        <v>3.5</v>
      </c>
      <c r="F75" s="2">
        <v>0.52356020942408299</v>
      </c>
      <c r="G75" s="2">
        <v>0.56184367272833102</v>
      </c>
      <c r="H75" s="2">
        <v>0.54561503633664399</v>
      </c>
      <c r="I75" s="2">
        <v>0.56626506024096301</v>
      </c>
      <c r="J75" s="2">
        <v>0.52413793103448203</v>
      </c>
      <c r="K75" s="2">
        <v>1.1572725110711699E-2</v>
      </c>
      <c r="M75" s="2" t="e">
        <f>(Table1[[#This Row],[poisson_likelihood]] - (1-Table1[[#This Row],[poisson_likelihood]])/(1/Table1[[#This Row],[365 implied]]-1))/4</f>
        <v>#DIV/0!</v>
      </c>
      <c r="N75" s="3" t="e">
        <f>Table1[[#This Row],[kelly/4 365]]*$W$2*$U$2</f>
        <v>#DIV/0!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99]]*$W$2*$U$2</f>
        <v>#DIV/0!</v>
      </c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9028</v>
      </c>
      <c r="B76" t="s">
        <v>78</v>
      </c>
      <c r="C76" s="1">
        <v>45626</v>
      </c>
      <c r="D76" t="s">
        <v>13</v>
      </c>
      <c r="E76">
        <v>2.5</v>
      </c>
      <c r="F76" s="2">
        <v>0.57471264367816</v>
      </c>
      <c r="G76" s="2">
        <v>0.54701909509877</v>
      </c>
      <c r="H76" s="2">
        <v>0.59415032875030305</v>
      </c>
      <c r="I76" s="2">
        <v>0.51351351351351304</v>
      </c>
      <c r="J76" s="2">
        <v>0.55434782608695599</v>
      </c>
      <c r="K76" s="2">
        <v>1.14262067653813E-2</v>
      </c>
      <c r="M76" s="2" t="e">
        <f>(Table1[[#This Row],[poisson_likelihood]] - (1-Table1[[#This Row],[poisson_likelihood]])/(1/Table1[[#This Row],[365 implied]]-1))/4</f>
        <v>#DIV/0!</v>
      </c>
      <c r="N76" s="3" t="e">
        <f>Table1[[#This Row],[kelly/4 365]]*$W$2*$U$2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99]]*$W$2*$U$2</f>
        <v>#DIV/0!</v>
      </c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8904</v>
      </c>
      <c r="B77" t="s">
        <v>16</v>
      </c>
      <c r="C77" s="1">
        <v>45626</v>
      </c>
      <c r="D77" t="s">
        <v>13</v>
      </c>
      <c r="E77">
        <v>1.5</v>
      </c>
      <c r="F77" s="2">
        <v>0.434782608695652</v>
      </c>
      <c r="G77" s="2">
        <v>0.40941191511258901</v>
      </c>
      <c r="H77" s="2">
        <v>0.46035098300624999</v>
      </c>
      <c r="I77" s="2">
        <v>0.42613636363636298</v>
      </c>
      <c r="J77" s="2">
        <v>0.443708609271523</v>
      </c>
      <c r="K77" s="2">
        <v>1.1309088637379901E-2</v>
      </c>
      <c r="M77" s="2" t="e">
        <f>(Table1[[#This Row],[poisson_likelihood]] - (1-Table1[[#This Row],[poisson_likelihood]])/(1/Table1[[#This Row],[365 implied]]-1))/4</f>
        <v>#DIV/0!</v>
      </c>
      <c r="N77" s="3" t="e">
        <f>Table1[[#This Row],[kelly/4 365]]*$W$2*$U$2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99]]*$W$2*$U$2</f>
        <v>#DIV/0!</v>
      </c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8951</v>
      </c>
      <c r="B78" t="s">
        <v>40</v>
      </c>
      <c r="C78" s="1">
        <v>45626</v>
      </c>
      <c r="D78" t="s">
        <v>12</v>
      </c>
      <c r="E78">
        <v>2.5</v>
      </c>
      <c r="F78" s="2">
        <v>0.476190476190476</v>
      </c>
      <c r="G78" s="2">
        <v>0.54079894615053303</v>
      </c>
      <c r="H78" s="2">
        <v>0.498965358142343</v>
      </c>
      <c r="I78" s="2">
        <v>0.455026455026455</v>
      </c>
      <c r="J78" s="2">
        <v>0.45619335347432</v>
      </c>
      <c r="K78" s="2">
        <v>1.0869830022481999E-2</v>
      </c>
      <c r="M78" s="2" t="e">
        <f>(Table1[[#This Row],[poisson_likelihood]] - (1-Table1[[#This Row],[poisson_likelihood]])/(1/Table1[[#This Row],[365 implied]]-1))/4</f>
        <v>#DIV/0!</v>
      </c>
      <c r="N78" s="3" t="e">
        <f>Table1[[#This Row],[kelly/4 365]]*$W$2*$U$2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99]]*$W$2*$U$2</f>
        <v>#DIV/0!</v>
      </c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9192</v>
      </c>
      <c r="B79" t="s">
        <v>160</v>
      </c>
      <c r="C79" s="1">
        <v>45626</v>
      </c>
      <c r="D79" t="s">
        <v>13</v>
      </c>
      <c r="E79">
        <v>1.5</v>
      </c>
      <c r="F79" s="2">
        <v>0.40485829959514102</v>
      </c>
      <c r="G79" s="2">
        <v>0.37574667236765202</v>
      </c>
      <c r="H79" s="2">
        <v>0.43003650088721901</v>
      </c>
      <c r="I79" s="2">
        <v>0.43809523809523798</v>
      </c>
      <c r="J79" s="2">
        <v>0.41563786008230402</v>
      </c>
      <c r="K79" s="2">
        <v>1.0576557345481701E-2</v>
      </c>
      <c r="M79" s="2" t="e">
        <f>(Table1[[#This Row],[poisson_likelihood]] - (1-Table1[[#This Row],[poisson_likelihood]])/(1/Table1[[#This Row],[365 implied]]-1))/4</f>
        <v>#DIV/0!</v>
      </c>
      <c r="N79" s="3" t="e">
        <f>Table1[[#This Row],[kelly/4 365]]*$W$2*$U$2</f>
        <v>#DIV/0!</v>
      </c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99]]*$W$2*$U$2</f>
        <v>#DIV/0!</v>
      </c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9069</v>
      </c>
      <c r="B80" t="s">
        <v>99</v>
      </c>
      <c r="C80" s="1">
        <v>45626</v>
      </c>
      <c r="D80" t="s">
        <v>12</v>
      </c>
      <c r="E80">
        <v>3.5</v>
      </c>
      <c r="F80" s="2">
        <v>0.42553191489361702</v>
      </c>
      <c r="G80" s="2">
        <v>0.48740323589961598</v>
      </c>
      <c r="H80" s="2">
        <v>0.44931774825745802</v>
      </c>
      <c r="I80" s="2">
        <v>0.45856353591160198</v>
      </c>
      <c r="J80" s="2">
        <v>0.46964856230031898</v>
      </c>
      <c r="K80" s="2">
        <v>1.0351242297227101E-2</v>
      </c>
      <c r="M80" s="2" t="e">
        <f>(Table1[[#This Row],[poisson_likelihood]] - (1-Table1[[#This Row],[poisson_likelihood]])/(1/Table1[[#This Row],[365 implied]]-1))/4</f>
        <v>#DIV/0!</v>
      </c>
      <c r="N80" s="3" t="e">
        <f>Table1[[#This Row],[kelly/4 365]]*$W$2*$U$2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99]]*$W$2*$U$2</f>
        <v>#DIV/0!</v>
      </c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9170</v>
      </c>
      <c r="B81" t="s">
        <v>149</v>
      </c>
      <c r="C81" s="1">
        <v>45626</v>
      </c>
      <c r="D81" t="s">
        <v>13</v>
      </c>
      <c r="E81">
        <v>2.5</v>
      </c>
      <c r="F81" s="2">
        <v>0.41666666666666602</v>
      </c>
      <c r="G81" s="2">
        <v>0.39367498062935002</v>
      </c>
      <c r="H81" s="2">
        <v>0.44035565083467898</v>
      </c>
      <c r="I81" s="2">
        <v>0.49180327868852403</v>
      </c>
      <c r="J81" s="2">
        <v>0.49221183800622997</v>
      </c>
      <c r="K81" s="2">
        <v>1.01524217862911E-2</v>
      </c>
      <c r="M81" s="2" t="e">
        <f>(Table1[[#This Row],[poisson_likelihood]] - (1-Table1[[#This Row],[poisson_likelihood]])/(1/Table1[[#This Row],[365 implied]]-1))/4</f>
        <v>#DIV/0!</v>
      </c>
      <c r="N81" s="3" t="e">
        <f>Table1[[#This Row],[kelly/4 365]]*$W$2*$U$2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99]]*$W$2*$U$2</f>
        <v>#DIV/0!</v>
      </c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9014</v>
      </c>
      <c r="B82" t="s">
        <v>71</v>
      </c>
      <c r="C82" s="1">
        <v>45626</v>
      </c>
      <c r="D82" t="s">
        <v>13</v>
      </c>
      <c r="E82">
        <v>1.5</v>
      </c>
      <c r="F82" s="2">
        <v>0.45045045045045001</v>
      </c>
      <c r="G82" s="2">
        <v>0.42885682367056799</v>
      </c>
      <c r="H82" s="2">
        <v>0.47253133276445197</v>
      </c>
      <c r="I82" s="2">
        <v>0.456989247311827</v>
      </c>
      <c r="J82" s="2">
        <v>0.453703703703703</v>
      </c>
      <c r="K82" s="2">
        <v>1.0044991544484599E-2</v>
      </c>
      <c r="M82" s="2" t="e">
        <f>(Table1[[#This Row],[poisson_likelihood]] - (1-Table1[[#This Row],[poisson_likelihood]])/(1/Table1[[#This Row],[365 implied]]-1))/4</f>
        <v>#DIV/0!</v>
      </c>
      <c r="N82" s="3" t="e">
        <f>Table1[[#This Row],[kelly/4 365]]*$W$2*$U$2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99]]*$W$2*$U$2</f>
        <v>#DIV/0!</v>
      </c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8948</v>
      </c>
      <c r="B83" t="s">
        <v>38</v>
      </c>
      <c r="C83" s="1">
        <v>45626</v>
      </c>
      <c r="D83" t="s">
        <v>13</v>
      </c>
      <c r="E83">
        <v>1.5</v>
      </c>
      <c r="F83" s="2">
        <v>0.42372881355932202</v>
      </c>
      <c r="G83" s="2">
        <v>0.40796417869632001</v>
      </c>
      <c r="H83" s="2">
        <v>0.44685474912381901</v>
      </c>
      <c r="I83" s="2">
        <v>0.34054054054054</v>
      </c>
      <c r="J83" s="2">
        <v>0.35403726708074501</v>
      </c>
      <c r="K83" s="2">
        <v>1.0032574987539299E-2</v>
      </c>
      <c r="M83" s="2" t="e">
        <f>(Table1[[#This Row],[poisson_likelihood]] - (1-Table1[[#This Row],[poisson_likelihood]])/(1/Table1[[#This Row],[365 implied]]-1))/4</f>
        <v>#DIV/0!</v>
      </c>
      <c r="N83" s="3" t="e">
        <f>Table1[[#This Row],[kelly/4 365]]*$W$2*$U$2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99]]*$W$2*$U$2</f>
        <v>#DIV/0!</v>
      </c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9205</v>
      </c>
      <c r="B84" t="s">
        <v>167</v>
      </c>
      <c r="C84" s="1">
        <v>45626</v>
      </c>
      <c r="D84" t="s">
        <v>12</v>
      </c>
      <c r="E84">
        <v>2.5</v>
      </c>
      <c r="F84" s="2">
        <v>0.387596899224806</v>
      </c>
      <c r="G84" s="2">
        <v>0.461013612557653</v>
      </c>
      <c r="H84" s="2">
        <v>0.41179653668000998</v>
      </c>
      <c r="I84" s="2">
        <v>0.37579617834394902</v>
      </c>
      <c r="J84" s="2">
        <v>0.39405204460966498</v>
      </c>
      <c r="K84" s="2">
        <v>9.8789659231686491E-3</v>
      </c>
      <c r="M84" s="2" t="e">
        <f>(Table1[[#This Row],[poisson_likelihood]] - (1-Table1[[#This Row],[poisson_likelihood]])/(1/Table1[[#This Row],[365 implied]]-1))/4</f>
        <v>#DIV/0!</v>
      </c>
      <c r="N84" s="3" t="e">
        <f>Table1[[#This Row],[kelly/4 365]]*$W$2*$U$2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99]]*$W$2*$U$2</f>
        <v>#DIV/0!</v>
      </c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8924</v>
      </c>
      <c r="B85" t="s">
        <v>26</v>
      </c>
      <c r="C85" s="1">
        <v>45626</v>
      </c>
      <c r="D85" t="s">
        <v>13</v>
      </c>
      <c r="E85">
        <v>2.5</v>
      </c>
      <c r="F85" s="2">
        <v>0.55555555555555503</v>
      </c>
      <c r="G85" s="2">
        <v>0.52607509658222495</v>
      </c>
      <c r="H85" s="2">
        <v>0.57257161608053997</v>
      </c>
      <c r="I85" s="2">
        <v>0.44516129032258001</v>
      </c>
      <c r="J85" s="2">
        <v>0.46071428571428502</v>
      </c>
      <c r="K85" s="2">
        <v>9.5715340453038002E-3</v>
      </c>
      <c r="M85" s="2" t="e">
        <f>(Table1[[#This Row],[poisson_likelihood]] - (1-Table1[[#This Row],[poisson_likelihood]])/(1/Table1[[#This Row],[365 implied]]-1))/4</f>
        <v>#DIV/0!</v>
      </c>
      <c r="N85" s="3" t="e">
        <f>Table1[[#This Row],[kelly/4 365]]*$W$2*$U$2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99]]*$W$2*$U$2</f>
        <v>#DIV/0!</v>
      </c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9178</v>
      </c>
      <c r="B86" t="s">
        <v>153</v>
      </c>
      <c r="C86" s="1">
        <v>45626</v>
      </c>
      <c r="D86" t="s">
        <v>13</v>
      </c>
      <c r="E86">
        <v>1.5</v>
      </c>
      <c r="F86" s="2">
        <v>0.51020408163265296</v>
      </c>
      <c r="G86" s="2">
        <v>0.47315653426450899</v>
      </c>
      <c r="H86" s="2">
        <v>0.52876990625582199</v>
      </c>
      <c r="I86" s="2">
        <v>0.50442477876106195</v>
      </c>
      <c r="J86" s="2">
        <v>0.51383399209486103</v>
      </c>
      <c r="K86" s="2">
        <v>9.4763063180759097E-3</v>
      </c>
      <c r="M86" s="2" t="e">
        <f>(Table1[[#This Row],[poisson_likelihood]] - (1-Table1[[#This Row],[poisson_likelihood]])/(1/Table1[[#This Row],[365 implied]]-1))/4</f>
        <v>#DIV/0!</v>
      </c>
      <c r="N86" s="3" t="e">
        <f>Table1[[#This Row],[kelly/4 365]]*$W$2*$U$2</f>
        <v>#DIV/0!</v>
      </c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99]]*$W$2*$U$2</f>
        <v>#DIV/0!</v>
      </c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9140</v>
      </c>
      <c r="B87" t="s">
        <v>134</v>
      </c>
      <c r="C87" s="1">
        <v>45626</v>
      </c>
      <c r="D87" t="s">
        <v>13</v>
      </c>
      <c r="E87">
        <v>2.5</v>
      </c>
      <c r="F87" s="2">
        <v>0.625</v>
      </c>
      <c r="G87" s="2">
        <v>0.58635325815271</v>
      </c>
      <c r="H87" s="2">
        <v>0.63920099444602596</v>
      </c>
      <c r="I87" s="2">
        <v>0.57377049180327799</v>
      </c>
      <c r="J87" s="2">
        <v>0.57324840764331197</v>
      </c>
      <c r="K87" s="2">
        <v>9.4673296306844405E-3</v>
      </c>
      <c r="M87" s="2" t="e">
        <f>(Table1[[#This Row],[poisson_likelihood]] - (1-Table1[[#This Row],[poisson_likelihood]])/(1/Table1[[#This Row],[365 implied]]-1))/4</f>
        <v>#DIV/0!</v>
      </c>
      <c r="N87" s="3" t="e">
        <f>Table1[[#This Row],[kelly/4 365]]*$W$2*$U$2</f>
        <v>#DIV/0!</v>
      </c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99]]*$W$2*$U$2</f>
        <v>#DIV/0!</v>
      </c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9118</v>
      </c>
      <c r="B88" t="s">
        <v>123</v>
      </c>
      <c r="C88" s="1">
        <v>45626</v>
      </c>
      <c r="D88" t="s">
        <v>13</v>
      </c>
      <c r="E88">
        <v>1.5</v>
      </c>
      <c r="F88" s="2">
        <v>0.47169811320754701</v>
      </c>
      <c r="G88" s="2">
        <v>0.44229275890658798</v>
      </c>
      <c r="H88" s="2">
        <v>0.49061352765113603</v>
      </c>
      <c r="I88" s="2">
        <v>0.53888888888888797</v>
      </c>
      <c r="J88" s="2">
        <v>0.53525641025641002</v>
      </c>
      <c r="K88" s="2">
        <v>8.9510443349129307E-3</v>
      </c>
      <c r="M88" s="2" t="e">
        <f>(Table1[[#This Row],[poisson_likelihood]] - (1-Table1[[#This Row],[poisson_likelihood]])/(1/Table1[[#This Row],[365 implied]]-1))/4</f>
        <v>#DIV/0!</v>
      </c>
      <c r="N88" s="3" t="e">
        <f>Table1[[#This Row],[kelly/4 365]]*$W$2*$U$2</f>
        <v>#DIV/0!</v>
      </c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99]]*$W$2*$U$2</f>
        <v>#DIV/0!</v>
      </c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8899</v>
      </c>
      <c r="B89" t="s">
        <v>14</v>
      </c>
      <c r="C89" s="1">
        <v>45626</v>
      </c>
      <c r="D89" t="s">
        <v>12</v>
      </c>
      <c r="E89">
        <v>2.5</v>
      </c>
      <c r="F89" s="2">
        <v>0.48780487804877998</v>
      </c>
      <c r="G89" s="2">
        <v>0.54424857672238902</v>
      </c>
      <c r="H89" s="2">
        <v>0.50566169963944896</v>
      </c>
      <c r="I89" s="2">
        <v>0.54594594594594503</v>
      </c>
      <c r="J89" s="2">
        <v>0.5</v>
      </c>
      <c r="K89" s="2">
        <v>8.7158295859215505E-3</v>
      </c>
      <c r="M89" s="2" t="e">
        <f>(Table1[[#This Row],[poisson_likelihood]] - (1-Table1[[#This Row],[poisson_likelihood]])/(1/Table1[[#This Row],[365 implied]]-1))/4</f>
        <v>#DIV/0!</v>
      </c>
      <c r="N89" s="3" t="e">
        <f>Table1[[#This Row],[kelly/4 365]]*$W$2*$U$2</f>
        <v>#DIV/0!</v>
      </c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99]]*$W$2*$U$2</f>
        <v>#DIV/0!</v>
      </c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9060</v>
      </c>
      <c r="B90" t="s">
        <v>94</v>
      </c>
      <c r="C90" s="1">
        <v>45626</v>
      </c>
      <c r="D90" t="s">
        <v>13</v>
      </c>
      <c r="E90">
        <v>1.5</v>
      </c>
      <c r="F90" s="2">
        <v>0.45454545454545398</v>
      </c>
      <c r="G90" s="2">
        <v>0.427098956734772</v>
      </c>
      <c r="H90" s="2">
        <v>0.47351365785354699</v>
      </c>
      <c r="I90" s="2">
        <v>0.48427672955974799</v>
      </c>
      <c r="J90" s="2">
        <v>0.46917808219177998</v>
      </c>
      <c r="K90" s="2">
        <v>8.6937598495424595E-3</v>
      </c>
      <c r="M90" s="2" t="e">
        <f>(Table1[[#This Row],[poisson_likelihood]] - (1-Table1[[#This Row],[poisson_likelihood]])/(1/Table1[[#This Row],[365 implied]]-1))/4</f>
        <v>#DIV/0!</v>
      </c>
      <c r="N90" s="3" t="e">
        <f>Table1[[#This Row],[kelly/4 365]]*$W$2*$U$2</f>
        <v>#DIV/0!</v>
      </c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99]]*$W$2*$U$2</f>
        <v>#DIV/0!</v>
      </c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8942</v>
      </c>
      <c r="B91" t="s">
        <v>35</v>
      </c>
      <c r="C91" s="1">
        <v>45626</v>
      </c>
      <c r="D91" t="s">
        <v>13</v>
      </c>
      <c r="E91">
        <v>1.5</v>
      </c>
      <c r="F91" s="2">
        <v>0.45045045045045001</v>
      </c>
      <c r="G91" s="2">
        <v>0.43370190167424699</v>
      </c>
      <c r="H91" s="2">
        <v>0.46831779759941</v>
      </c>
      <c r="I91" s="2">
        <v>0.37671232876712302</v>
      </c>
      <c r="J91" s="2">
        <v>0.46274509803921499</v>
      </c>
      <c r="K91" s="2">
        <v>8.1281784161252296E-3</v>
      </c>
      <c r="M91" s="2" t="e">
        <f>(Table1[[#This Row],[poisson_likelihood]] - (1-Table1[[#This Row],[poisson_likelihood]])/(1/Table1[[#This Row],[365 implied]]-1))/4</f>
        <v>#DIV/0!</v>
      </c>
      <c r="N91" s="3" t="e">
        <f>Table1[[#This Row],[kelly/4 365]]*$W$2*$U$2</f>
        <v>#DIV/0!</v>
      </c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99]]*$W$2*$U$2</f>
        <v>#DIV/0!</v>
      </c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9212</v>
      </c>
      <c r="B92" t="s">
        <v>170</v>
      </c>
      <c r="C92" s="1">
        <v>45626</v>
      </c>
      <c r="D92" t="s">
        <v>13</v>
      </c>
      <c r="E92">
        <v>1.5</v>
      </c>
      <c r="F92" s="2">
        <v>0.476190476190476</v>
      </c>
      <c r="G92" s="2">
        <v>0.43387231524271302</v>
      </c>
      <c r="H92" s="2">
        <v>0.49317495168702302</v>
      </c>
      <c r="I92" s="2">
        <v>0.47058823529411697</v>
      </c>
      <c r="J92" s="2">
        <v>0.52212389380530899</v>
      </c>
      <c r="K92" s="2">
        <v>8.1062269415337999E-3</v>
      </c>
      <c r="M92" s="2" t="e">
        <f>(Table1[[#This Row],[poisson_likelihood]] - (1-Table1[[#This Row],[poisson_likelihood]])/(1/Table1[[#This Row],[365 implied]]-1))/4</f>
        <v>#DIV/0!</v>
      </c>
      <c r="N92" s="3" t="e">
        <f>Table1[[#This Row],[kelly/4 365]]*$W$2*$U$2</f>
        <v>#DIV/0!</v>
      </c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99]]*$W$2*$U$2</f>
        <v>#DIV/0!</v>
      </c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9010</v>
      </c>
      <c r="B93" t="s">
        <v>69</v>
      </c>
      <c r="C93" s="1">
        <v>45626</v>
      </c>
      <c r="D93" t="s">
        <v>13</v>
      </c>
      <c r="E93">
        <v>2.5</v>
      </c>
      <c r="F93" s="2">
        <v>0.61728395061728303</v>
      </c>
      <c r="G93" s="2">
        <v>0.57340669015406398</v>
      </c>
      <c r="H93" s="2">
        <v>0.629638979836735</v>
      </c>
      <c r="I93" s="2">
        <v>0.61538461538461497</v>
      </c>
      <c r="J93" s="2">
        <v>0.63461538461538403</v>
      </c>
      <c r="K93" s="2">
        <v>8.0706239256091699E-3</v>
      </c>
      <c r="M93" s="2" t="e">
        <f>(Table1[[#This Row],[poisson_likelihood]] - (1-Table1[[#This Row],[poisson_likelihood]])/(1/Table1[[#This Row],[365 implied]]-1))/4</f>
        <v>#DIV/0!</v>
      </c>
      <c r="N93" s="3" t="e">
        <f>Table1[[#This Row],[kelly/4 365]]*$W$2*$U$2</f>
        <v>#DIV/0!</v>
      </c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99]]*$W$2*$U$2</f>
        <v>#DIV/0!</v>
      </c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9121</v>
      </c>
      <c r="B94" t="s">
        <v>125</v>
      </c>
      <c r="C94" s="1">
        <v>45626</v>
      </c>
      <c r="D94" t="s">
        <v>12</v>
      </c>
      <c r="E94">
        <v>3.5</v>
      </c>
      <c r="F94" s="2">
        <v>0.434782608695652</v>
      </c>
      <c r="G94" s="2">
        <v>0.48920890138975898</v>
      </c>
      <c r="H94" s="2">
        <v>0.452744823018914</v>
      </c>
      <c r="I94" s="2">
        <v>0.479768786127167</v>
      </c>
      <c r="J94" s="2">
        <v>0.46006389776357798</v>
      </c>
      <c r="K94" s="2">
        <v>7.9448255660584197E-3</v>
      </c>
      <c r="M94" s="2" t="e">
        <f>(Table1[[#This Row],[poisson_likelihood]] - (1-Table1[[#This Row],[poisson_likelihood]])/(1/Table1[[#This Row],[365 implied]]-1))/4</f>
        <v>#DIV/0!</v>
      </c>
      <c r="N94" s="3" t="e">
        <f>Table1[[#This Row],[kelly/4 365]]*$W$2*$U$2</f>
        <v>#DIV/0!</v>
      </c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99]]*$W$2*$U$2</f>
        <v>#DIV/0!</v>
      </c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9016</v>
      </c>
      <c r="B95" t="s">
        <v>72</v>
      </c>
      <c r="C95" s="1">
        <v>45626</v>
      </c>
      <c r="D95" t="s">
        <v>13</v>
      </c>
      <c r="E95">
        <v>2.5</v>
      </c>
      <c r="F95" s="2">
        <v>0.46511627906976699</v>
      </c>
      <c r="G95" s="2">
        <v>0.44468920590455102</v>
      </c>
      <c r="H95" s="2">
        <v>0.48039984445853201</v>
      </c>
      <c r="I95" s="2">
        <v>0.51052631578947305</v>
      </c>
      <c r="J95" s="2">
        <v>0.48802395209580801</v>
      </c>
      <c r="K95" s="2">
        <v>7.1434055621402096E-3</v>
      </c>
      <c r="M95" s="2" t="e">
        <f>(Table1[[#This Row],[poisson_likelihood]] - (1-Table1[[#This Row],[poisson_likelihood]])/(1/Table1[[#This Row],[365 implied]]-1))/4</f>
        <v>#DIV/0!</v>
      </c>
      <c r="N95" s="3" t="e">
        <f>Table1[[#This Row],[kelly/4 365]]*$W$2*$U$2</f>
        <v>#DIV/0!</v>
      </c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99]]*$W$2*$U$2</f>
        <v>#DIV/0!</v>
      </c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9066</v>
      </c>
      <c r="B96" t="s">
        <v>97</v>
      </c>
      <c r="C96" s="1">
        <v>45626</v>
      </c>
      <c r="D96" t="s">
        <v>13</v>
      </c>
      <c r="E96">
        <v>2.5</v>
      </c>
      <c r="F96" s="2">
        <v>0.485436893203883</v>
      </c>
      <c r="G96" s="2">
        <v>0.45586749905287899</v>
      </c>
      <c r="H96" s="2">
        <v>0.50005791632442698</v>
      </c>
      <c r="I96" s="2">
        <v>0.46961325966850798</v>
      </c>
      <c r="J96" s="2">
        <v>0.45779220779220697</v>
      </c>
      <c r="K96" s="2">
        <v>7.1036102896981203E-3</v>
      </c>
      <c r="M96" s="2" t="e">
        <f>(Table1[[#This Row],[poisson_likelihood]] - (1-Table1[[#This Row],[poisson_likelihood]])/(1/Table1[[#This Row],[365 implied]]-1))/4</f>
        <v>#DIV/0!</v>
      </c>
      <c r="N96" s="3" t="e">
        <f>Table1[[#This Row],[kelly/4 365]]*$W$2*$U$2</f>
        <v>#DIV/0!</v>
      </c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99]]*$W$2*$U$2</f>
        <v>#DIV/0!</v>
      </c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8929</v>
      </c>
      <c r="B97" t="s">
        <v>29</v>
      </c>
      <c r="C97" s="1">
        <v>45626</v>
      </c>
      <c r="D97" t="s">
        <v>12</v>
      </c>
      <c r="E97">
        <v>2.5</v>
      </c>
      <c r="F97" s="2">
        <v>0.4</v>
      </c>
      <c r="G97" s="2">
        <v>0.46535041387335002</v>
      </c>
      <c r="H97" s="2">
        <v>0.41597889355731299</v>
      </c>
      <c r="I97" s="2">
        <v>0.45989304812834197</v>
      </c>
      <c r="J97" s="2">
        <v>0.40615384615384598</v>
      </c>
      <c r="K97" s="2">
        <v>6.6578723155470802E-3</v>
      </c>
      <c r="M97" s="2" t="e">
        <f>(Table1[[#This Row],[poisson_likelihood]] - (1-Table1[[#This Row],[poisson_likelihood]])/(1/Table1[[#This Row],[365 implied]]-1))/4</f>
        <v>#DIV/0!</v>
      </c>
      <c r="N97" s="3" t="e">
        <f>Table1[[#This Row],[kelly/4 365]]*$W$2*$U$2</f>
        <v>#DIV/0!</v>
      </c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99]]*$W$2*$U$2</f>
        <v>#DIV/0!</v>
      </c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9084</v>
      </c>
      <c r="B98" t="s">
        <v>106</v>
      </c>
      <c r="C98" s="1">
        <v>45626</v>
      </c>
      <c r="D98" t="s">
        <v>13</v>
      </c>
      <c r="E98">
        <v>2.5</v>
      </c>
      <c r="F98" s="2">
        <v>0.5</v>
      </c>
      <c r="G98" s="2">
        <v>0.47077731949546098</v>
      </c>
      <c r="H98" s="2">
        <v>0.51311864772871896</v>
      </c>
      <c r="I98" s="2">
        <v>0.46511627906976699</v>
      </c>
      <c r="J98" s="2">
        <v>0.50165016501650095</v>
      </c>
      <c r="K98" s="2">
        <v>6.5593238643595298E-3</v>
      </c>
      <c r="M98" s="2" t="e">
        <f>(Table1[[#This Row],[poisson_likelihood]] - (1-Table1[[#This Row],[poisson_likelihood]])/(1/Table1[[#This Row],[365 implied]]-1))/4</f>
        <v>#DIV/0!</v>
      </c>
      <c r="N98" s="3" t="e">
        <f>Table1[[#This Row],[kelly/4 365]]*$W$2*$U$2</f>
        <v>#DIV/0!</v>
      </c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99]]*$W$2*$U$2</f>
        <v>#DIV/0!</v>
      </c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9025</v>
      </c>
      <c r="B99" t="s">
        <v>77</v>
      </c>
      <c r="C99" s="1">
        <v>45626</v>
      </c>
      <c r="D99" t="s">
        <v>12</v>
      </c>
      <c r="E99">
        <v>1.5</v>
      </c>
      <c r="F99" s="2">
        <v>0.54644808743169304</v>
      </c>
      <c r="G99" s="2">
        <v>0.59318913740235402</v>
      </c>
      <c r="H99" s="2">
        <v>0.55741300248854297</v>
      </c>
      <c r="I99" s="2">
        <v>0.56593406593406503</v>
      </c>
      <c r="J99" s="2">
        <v>0.52500000000000002</v>
      </c>
      <c r="K99" s="2">
        <v>6.0439140222994202E-3</v>
      </c>
      <c r="M99" s="2" t="e">
        <f>(Table1[[#This Row],[poisson_likelihood]] - (1-Table1[[#This Row],[poisson_likelihood]])/(1/Table1[[#This Row],[365 implied]]-1))/4</f>
        <v>#DIV/0!</v>
      </c>
      <c r="N99" s="3" t="e">
        <f>Table1[[#This Row],[kelly/4 365]]*$W$2*$U$2</f>
        <v>#DIV/0!</v>
      </c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99]]*$W$2*$U$2</f>
        <v>#DIV/0!</v>
      </c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9120</v>
      </c>
      <c r="B100" t="s">
        <v>124</v>
      </c>
      <c r="C100" s="1">
        <v>45626</v>
      </c>
      <c r="D100" t="s">
        <v>13</v>
      </c>
      <c r="E100">
        <v>3.5</v>
      </c>
      <c r="F100" s="2">
        <v>0.56497175141242895</v>
      </c>
      <c r="G100" s="2">
        <v>0.53918891026494198</v>
      </c>
      <c r="H100" s="2">
        <v>0.57490673831939199</v>
      </c>
      <c r="I100" s="2">
        <v>0.60335195530726204</v>
      </c>
      <c r="J100" s="2">
        <v>0.59677419354838701</v>
      </c>
      <c r="K100" s="2">
        <v>5.7093918264041399E-3</v>
      </c>
      <c r="M100" s="2" t="e">
        <f>(Table1[[#This Row],[poisson_likelihood]] - (1-Table1[[#This Row],[poisson_likelihood]])/(1/Table1[[#This Row],[365 implied]]-1))/4</f>
        <v>#DIV/0!</v>
      </c>
      <c r="N100" s="3" t="e">
        <f>Table1[[#This Row],[kelly/4 365]]*$W$2*$U$2</f>
        <v>#DIV/0!</v>
      </c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99]]*$W$2*$U$2</f>
        <v>#DIV/0!</v>
      </c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9123</v>
      </c>
      <c r="B101" t="s">
        <v>126</v>
      </c>
      <c r="C101" s="1">
        <v>45626</v>
      </c>
      <c r="D101" t="s">
        <v>12</v>
      </c>
      <c r="E101">
        <v>2.5</v>
      </c>
      <c r="F101" s="2">
        <v>0.45454545454545398</v>
      </c>
      <c r="G101" s="2">
        <v>0.51099221296597197</v>
      </c>
      <c r="H101" s="2">
        <v>0.46653517574748798</v>
      </c>
      <c r="I101" s="2">
        <v>0.49006622516556197</v>
      </c>
      <c r="J101" s="2">
        <v>0.47970479704796998</v>
      </c>
      <c r="K101" s="2">
        <v>5.4952888842655697E-3</v>
      </c>
      <c r="M101" s="2" t="e">
        <f>(Table1[[#This Row],[poisson_likelihood]] - (1-Table1[[#This Row],[poisson_likelihood]])/(1/Table1[[#This Row],[365 implied]]-1))/4</f>
        <v>#DIV/0!</v>
      </c>
      <c r="N101" s="3" t="e">
        <f>Table1[[#This Row],[kelly/4 365]]*$W$2*$U$2</f>
        <v>#DIV/0!</v>
      </c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99]]*$W$2*$U$2</f>
        <v>#DIV/0!</v>
      </c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9067</v>
      </c>
      <c r="B102" t="s">
        <v>98</v>
      </c>
      <c r="C102" s="1">
        <v>45626</v>
      </c>
      <c r="D102" t="s">
        <v>12</v>
      </c>
      <c r="E102">
        <v>2.5</v>
      </c>
      <c r="F102" s="2">
        <v>0.58823529411764697</v>
      </c>
      <c r="G102" s="2">
        <v>0.61379230540201002</v>
      </c>
      <c r="H102" s="2">
        <v>0.597124264720159</v>
      </c>
      <c r="I102" s="2">
        <v>0.56287425149700598</v>
      </c>
      <c r="J102" s="2">
        <v>0.54861111111111105</v>
      </c>
      <c r="K102" s="2">
        <v>5.3968750086684997E-3</v>
      </c>
      <c r="M102" s="2" t="e">
        <f>(Table1[[#This Row],[poisson_likelihood]] - (1-Table1[[#This Row],[poisson_likelihood]])/(1/Table1[[#This Row],[365 implied]]-1))/4</f>
        <v>#DIV/0!</v>
      </c>
      <c r="N102" s="3" t="e">
        <f>Table1[[#This Row],[kelly/4 365]]*$W$2*$U$2</f>
        <v>#DIV/0!</v>
      </c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99]]*$W$2*$U$2</f>
        <v>#DIV/0!</v>
      </c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9158</v>
      </c>
      <c r="B103" t="s">
        <v>143</v>
      </c>
      <c r="C103" s="1">
        <v>45626</v>
      </c>
      <c r="D103" t="s">
        <v>13</v>
      </c>
      <c r="E103">
        <v>2.5</v>
      </c>
      <c r="F103" s="2">
        <v>0.51020408163265296</v>
      </c>
      <c r="G103" s="2">
        <v>0.47922553239606602</v>
      </c>
      <c r="H103" s="2">
        <v>0.52023275291118298</v>
      </c>
      <c r="I103" s="2">
        <v>0.44736842105263103</v>
      </c>
      <c r="J103" s="2">
        <v>0.46045197740112898</v>
      </c>
      <c r="K103" s="2">
        <v>5.1188009650831997E-3</v>
      </c>
      <c r="M103" s="2" t="e">
        <f>(Table1[[#This Row],[poisson_likelihood]] - (1-Table1[[#This Row],[poisson_likelihood]])/(1/Table1[[#This Row],[365 implied]]-1))/4</f>
        <v>#DIV/0!</v>
      </c>
      <c r="N103" s="3" t="e">
        <f>Table1[[#This Row],[kelly/4 365]]*$W$2*$U$2</f>
        <v>#DIV/0!</v>
      </c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99]]*$W$2*$U$2</f>
        <v>#DIV/0!</v>
      </c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9173</v>
      </c>
      <c r="B104" t="s">
        <v>151</v>
      </c>
      <c r="C104" s="1">
        <v>45626</v>
      </c>
      <c r="D104" t="s">
        <v>12</v>
      </c>
      <c r="E104">
        <v>2.5</v>
      </c>
      <c r="F104" s="2">
        <v>0.45871559633027498</v>
      </c>
      <c r="G104" s="2">
        <v>0.51273040238853995</v>
      </c>
      <c r="H104" s="2">
        <v>0.46939635185640799</v>
      </c>
      <c r="I104" s="2">
        <v>0.39784946236559099</v>
      </c>
      <c r="J104" s="2">
        <v>0.38271604938271597</v>
      </c>
      <c r="K104" s="2">
        <v>4.9330608150359801E-3</v>
      </c>
      <c r="M104" s="2" t="e">
        <f>(Table1[[#This Row],[poisson_likelihood]] - (1-Table1[[#This Row],[poisson_likelihood]])/(1/Table1[[#This Row],[365 implied]]-1))/4</f>
        <v>#DIV/0!</v>
      </c>
      <c r="N104" s="3" t="e">
        <f>Table1[[#This Row],[kelly/4 365]]*$W$2*$U$2</f>
        <v>#DIV/0!</v>
      </c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99]]*$W$2*$U$2</f>
        <v>#DIV/0!</v>
      </c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9018</v>
      </c>
      <c r="B105" t="s">
        <v>73</v>
      </c>
      <c r="C105" s="1">
        <v>45626</v>
      </c>
      <c r="D105" t="s">
        <v>13</v>
      </c>
      <c r="E105">
        <v>2.5</v>
      </c>
      <c r="F105" s="2">
        <v>0.48076923076923</v>
      </c>
      <c r="G105" s="2">
        <v>0.45327214214497002</v>
      </c>
      <c r="H105" s="2">
        <v>0.490731507707583</v>
      </c>
      <c r="I105" s="2">
        <v>0.45505617977528001</v>
      </c>
      <c r="J105" s="2">
        <v>0.47266881028938901</v>
      </c>
      <c r="K105" s="2">
        <v>4.7966518592068496E-3</v>
      </c>
      <c r="M105" s="2" t="e">
        <f>(Table1[[#This Row],[poisson_likelihood]] - (1-Table1[[#This Row],[poisson_likelihood]])/(1/Table1[[#This Row],[365 implied]]-1))/4</f>
        <v>#DIV/0!</v>
      </c>
      <c r="N105" s="3" t="e">
        <f>Table1[[#This Row],[kelly/4 365]]*$W$2*$U$2</f>
        <v>#DIV/0!</v>
      </c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99]]*$W$2*$U$2</f>
        <v>#DIV/0!</v>
      </c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9172</v>
      </c>
      <c r="B106" t="s">
        <v>150</v>
      </c>
      <c r="C106" s="1">
        <v>45626</v>
      </c>
      <c r="D106" t="s">
        <v>13</v>
      </c>
      <c r="E106">
        <v>1.5</v>
      </c>
      <c r="F106" s="2">
        <v>0.39370078740157399</v>
      </c>
      <c r="G106" s="2">
        <v>0.35665231024708999</v>
      </c>
      <c r="H106" s="2">
        <v>0.40529939177993002</v>
      </c>
      <c r="I106" s="2">
        <v>0.44198895027624302</v>
      </c>
      <c r="J106" s="2">
        <v>0.443037974683544</v>
      </c>
      <c r="K106" s="2">
        <v>4.7825414157503998E-3</v>
      </c>
      <c r="M106" s="2" t="e">
        <f>(Table1[[#This Row],[poisson_likelihood]] - (1-Table1[[#This Row],[poisson_likelihood]])/(1/Table1[[#This Row],[365 implied]]-1))/4</f>
        <v>#DIV/0!</v>
      </c>
      <c r="N106" s="3" t="e">
        <f>Table1[[#This Row],[kelly/4 365]]*$W$2*$U$2</f>
        <v>#DIV/0!</v>
      </c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99]]*$W$2*$U$2</f>
        <v>#DIV/0!</v>
      </c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9102</v>
      </c>
      <c r="B107" t="s">
        <v>115</v>
      </c>
      <c r="C107" s="1">
        <v>45626</v>
      </c>
      <c r="D107" t="s">
        <v>13</v>
      </c>
      <c r="E107">
        <v>2.5</v>
      </c>
      <c r="F107" s="2">
        <v>0.44247787610619399</v>
      </c>
      <c r="G107" s="2">
        <v>0.41440205462732699</v>
      </c>
      <c r="H107" s="2">
        <v>0.45223342590257598</v>
      </c>
      <c r="I107" s="2">
        <v>0.46153846153846101</v>
      </c>
      <c r="J107" s="2">
        <v>0.43260188087774198</v>
      </c>
      <c r="K107" s="2">
        <v>4.3745124086948103E-3</v>
      </c>
      <c r="M107" s="2" t="e">
        <f>(Table1[[#This Row],[poisson_likelihood]] - (1-Table1[[#This Row],[poisson_likelihood]])/(1/Table1[[#This Row],[365 implied]]-1))/4</f>
        <v>#DIV/0!</v>
      </c>
      <c r="N107" s="3" t="e">
        <f>Table1[[#This Row],[kelly/4 365]]*$W$2*$U$2</f>
        <v>#DIV/0!</v>
      </c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99]]*$W$2*$U$2</f>
        <v>#DIV/0!</v>
      </c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8946</v>
      </c>
      <c r="B108" t="s">
        <v>37</v>
      </c>
      <c r="C108" s="1">
        <v>45626</v>
      </c>
      <c r="D108" t="s">
        <v>13</v>
      </c>
      <c r="E108">
        <v>1.5</v>
      </c>
      <c r="F108" s="2">
        <v>0.44843049327354201</v>
      </c>
      <c r="G108" s="2">
        <v>0.40893703599364101</v>
      </c>
      <c r="H108" s="2">
        <v>0.45672660339815302</v>
      </c>
      <c r="I108" s="2">
        <v>0.45251396648044601</v>
      </c>
      <c r="J108" s="2">
        <v>0.45886075949367</v>
      </c>
      <c r="K108" s="2">
        <v>3.7602287759922401E-3</v>
      </c>
      <c r="M108" s="2" t="e">
        <f>(Table1[[#This Row],[poisson_likelihood]] - (1-Table1[[#This Row],[poisson_likelihood]])/(1/Table1[[#This Row],[365 implied]]-1))/4</f>
        <v>#DIV/0!</v>
      </c>
      <c r="N108" s="3" t="e">
        <f>Table1[[#This Row],[kelly/4 365]]*$W$2*$U$2</f>
        <v>#DIV/0!</v>
      </c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99]]*$W$2*$U$2</f>
        <v>#DIV/0!</v>
      </c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8957</v>
      </c>
      <c r="B109" t="s">
        <v>43</v>
      </c>
      <c r="C109" s="1">
        <v>45626</v>
      </c>
      <c r="D109" t="s">
        <v>12</v>
      </c>
      <c r="E109">
        <v>2.5</v>
      </c>
      <c r="F109" s="2">
        <v>0.57471264367816</v>
      </c>
      <c r="G109" s="2">
        <v>0.60827292801004695</v>
      </c>
      <c r="H109" s="2">
        <v>0.57893850275660297</v>
      </c>
      <c r="I109" s="2">
        <v>0.47204968944099301</v>
      </c>
      <c r="J109" s="2">
        <v>0.47211895910780599</v>
      </c>
      <c r="K109" s="2">
        <v>2.4841198636792999E-3</v>
      </c>
      <c r="M109" s="2" t="e">
        <f>(Table1[[#This Row],[poisson_likelihood]] - (1-Table1[[#This Row],[poisson_likelihood]])/(1/Table1[[#This Row],[365 implied]]-1))/4</f>
        <v>#DIV/0!</v>
      </c>
      <c r="N109" s="3" t="e">
        <f>Table1[[#This Row],[kelly/4 365]]*$W$2*$U$2</f>
        <v>#DIV/0!</v>
      </c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99]]*$W$2*$U$2</f>
        <v>#DIV/0!</v>
      </c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9088</v>
      </c>
      <c r="B110" t="s">
        <v>108</v>
      </c>
      <c r="C110" s="1">
        <v>45626</v>
      </c>
      <c r="D110" t="s">
        <v>13</v>
      </c>
      <c r="E110">
        <v>2.5</v>
      </c>
      <c r="F110" s="2">
        <v>0.42553191489361702</v>
      </c>
      <c r="G110" s="2">
        <v>0.38587641312578902</v>
      </c>
      <c r="H110" s="2">
        <v>0.43007696117796601</v>
      </c>
      <c r="I110" s="2">
        <v>0.42391304347825998</v>
      </c>
      <c r="J110" s="2">
        <v>0.42105263157894701</v>
      </c>
      <c r="K110" s="2">
        <v>1.9779368089297101E-3</v>
      </c>
      <c r="M110" s="2" t="e">
        <f>(Table1[[#This Row],[poisson_likelihood]] - (1-Table1[[#This Row],[poisson_likelihood]])/(1/Table1[[#This Row],[365 implied]]-1))/4</f>
        <v>#DIV/0!</v>
      </c>
      <c r="N110" s="3" t="e">
        <f>Table1[[#This Row],[kelly/4 365]]*$W$2*$U$2</f>
        <v>#DIV/0!</v>
      </c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99]]*$W$2*$U$2</f>
        <v>#DIV/0!</v>
      </c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9042</v>
      </c>
      <c r="B111" t="s">
        <v>85</v>
      </c>
      <c r="C111" s="1">
        <v>45626</v>
      </c>
      <c r="D111" t="s">
        <v>13</v>
      </c>
      <c r="E111">
        <v>1.5</v>
      </c>
      <c r="F111" s="2">
        <v>0.434782608695652</v>
      </c>
      <c r="G111" s="2">
        <v>0.39745384513054099</v>
      </c>
      <c r="H111" s="2">
        <v>0.43919275444658701</v>
      </c>
      <c r="I111" s="2">
        <v>0.494623655913978</v>
      </c>
      <c r="J111" s="2">
        <v>0.45230769230769202</v>
      </c>
      <c r="K111" s="2">
        <v>1.9506413898367401E-3</v>
      </c>
      <c r="M111" s="2" t="e">
        <f>(Table1[[#This Row],[poisson_likelihood]] - (1-Table1[[#This Row],[poisson_likelihood]])/(1/Table1[[#This Row],[365 implied]]-1))/4</f>
        <v>#DIV/0!</v>
      </c>
      <c r="N111" s="3" t="e">
        <f>Table1[[#This Row],[kelly/4 365]]*$W$2*$U$2</f>
        <v>#DIV/0!</v>
      </c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99]]*$W$2*$U$2</f>
        <v>#DIV/0!</v>
      </c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9125</v>
      </c>
      <c r="B112" t="s">
        <v>127</v>
      </c>
      <c r="C112" s="1">
        <v>45626</v>
      </c>
      <c r="D112" t="s">
        <v>12</v>
      </c>
      <c r="E112">
        <v>1.5</v>
      </c>
      <c r="F112" s="2">
        <v>0.57471264367816</v>
      </c>
      <c r="G112" s="2">
        <v>0.61126087644544802</v>
      </c>
      <c r="H112" s="2">
        <v>0.57802772919652301</v>
      </c>
      <c r="I112" s="2">
        <v>0.553459119496855</v>
      </c>
      <c r="J112" s="2">
        <v>0.55518394648829394</v>
      </c>
      <c r="K112" s="2">
        <v>1.94873270336176E-3</v>
      </c>
      <c r="M112" s="2" t="e">
        <f>(Table1[[#This Row],[poisson_likelihood]] - (1-Table1[[#This Row],[poisson_likelihood]])/(1/Table1[[#This Row],[365 implied]]-1))/4</f>
        <v>#DIV/0!</v>
      </c>
      <c r="N112" s="3" t="e">
        <f>Table1[[#This Row],[kelly/4 365]]*$W$2*$U$2</f>
        <v>#DIV/0!</v>
      </c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99]]*$W$2*$U$2</f>
        <v>#DIV/0!</v>
      </c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8934</v>
      </c>
      <c r="B113" t="s">
        <v>31</v>
      </c>
      <c r="C113" s="1">
        <v>45626</v>
      </c>
      <c r="D113" t="s">
        <v>13</v>
      </c>
      <c r="E113">
        <v>2.5</v>
      </c>
      <c r="F113" s="2">
        <v>0.46511627906976699</v>
      </c>
      <c r="G113" s="2">
        <v>0.43168205946559601</v>
      </c>
      <c r="H113" s="2">
        <v>0.46799379050481899</v>
      </c>
      <c r="I113" s="2">
        <v>0.465753424657534</v>
      </c>
      <c r="J113" s="2">
        <v>0.45977011494252801</v>
      </c>
      <c r="K113" s="2">
        <v>1.3449238229046401E-3</v>
      </c>
      <c r="M113" s="2" t="e">
        <f>(Table1[[#This Row],[poisson_likelihood]] - (1-Table1[[#This Row],[poisson_likelihood]])/(1/Table1[[#This Row],[365 implied]]-1))/4</f>
        <v>#DIV/0!</v>
      </c>
      <c r="N113" s="3" t="e">
        <f>Table1[[#This Row],[kelly/4 365]]*$W$2*$U$2</f>
        <v>#DIV/0!</v>
      </c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99]]*$W$2*$U$2</f>
        <v>#DIV/0!</v>
      </c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8988</v>
      </c>
      <c r="B114" t="s">
        <v>58</v>
      </c>
      <c r="C114" s="1">
        <v>45626</v>
      </c>
      <c r="D114" t="s">
        <v>13</v>
      </c>
      <c r="E114">
        <v>2.5</v>
      </c>
      <c r="F114" s="2">
        <v>0.64102564102564097</v>
      </c>
      <c r="G114" s="2">
        <v>0.58349047304161905</v>
      </c>
      <c r="H114" s="2">
        <v>0.64241921321947304</v>
      </c>
      <c r="I114" s="2">
        <v>0.521505376344086</v>
      </c>
      <c r="J114" s="2">
        <v>0.54968944099378803</v>
      </c>
      <c r="K114" s="2">
        <v>9.70523492133335E-4</v>
      </c>
      <c r="M114" s="2" t="e">
        <f>(Table1[[#This Row],[poisson_likelihood]] - (1-Table1[[#This Row],[poisson_likelihood]])/(1/Table1[[#This Row],[365 implied]]-1))/4</f>
        <v>#DIV/0!</v>
      </c>
      <c r="N114" s="3" t="e">
        <f>Table1[[#This Row],[kelly/4 365]]*$W$2*$U$2</f>
        <v>#DIV/0!</v>
      </c>
      <c r="P114" s="2" t="e">
        <f>(Table1[[#This Row],[poisson_likelihood]] - (1-Table1[[#This Row],[poisson_likelihood]])/(1/Table1[[#This Row],[99/pinn implied]]-1))/4</f>
        <v>#DIV/0!</v>
      </c>
      <c r="Q114" s="3" t="e">
        <f>Table1[[#This Row],[kelly/4 99]]*$W$2*$U$2</f>
        <v>#DIV/0!</v>
      </c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9159</v>
      </c>
      <c r="B115" t="s">
        <v>144</v>
      </c>
      <c r="C115" s="1">
        <v>45626</v>
      </c>
      <c r="D115" t="s">
        <v>12</v>
      </c>
      <c r="E115">
        <v>1.5</v>
      </c>
      <c r="F115" s="2">
        <v>0.57471264367816</v>
      </c>
      <c r="G115" s="2">
        <v>0.62877672624494296</v>
      </c>
      <c r="H115" s="2">
        <v>0.57499942057648301</v>
      </c>
      <c r="I115" s="2">
        <v>0.55737704918032704</v>
      </c>
      <c r="J115" s="2">
        <v>0.50655021834061098</v>
      </c>
      <c r="K115" s="2">
        <v>1.6857831185188E-4</v>
      </c>
      <c r="M115" s="2" t="e">
        <f>(Table1[[#This Row],[poisson_likelihood]] - (1-Table1[[#This Row],[poisson_likelihood]])/(1/Table1[[#This Row],[365 implied]]-1))/4</f>
        <v>#DIV/0!</v>
      </c>
      <c r="N115" s="3" t="e">
        <f>Table1[[#This Row],[kelly/4 365]]*$W$2*$U$2</f>
        <v>#DIV/0!</v>
      </c>
      <c r="P115" s="2" t="e">
        <f>(Table1[[#This Row],[poisson_likelihood]] - (1-Table1[[#This Row],[poisson_likelihood]])/(1/Table1[[#This Row],[99/pinn implied]]-1))/4</f>
        <v>#DIV/0!</v>
      </c>
      <c r="Q115" s="3" t="e">
        <f>Table1[[#This Row],[kelly/4 99]]*$W$2*$U$2</f>
        <v>#DIV/0!</v>
      </c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9114</v>
      </c>
      <c r="B116" t="s">
        <v>121</v>
      </c>
      <c r="C116" s="1">
        <v>45626</v>
      </c>
      <c r="D116" t="s">
        <v>13</v>
      </c>
      <c r="E116">
        <v>3.5</v>
      </c>
      <c r="F116" s="2">
        <v>0.48076923076923</v>
      </c>
      <c r="G116" s="2">
        <v>0.44356674929287898</v>
      </c>
      <c r="H116" s="2">
        <v>0.48031577519485702</v>
      </c>
      <c r="I116" s="2">
        <v>0.50609756097560898</v>
      </c>
      <c r="J116" s="2">
        <v>0.50170648464163803</v>
      </c>
      <c r="K116" s="2">
        <v>-2.1833046173523599E-4</v>
      </c>
      <c r="M116" s="2" t="e">
        <f>(Table1[[#This Row],[poisson_likelihood]] - (1-Table1[[#This Row],[poisson_likelihood]])/(1/Table1[[#This Row],[365 implied]]-1))/4</f>
        <v>#DIV/0!</v>
      </c>
      <c r="N116" s="3" t="e">
        <f>Table1[[#This Row],[kelly/4 365]]*$W$2*$U$2</f>
        <v>#DIV/0!</v>
      </c>
      <c r="P116" s="2" t="e">
        <f>(Table1[[#This Row],[poisson_likelihood]] - (1-Table1[[#This Row],[poisson_likelihood]])/(1/Table1[[#This Row],[99/pinn implied]]-1))/4</f>
        <v>#DIV/0!</v>
      </c>
      <c r="Q116" s="3" t="e">
        <f>Table1[[#This Row],[kelly/4 99]]*$W$2*$U$2</f>
        <v>#DIV/0!</v>
      </c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9089</v>
      </c>
      <c r="B117" t="s">
        <v>109</v>
      </c>
      <c r="C117" s="1">
        <v>45626</v>
      </c>
      <c r="D117" t="s">
        <v>12</v>
      </c>
      <c r="E117">
        <v>2.5</v>
      </c>
      <c r="F117" s="2">
        <v>0.56497175141242895</v>
      </c>
      <c r="G117" s="2">
        <v>0.59746128799848097</v>
      </c>
      <c r="H117" s="2">
        <v>0.56378377014703296</v>
      </c>
      <c r="I117" s="2">
        <v>0.54787234042553101</v>
      </c>
      <c r="J117" s="2">
        <v>0.57317073170731703</v>
      </c>
      <c r="K117" s="2">
        <v>-6.82703519399696E-4</v>
      </c>
      <c r="M117" s="2" t="e">
        <f>(Table1[[#This Row],[poisson_likelihood]] - (1-Table1[[#This Row],[poisson_likelihood]])/(1/Table1[[#This Row],[365 implied]]-1))/4</f>
        <v>#DIV/0!</v>
      </c>
      <c r="N117" s="3" t="e">
        <f>Table1[[#This Row],[kelly/4 365]]*$W$2*$U$2</f>
        <v>#DIV/0!</v>
      </c>
      <c r="P117" s="2" t="e">
        <f>(Table1[[#This Row],[poisson_likelihood]] - (1-Table1[[#This Row],[poisson_likelihood]])/(1/Table1[[#This Row],[99/pinn implied]]-1))/4</f>
        <v>#DIV/0!</v>
      </c>
      <c r="Q117" s="3" t="e">
        <f>Table1[[#This Row],[kelly/4 99]]*$W$2*$U$2</f>
        <v>#DIV/0!</v>
      </c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8939</v>
      </c>
      <c r="B118" t="s">
        <v>34</v>
      </c>
      <c r="C118" s="1">
        <v>45626</v>
      </c>
      <c r="D118" t="s">
        <v>12</v>
      </c>
      <c r="E118">
        <v>2.5</v>
      </c>
      <c r="F118" s="2">
        <v>0.54054054054054002</v>
      </c>
      <c r="G118" s="2">
        <v>0.57122042716120702</v>
      </c>
      <c r="H118" s="2">
        <v>0.53887868448811804</v>
      </c>
      <c r="I118" s="2">
        <v>0.65193370165745801</v>
      </c>
      <c r="J118" s="2">
        <v>0.65079365079365004</v>
      </c>
      <c r="K118" s="2">
        <v>-9.0424520499446295E-4</v>
      </c>
      <c r="M118" s="2" t="e">
        <f>(Table1[[#This Row],[poisson_likelihood]] - (1-Table1[[#This Row],[poisson_likelihood]])/(1/Table1[[#This Row],[365 implied]]-1))/4</f>
        <v>#DIV/0!</v>
      </c>
      <c r="N118" s="3" t="e">
        <f>Table1[[#This Row],[kelly/4 365]]*$W$2*$U$2</f>
        <v>#DIV/0!</v>
      </c>
      <c r="P118" s="2" t="e">
        <f>(Table1[[#This Row],[poisson_likelihood]] - (1-Table1[[#This Row],[poisson_likelihood]])/(1/Table1[[#This Row],[99/pinn implied]]-1))/4</f>
        <v>#DIV/0!</v>
      </c>
      <c r="Q118" s="3" t="e">
        <f>Table1[[#This Row],[kelly/4 99]]*$W$2*$U$2</f>
        <v>#DIV/0!</v>
      </c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9130</v>
      </c>
      <c r="B119" t="s">
        <v>129</v>
      </c>
      <c r="C119" s="1">
        <v>45626</v>
      </c>
      <c r="D119" t="s">
        <v>13</v>
      </c>
      <c r="E119">
        <v>1.5</v>
      </c>
      <c r="F119" s="2">
        <v>0.53191489361702105</v>
      </c>
      <c r="G119" s="2">
        <v>0.47336674818735902</v>
      </c>
      <c r="H119" s="2">
        <v>0.53015316339524499</v>
      </c>
      <c r="I119" s="2">
        <v>0.51401869158878499</v>
      </c>
      <c r="J119" s="2">
        <v>0.530612244897959</v>
      </c>
      <c r="K119" s="2">
        <v>-9.4092409572102398E-4</v>
      </c>
      <c r="M119" s="2" t="e">
        <f>(Table1[[#This Row],[poisson_likelihood]] - (1-Table1[[#This Row],[poisson_likelihood]])/(1/Table1[[#This Row],[365 implied]]-1))/4</f>
        <v>#DIV/0!</v>
      </c>
      <c r="N119" s="3" t="e">
        <f>Table1[[#This Row],[kelly/4 365]]*$W$2*$U$2</f>
        <v>#DIV/0!</v>
      </c>
      <c r="P119" s="2" t="e">
        <f>(Table1[[#This Row],[poisson_likelihood]] - (1-Table1[[#This Row],[poisson_likelihood]])/(1/Table1[[#This Row],[99/pinn implied]]-1))/4</f>
        <v>#DIV/0!</v>
      </c>
      <c r="Q119" s="3" t="e">
        <f>Table1[[#This Row],[kelly/4 99]]*$W$2*$U$2</f>
        <v>#DIV/0!</v>
      </c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8991</v>
      </c>
      <c r="B120" t="s">
        <v>60</v>
      </c>
      <c r="C120" s="1">
        <v>45626</v>
      </c>
      <c r="D120" t="s">
        <v>12</v>
      </c>
      <c r="E120">
        <v>3.5</v>
      </c>
      <c r="F120" s="2">
        <v>0.48780487804877998</v>
      </c>
      <c r="G120" s="2">
        <v>0.51726088130320602</v>
      </c>
      <c r="H120" s="2">
        <v>0.48553842767907701</v>
      </c>
      <c r="I120" s="2">
        <v>0.64864864864864802</v>
      </c>
      <c r="J120" s="2">
        <v>0.64375000000000004</v>
      </c>
      <c r="K120" s="2">
        <v>-1.1062436328310101E-3</v>
      </c>
      <c r="M120" s="2" t="e">
        <f>(Table1[[#This Row],[poisson_likelihood]] - (1-Table1[[#This Row],[poisson_likelihood]])/(1/Table1[[#This Row],[365 implied]]-1))/4</f>
        <v>#DIV/0!</v>
      </c>
      <c r="N120" s="3" t="e">
        <f>Table1[[#This Row],[kelly/4 365]]*$W$2*$U$2</f>
        <v>#DIV/0!</v>
      </c>
      <c r="P120" s="2" t="e">
        <f>(Table1[[#This Row],[poisson_likelihood]] - (1-Table1[[#This Row],[poisson_likelihood]])/(1/Table1[[#This Row],[99/pinn implied]]-1))/4</f>
        <v>#DIV/0!</v>
      </c>
      <c r="Q120" s="3" t="e">
        <f>Table1[[#This Row],[kelly/4 99]]*$W$2*$U$2</f>
        <v>#DIV/0!</v>
      </c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9099</v>
      </c>
      <c r="B121" t="s">
        <v>114</v>
      </c>
      <c r="C121" s="1">
        <v>45626</v>
      </c>
      <c r="D121" t="s">
        <v>12</v>
      </c>
      <c r="E121">
        <v>2.5</v>
      </c>
      <c r="F121" s="2">
        <v>0.45045045045045001</v>
      </c>
      <c r="G121" s="2">
        <v>0.49204203662707102</v>
      </c>
      <c r="H121" s="2">
        <v>0.44765986137274899</v>
      </c>
      <c r="I121" s="2">
        <v>0.43646408839779</v>
      </c>
      <c r="J121" s="2">
        <v>0.43081761006289299</v>
      </c>
      <c r="K121" s="2">
        <v>-1.2694892935444201E-3</v>
      </c>
      <c r="M121" s="2" t="e">
        <f>(Table1[[#This Row],[poisson_likelihood]] - (1-Table1[[#This Row],[poisson_likelihood]])/(1/Table1[[#This Row],[365 implied]]-1))/4</f>
        <v>#DIV/0!</v>
      </c>
      <c r="N121" s="3" t="e">
        <f>Table1[[#This Row],[kelly/4 365]]*$W$2*$U$2</f>
        <v>#DIV/0!</v>
      </c>
      <c r="P121" s="2" t="e">
        <f>(Table1[[#This Row],[poisson_likelihood]] - (1-Table1[[#This Row],[poisson_likelihood]])/(1/Table1[[#This Row],[99/pinn implied]]-1))/4</f>
        <v>#DIV/0!</v>
      </c>
      <c r="Q121" s="3" t="e">
        <f>Table1[[#This Row],[kelly/4 99]]*$W$2*$U$2</f>
        <v>#DIV/0!</v>
      </c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9077</v>
      </c>
      <c r="B122" t="s">
        <v>103</v>
      </c>
      <c r="C122" s="1">
        <v>45626</v>
      </c>
      <c r="D122" t="s">
        <v>12</v>
      </c>
      <c r="E122">
        <v>3.5</v>
      </c>
      <c r="F122" s="2">
        <v>0.485436893203883</v>
      </c>
      <c r="G122" s="2">
        <v>0.51733323060676994</v>
      </c>
      <c r="H122" s="2">
        <v>0.48122604642864902</v>
      </c>
      <c r="I122" s="2">
        <v>0.49189189189189098</v>
      </c>
      <c r="J122" s="2">
        <v>0.51875000000000004</v>
      </c>
      <c r="K122" s="2">
        <v>-2.0458359332505699E-3</v>
      </c>
      <c r="M122" s="2" t="e">
        <f>(Table1[[#This Row],[poisson_likelihood]] - (1-Table1[[#This Row],[poisson_likelihood]])/(1/Table1[[#This Row],[365 implied]]-1))/4</f>
        <v>#DIV/0!</v>
      </c>
      <c r="N122" s="3" t="e">
        <f>Table1[[#This Row],[kelly/4 365]]*$W$2*$U$2</f>
        <v>#DIV/0!</v>
      </c>
      <c r="P122" s="2" t="e">
        <f>(Table1[[#This Row],[poisson_likelihood]] - (1-Table1[[#This Row],[poisson_likelihood]])/(1/Table1[[#This Row],[99/pinn implied]]-1))/4</f>
        <v>#DIV/0!</v>
      </c>
      <c r="Q122" s="3" t="e">
        <f>Table1[[#This Row],[kelly/4 99]]*$W$2*$U$2</f>
        <v>#DIV/0!</v>
      </c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9156</v>
      </c>
      <c r="B123" t="s">
        <v>142</v>
      </c>
      <c r="C123" s="1">
        <v>45626</v>
      </c>
      <c r="D123" t="s">
        <v>13</v>
      </c>
      <c r="E123">
        <v>1.5</v>
      </c>
      <c r="F123" s="2">
        <v>0.40485829959514102</v>
      </c>
      <c r="G123" s="2">
        <v>0.371614342600117</v>
      </c>
      <c r="H123" s="2">
        <v>0.39983191401860102</v>
      </c>
      <c r="I123" s="2">
        <v>0.32972972972972903</v>
      </c>
      <c r="J123" s="2">
        <v>0.339563862928348</v>
      </c>
      <c r="K123" s="2">
        <v>-2.1114238731385999E-3</v>
      </c>
      <c r="M123" s="2" t="e">
        <f>(Table1[[#This Row],[poisson_likelihood]] - (1-Table1[[#This Row],[poisson_likelihood]])/(1/Table1[[#This Row],[365 implied]]-1))/4</f>
        <v>#DIV/0!</v>
      </c>
      <c r="N123" s="3" t="e">
        <f>Table1[[#This Row],[kelly/4 365]]*$W$2*$U$2</f>
        <v>#DIV/0!</v>
      </c>
      <c r="P123" s="2" t="e">
        <f>(Table1[[#This Row],[poisson_likelihood]] - (1-Table1[[#This Row],[poisson_likelihood]])/(1/Table1[[#This Row],[99/pinn implied]]-1))/4</f>
        <v>#DIV/0!</v>
      </c>
      <c r="Q123" s="3" t="e">
        <f>Table1[[#This Row],[kelly/4 99]]*$W$2*$U$2</f>
        <v>#DIV/0!</v>
      </c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9207</v>
      </c>
      <c r="B124" t="s">
        <v>168</v>
      </c>
      <c r="C124" s="1">
        <v>45626</v>
      </c>
      <c r="D124" t="s">
        <v>12</v>
      </c>
      <c r="E124">
        <v>1.5</v>
      </c>
      <c r="F124" s="2">
        <v>0.67114093959731502</v>
      </c>
      <c r="G124" s="2">
        <v>0.69817368337905905</v>
      </c>
      <c r="H124" s="2">
        <v>0.66795650525935002</v>
      </c>
      <c r="I124" s="2">
        <v>0.640718562874251</v>
      </c>
      <c r="J124" s="2">
        <v>0.63898916967509001</v>
      </c>
      <c r="K124" s="2">
        <v>-2.4208199814122399E-3</v>
      </c>
      <c r="M124" s="2" t="e">
        <f>(Table1[[#This Row],[poisson_likelihood]] - (1-Table1[[#This Row],[poisson_likelihood]])/(1/Table1[[#This Row],[365 implied]]-1))/4</f>
        <v>#DIV/0!</v>
      </c>
      <c r="N124" s="3" t="e">
        <f>Table1[[#This Row],[kelly/4 365]]*$W$2*$U$2</f>
        <v>#DIV/0!</v>
      </c>
      <c r="P124" s="2" t="e">
        <f>(Table1[[#This Row],[poisson_likelihood]] - (1-Table1[[#This Row],[poisson_likelihood]])/(1/Table1[[#This Row],[99/pinn implied]]-1))/4</f>
        <v>#DIV/0!</v>
      </c>
      <c r="Q124" s="3" t="e">
        <f>Table1[[#This Row],[kelly/4 99]]*$W$2*$U$2</f>
        <v>#DIV/0!</v>
      </c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9091</v>
      </c>
      <c r="B125" t="s">
        <v>110</v>
      </c>
      <c r="C125" s="1">
        <v>45626</v>
      </c>
      <c r="D125" t="s">
        <v>12</v>
      </c>
      <c r="E125">
        <v>2.5</v>
      </c>
      <c r="F125" s="2">
        <v>0.48780487804877998</v>
      </c>
      <c r="G125" s="2">
        <v>0.521689368904938</v>
      </c>
      <c r="H125" s="2">
        <v>0.48253529024649999</v>
      </c>
      <c r="I125" s="2">
        <v>0.44262295081967201</v>
      </c>
      <c r="J125" s="2">
        <v>0.437106918238993</v>
      </c>
      <c r="K125" s="2">
        <v>-2.5720607130178198E-3</v>
      </c>
      <c r="M125" s="2" t="e">
        <f>(Table1[[#This Row],[poisson_likelihood]] - (1-Table1[[#This Row],[poisson_likelihood]])/(1/Table1[[#This Row],[365 implied]]-1))/4</f>
        <v>#DIV/0!</v>
      </c>
      <c r="N125" s="3" t="e">
        <f>Table1[[#This Row],[kelly/4 365]]*$W$2*$U$2</f>
        <v>#DIV/0!</v>
      </c>
      <c r="P125" s="2" t="e">
        <f>(Table1[[#This Row],[poisson_likelihood]] - (1-Table1[[#This Row],[poisson_likelihood]])/(1/Table1[[#This Row],[99/pinn implied]]-1))/4</f>
        <v>#DIV/0!</v>
      </c>
      <c r="Q125" s="3" t="e">
        <f>Table1[[#This Row],[kelly/4 99]]*$W$2*$U$2</f>
        <v>#DIV/0!</v>
      </c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9021</v>
      </c>
      <c r="B126" t="s">
        <v>75</v>
      </c>
      <c r="C126" s="1">
        <v>45626</v>
      </c>
      <c r="D126" t="s">
        <v>12</v>
      </c>
      <c r="E126">
        <v>2.5</v>
      </c>
      <c r="F126" s="2">
        <v>0.64516129032257996</v>
      </c>
      <c r="G126" s="2">
        <v>0.65052364435430998</v>
      </c>
      <c r="H126" s="2">
        <v>0.64144349707238202</v>
      </c>
      <c r="I126" s="2">
        <v>0.67441860465116199</v>
      </c>
      <c r="J126" s="2">
        <v>0.63122923588039803</v>
      </c>
      <c r="K126" s="2">
        <v>-2.6193543353671901E-3</v>
      </c>
      <c r="M126" s="2" t="e">
        <f>(Table1[[#This Row],[poisson_likelihood]] - (1-Table1[[#This Row],[poisson_likelihood]])/(1/Table1[[#This Row],[365 implied]]-1))/4</f>
        <v>#DIV/0!</v>
      </c>
      <c r="N126" s="3" t="e">
        <f>Table1[[#This Row],[kelly/4 365]]*$W$2*$U$2</f>
        <v>#DIV/0!</v>
      </c>
      <c r="P126" s="2" t="e">
        <f>(Table1[[#This Row],[poisson_likelihood]] - (1-Table1[[#This Row],[poisson_likelihood]])/(1/Table1[[#This Row],[99/pinn implied]]-1))/4</f>
        <v>#DIV/0!</v>
      </c>
      <c r="Q126" s="3" t="e">
        <f>Table1[[#This Row],[kelly/4 99]]*$W$2*$U$2</f>
        <v>#DIV/0!</v>
      </c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8967</v>
      </c>
      <c r="B127" t="s">
        <v>48</v>
      </c>
      <c r="C127" s="1">
        <v>45626</v>
      </c>
      <c r="D127" t="s">
        <v>12</v>
      </c>
      <c r="E127">
        <v>1.5</v>
      </c>
      <c r="F127" s="2">
        <v>0.56497175141242895</v>
      </c>
      <c r="G127" s="2">
        <v>0.609649547899345</v>
      </c>
      <c r="H127" s="2">
        <v>0.56037233686591703</v>
      </c>
      <c r="I127" s="2">
        <v>0.47282608695652101</v>
      </c>
      <c r="J127" s="2">
        <v>0.47058823529411697</v>
      </c>
      <c r="K127" s="2">
        <v>-2.6431700478333998E-3</v>
      </c>
      <c r="M127" s="2" t="e">
        <f>(Table1[[#This Row],[poisson_likelihood]] - (1-Table1[[#This Row],[poisson_likelihood]])/(1/Table1[[#This Row],[365 implied]]-1))/4</f>
        <v>#DIV/0!</v>
      </c>
      <c r="N127" s="3" t="e">
        <f>Table1[[#This Row],[kelly/4 365]]*$W$2*$U$2</f>
        <v>#DIV/0!</v>
      </c>
      <c r="P127" s="2" t="e">
        <f>(Table1[[#This Row],[poisson_likelihood]] - (1-Table1[[#This Row],[poisson_likelihood]])/(1/Table1[[#This Row],[99/pinn implied]]-1))/4</f>
        <v>#DIV/0!</v>
      </c>
      <c r="Q127" s="3" t="e">
        <f>Table1[[#This Row],[kelly/4 99]]*$W$2*$U$2</f>
        <v>#DIV/0!</v>
      </c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8975</v>
      </c>
      <c r="B128" t="s">
        <v>52</v>
      </c>
      <c r="C128" s="1">
        <v>45626</v>
      </c>
      <c r="D128" t="s">
        <v>12</v>
      </c>
      <c r="E128">
        <v>1.5</v>
      </c>
      <c r="F128" s="2">
        <v>0.62111801242235998</v>
      </c>
      <c r="G128" s="2">
        <v>0.64568501653813004</v>
      </c>
      <c r="H128" s="2">
        <v>0.61676705597096204</v>
      </c>
      <c r="I128" s="2">
        <v>0.57754010695187097</v>
      </c>
      <c r="J128" s="2">
        <v>0.57668711656441696</v>
      </c>
      <c r="K128" s="2">
        <v>-2.8709179863728698E-3</v>
      </c>
      <c r="M128" s="2" t="e">
        <f>(Table1[[#This Row],[poisson_likelihood]] - (1-Table1[[#This Row],[poisson_likelihood]])/(1/Table1[[#This Row],[365 implied]]-1))/4</f>
        <v>#DIV/0!</v>
      </c>
      <c r="N128" s="3" t="e">
        <f>Table1[[#This Row],[kelly/4 365]]*$W$2*$U$2</f>
        <v>#DIV/0!</v>
      </c>
      <c r="P128" s="2" t="e">
        <f>(Table1[[#This Row],[poisson_likelihood]] - (1-Table1[[#This Row],[poisson_likelihood]])/(1/Table1[[#This Row],[99/pinn implied]]-1))/4</f>
        <v>#DIV/0!</v>
      </c>
      <c r="Q128" s="3" t="e">
        <f>Table1[[#This Row],[kelly/4 99]]*$W$2*$U$2</f>
        <v>#DIV/0!</v>
      </c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9043</v>
      </c>
      <c r="B129" t="s">
        <v>86</v>
      </c>
      <c r="C129" s="1">
        <v>45626</v>
      </c>
      <c r="D129" t="s">
        <v>12</v>
      </c>
      <c r="E129">
        <v>2.5</v>
      </c>
      <c r="F129" s="2">
        <v>0.45454545454545398</v>
      </c>
      <c r="G129" s="2">
        <v>0.49287829980685199</v>
      </c>
      <c r="H129" s="2">
        <v>0.44819034824065002</v>
      </c>
      <c r="I129" s="2">
        <v>0.402061855670103</v>
      </c>
      <c r="J129" s="2">
        <v>0.40088105726872197</v>
      </c>
      <c r="K129" s="2">
        <v>-2.9127570563683399E-3</v>
      </c>
      <c r="M129" s="2" t="e">
        <f>(Table1[[#This Row],[poisson_likelihood]] - (1-Table1[[#This Row],[poisson_likelihood]])/(1/Table1[[#This Row],[365 implied]]-1))/4</f>
        <v>#DIV/0!</v>
      </c>
      <c r="N129" s="3" t="e">
        <f>Table1[[#This Row],[kelly/4 365]]*$W$2*$U$2</f>
        <v>#DIV/0!</v>
      </c>
      <c r="P129" s="2" t="e">
        <f>(Table1[[#This Row],[poisson_likelihood]] - (1-Table1[[#This Row],[poisson_likelihood]])/(1/Table1[[#This Row],[99/pinn implied]]-1))/4</f>
        <v>#DIV/0!</v>
      </c>
      <c r="Q129" s="3" t="e">
        <f>Table1[[#This Row],[kelly/4 99]]*$W$2*$U$2</f>
        <v>#DIV/0!</v>
      </c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9138</v>
      </c>
      <c r="B130" t="s">
        <v>133</v>
      </c>
      <c r="C130" s="1">
        <v>45626</v>
      </c>
      <c r="D130" t="s">
        <v>13</v>
      </c>
      <c r="E130">
        <v>3.5</v>
      </c>
      <c r="F130" s="2">
        <v>0.57471264367816</v>
      </c>
      <c r="G130" s="2">
        <v>0.52674044904892403</v>
      </c>
      <c r="H130" s="2">
        <v>0.56931767511417897</v>
      </c>
      <c r="I130" s="2">
        <v>0.47752808988764001</v>
      </c>
      <c r="J130" s="2">
        <v>0.5</v>
      </c>
      <c r="K130" s="2">
        <v>-3.1713666558541801E-3</v>
      </c>
      <c r="M130" s="2" t="e">
        <f>(Table1[[#This Row],[poisson_likelihood]] - (1-Table1[[#This Row],[poisson_likelihood]])/(1/Table1[[#This Row],[365 implied]]-1))/4</f>
        <v>#DIV/0!</v>
      </c>
      <c r="N130" s="3" t="e">
        <f>Table1[[#This Row],[kelly/4 365]]*$W$2*$U$2</f>
        <v>#DIV/0!</v>
      </c>
      <c r="P130" s="2" t="e">
        <f>(Table1[[#This Row],[poisson_likelihood]] - (1-Table1[[#This Row],[poisson_likelihood]])/(1/Table1[[#This Row],[99/pinn implied]]-1))/4</f>
        <v>#DIV/0!</v>
      </c>
      <c r="Q130" s="3" t="e">
        <f>Table1[[#This Row],[kelly/4 99]]*$W$2*$U$2</f>
        <v>#DIV/0!</v>
      </c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9165</v>
      </c>
      <c r="B131" t="s">
        <v>147</v>
      </c>
      <c r="C131" s="1">
        <v>45626</v>
      </c>
      <c r="D131" t="s">
        <v>12</v>
      </c>
      <c r="E131">
        <v>2.5</v>
      </c>
      <c r="F131" s="2">
        <v>0.40650406504065001</v>
      </c>
      <c r="G131" s="2">
        <v>0.44334231214685998</v>
      </c>
      <c r="H131" s="2">
        <v>0.39880140210403198</v>
      </c>
      <c r="I131" s="2">
        <v>0.35031847133757898</v>
      </c>
      <c r="J131" s="2">
        <v>0.33935018050541499</v>
      </c>
      <c r="K131" s="2">
        <v>-3.2446148671370998E-3</v>
      </c>
      <c r="M131" s="2" t="e">
        <f>(Table1[[#This Row],[poisson_likelihood]] - (1-Table1[[#This Row],[poisson_likelihood]])/(1/Table1[[#This Row],[365 implied]]-1))/4</f>
        <v>#DIV/0!</v>
      </c>
      <c r="N131" s="3" t="e">
        <f>Table1[[#This Row],[kelly/4 365]]*$W$2*$U$2</f>
        <v>#DIV/0!</v>
      </c>
      <c r="P131" s="2" t="e">
        <f>(Table1[[#This Row],[poisson_likelihood]] - (1-Table1[[#This Row],[poisson_likelihood]])/(1/Table1[[#This Row],[99/pinn implied]]-1))/4</f>
        <v>#DIV/0!</v>
      </c>
      <c r="Q131" s="3" t="e">
        <f>Table1[[#This Row],[kelly/4 99]]*$W$2*$U$2</f>
        <v>#DIV/0!</v>
      </c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9202</v>
      </c>
      <c r="B132" t="s">
        <v>165</v>
      </c>
      <c r="C132" s="1">
        <v>45626</v>
      </c>
      <c r="D132" t="s">
        <v>13</v>
      </c>
      <c r="E132">
        <v>2.5</v>
      </c>
      <c r="F132" s="2">
        <v>0.61728395061728303</v>
      </c>
      <c r="G132" s="2">
        <v>0.56390004909739599</v>
      </c>
      <c r="H132" s="2">
        <v>0.61221849902712999</v>
      </c>
      <c r="I132" s="2">
        <v>0.60799999999999998</v>
      </c>
      <c r="J132" s="2">
        <v>0.62280701754385903</v>
      </c>
      <c r="K132" s="2">
        <v>-3.30888370001974E-3</v>
      </c>
      <c r="M132" s="2" t="e">
        <f>(Table1[[#This Row],[poisson_likelihood]] - (1-Table1[[#This Row],[poisson_likelihood]])/(1/Table1[[#This Row],[365 implied]]-1))/4</f>
        <v>#DIV/0!</v>
      </c>
      <c r="N132" s="3" t="e">
        <f>Table1[[#This Row],[kelly/4 365]]*$W$2*$U$2</f>
        <v>#DIV/0!</v>
      </c>
      <c r="P132" s="2" t="e">
        <f>(Table1[[#This Row],[poisson_likelihood]] - (1-Table1[[#This Row],[poisson_likelihood]])/(1/Table1[[#This Row],[99/pinn implied]]-1))/4</f>
        <v>#DIV/0!</v>
      </c>
      <c r="Q132" s="3" t="e">
        <f>Table1[[#This Row],[kelly/4 99]]*$W$2*$U$2</f>
        <v>#DIV/0!</v>
      </c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9104</v>
      </c>
      <c r="B133" t="s">
        <v>116</v>
      </c>
      <c r="C133" s="1">
        <v>45626</v>
      </c>
      <c r="D133" t="s">
        <v>13</v>
      </c>
      <c r="E133">
        <v>3.5</v>
      </c>
      <c r="F133" s="2">
        <v>0.53191489361702105</v>
      </c>
      <c r="G133" s="2">
        <v>0.49014779336665898</v>
      </c>
      <c r="H133" s="2">
        <v>0.52532850863293201</v>
      </c>
      <c r="I133" s="2">
        <v>0.54491017964071797</v>
      </c>
      <c r="J133" s="2">
        <v>0.55281690140844997</v>
      </c>
      <c r="K133" s="2">
        <v>-3.5177283437749498E-3</v>
      </c>
      <c r="M133" s="2" t="e">
        <f>(Table1[[#This Row],[poisson_likelihood]] - (1-Table1[[#This Row],[poisson_likelihood]])/(1/Table1[[#This Row],[365 implied]]-1))/4</f>
        <v>#DIV/0!</v>
      </c>
      <c r="N133" s="3" t="e">
        <f>Table1[[#This Row],[kelly/4 365]]*$W$2*$U$2</f>
        <v>#DIV/0!</v>
      </c>
      <c r="P133" s="2" t="e">
        <f>(Table1[[#This Row],[poisson_likelihood]] - (1-Table1[[#This Row],[poisson_likelihood]])/(1/Table1[[#This Row],[99/pinn implied]]-1))/4</f>
        <v>#DIV/0!</v>
      </c>
      <c r="Q133" s="3" t="e">
        <f>Table1[[#This Row],[kelly/4 99]]*$W$2*$U$2</f>
        <v>#DIV/0!</v>
      </c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9108</v>
      </c>
      <c r="B134" t="s">
        <v>118</v>
      </c>
      <c r="C134" s="1">
        <v>45626</v>
      </c>
      <c r="D134" t="s">
        <v>13</v>
      </c>
      <c r="E134">
        <v>3.5</v>
      </c>
      <c r="F134" s="2">
        <v>0.476190476190476</v>
      </c>
      <c r="G134" s="2">
        <v>0.43528050418054698</v>
      </c>
      <c r="H134" s="2">
        <v>0.468384062854168</v>
      </c>
      <c r="I134" s="2">
        <v>0.487179487179487</v>
      </c>
      <c r="J134" s="2">
        <v>0.47635135135135098</v>
      </c>
      <c r="K134" s="2">
        <v>-3.7257881832376601E-3</v>
      </c>
      <c r="M134" s="2" t="e">
        <f>(Table1[[#This Row],[poisson_likelihood]] - (1-Table1[[#This Row],[poisson_likelihood]])/(1/Table1[[#This Row],[365 implied]]-1))/4</f>
        <v>#DIV/0!</v>
      </c>
      <c r="N134" s="3" t="e">
        <f>Table1[[#This Row],[kelly/4 365]]*$W$2*$U$2</f>
        <v>#DIV/0!</v>
      </c>
      <c r="P134" s="2" t="e">
        <f>(Table1[[#This Row],[poisson_likelihood]] - (1-Table1[[#This Row],[poisson_likelihood]])/(1/Table1[[#This Row],[99/pinn implied]]-1))/4</f>
        <v>#DIV/0!</v>
      </c>
      <c r="Q134" s="3" t="e">
        <f>Table1[[#This Row],[kelly/4 99]]*$W$2*$U$2</f>
        <v>#DIV/0!</v>
      </c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8995</v>
      </c>
      <c r="B135" t="s">
        <v>62</v>
      </c>
      <c r="C135" s="1">
        <v>45626</v>
      </c>
      <c r="D135" t="s">
        <v>12</v>
      </c>
      <c r="E135">
        <v>1.5</v>
      </c>
      <c r="F135" s="2">
        <v>0.58479532163742598</v>
      </c>
      <c r="G135" s="2">
        <v>0.60889666147585197</v>
      </c>
      <c r="H135" s="2">
        <v>0.57851739464908603</v>
      </c>
      <c r="I135" s="2">
        <v>0.70430107526881702</v>
      </c>
      <c r="J135" s="2">
        <v>0.69875776397515499</v>
      </c>
      <c r="K135" s="2">
        <v>-3.7800194190361599E-3</v>
      </c>
      <c r="M135" s="2" t="e">
        <f>(Table1[[#This Row],[poisson_likelihood]] - (1-Table1[[#This Row],[poisson_likelihood]])/(1/Table1[[#This Row],[365 implied]]-1))/4</f>
        <v>#DIV/0!</v>
      </c>
      <c r="N135" s="3" t="e">
        <f>Table1[[#This Row],[kelly/4 365]]*$W$2*$U$2</f>
        <v>#DIV/0!</v>
      </c>
      <c r="P135" s="2" t="e">
        <f>(Table1[[#This Row],[poisson_likelihood]] - (1-Table1[[#This Row],[poisson_likelihood]])/(1/Table1[[#This Row],[99/pinn implied]]-1))/4</f>
        <v>#DIV/0!</v>
      </c>
      <c r="Q135" s="3" t="e">
        <f>Table1[[#This Row],[kelly/4 99]]*$W$2*$U$2</f>
        <v>#DIV/0!</v>
      </c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8937</v>
      </c>
      <c r="B136" t="s">
        <v>33</v>
      </c>
      <c r="C136" s="1">
        <v>45626</v>
      </c>
      <c r="D136" t="s">
        <v>12</v>
      </c>
      <c r="E136">
        <v>2.5</v>
      </c>
      <c r="F136" s="2">
        <v>0.581395348837209</v>
      </c>
      <c r="G136" s="2">
        <v>0.58641285283328004</v>
      </c>
      <c r="H136" s="2">
        <v>0.57502579507742502</v>
      </c>
      <c r="I136" s="2">
        <v>0.67415730337078605</v>
      </c>
      <c r="J136" s="2">
        <v>0.63071895424836599</v>
      </c>
      <c r="K136" s="2">
        <v>-3.8040390509820302E-3</v>
      </c>
      <c r="M136" s="2" t="e">
        <f>(Table1[[#This Row],[poisson_likelihood]] - (1-Table1[[#This Row],[poisson_likelihood]])/(1/Table1[[#This Row],[365 implied]]-1))/4</f>
        <v>#DIV/0!</v>
      </c>
      <c r="N136" s="3" t="e">
        <f>Table1[[#This Row],[kelly/4 365]]*$W$2*$U$2</f>
        <v>#DIV/0!</v>
      </c>
      <c r="P136" s="2" t="e">
        <f>(Table1[[#This Row],[poisson_likelihood]] - (1-Table1[[#This Row],[poisson_likelihood]])/(1/Table1[[#This Row],[99/pinn implied]]-1))/4</f>
        <v>#DIV/0!</v>
      </c>
      <c r="Q136" s="3" t="e">
        <f>Table1[[#This Row],[kelly/4 99]]*$W$2*$U$2</f>
        <v>#DIV/0!</v>
      </c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9031</v>
      </c>
      <c r="B137" t="s">
        <v>80</v>
      </c>
      <c r="C137" s="1">
        <v>45626</v>
      </c>
      <c r="D137" t="s">
        <v>12</v>
      </c>
      <c r="E137">
        <v>2.5</v>
      </c>
      <c r="F137" s="2">
        <v>0.58823529411764697</v>
      </c>
      <c r="G137" s="2">
        <v>0.61220609264442105</v>
      </c>
      <c r="H137" s="2">
        <v>0.58126491366505295</v>
      </c>
      <c r="I137" s="2">
        <v>0.63783783783783699</v>
      </c>
      <c r="J137" s="2">
        <v>0.63076923076922997</v>
      </c>
      <c r="K137" s="2">
        <v>-4.2320167033605598E-3</v>
      </c>
      <c r="M137" s="2" t="e">
        <f>(Table1[[#This Row],[poisson_likelihood]] - (1-Table1[[#This Row],[poisson_likelihood]])/(1/Table1[[#This Row],[365 implied]]-1))/4</f>
        <v>#DIV/0!</v>
      </c>
      <c r="N137" s="3" t="e">
        <f>Table1[[#This Row],[kelly/4 365]]*$W$2*$U$2</f>
        <v>#DIV/0!</v>
      </c>
      <c r="P137" s="2" t="e">
        <f>(Table1[[#This Row],[poisson_likelihood]] - (1-Table1[[#This Row],[poisson_likelihood]])/(1/Table1[[#This Row],[99/pinn implied]]-1))/4</f>
        <v>#DIV/0!</v>
      </c>
      <c r="Q137" s="3" t="e">
        <f>Table1[[#This Row],[kelly/4 99]]*$W$2*$U$2</f>
        <v>#DIV/0!</v>
      </c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9002</v>
      </c>
      <c r="B138" t="s">
        <v>65</v>
      </c>
      <c r="C138" s="1">
        <v>45626</v>
      </c>
      <c r="D138" t="s">
        <v>13</v>
      </c>
      <c r="E138">
        <v>1.5</v>
      </c>
      <c r="F138" s="2">
        <v>0.47393364928909898</v>
      </c>
      <c r="G138" s="2">
        <v>0.41329495949676698</v>
      </c>
      <c r="H138" s="2">
        <v>0.46465291443902901</v>
      </c>
      <c r="I138" s="2">
        <v>0.42391304347825998</v>
      </c>
      <c r="J138" s="2">
        <v>0.41875000000000001</v>
      </c>
      <c r="K138" s="2">
        <v>-4.4104393093803099E-3</v>
      </c>
      <c r="M138" s="2" t="e">
        <f>(Table1[[#This Row],[poisson_likelihood]] - (1-Table1[[#This Row],[poisson_likelihood]])/(1/Table1[[#This Row],[365 implied]]-1))/4</f>
        <v>#DIV/0!</v>
      </c>
      <c r="N138" s="3" t="e">
        <f>Table1[[#This Row],[kelly/4 365]]*$W$2*$U$2</f>
        <v>#DIV/0!</v>
      </c>
      <c r="P138" s="2" t="e">
        <f>(Table1[[#This Row],[poisson_likelihood]] - (1-Table1[[#This Row],[poisson_likelihood]])/(1/Table1[[#This Row],[99/pinn implied]]-1))/4</f>
        <v>#DIV/0!</v>
      </c>
      <c r="Q138" s="3" t="e">
        <f>Table1[[#This Row],[kelly/4 99]]*$W$2*$U$2</f>
        <v>#DIV/0!</v>
      </c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9071</v>
      </c>
      <c r="B139" t="s">
        <v>100</v>
      </c>
      <c r="C139" s="1">
        <v>45626</v>
      </c>
      <c r="D139" t="s">
        <v>12</v>
      </c>
      <c r="E139">
        <v>1.5</v>
      </c>
      <c r="F139" s="2">
        <v>0.58823529411764697</v>
      </c>
      <c r="G139" s="2">
        <v>0.62495756933193203</v>
      </c>
      <c r="H139" s="2">
        <v>0.58021807712266305</v>
      </c>
      <c r="I139" s="2">
        <v>0.60897435897435803</v>
      </c>
      <c r="J139" s="2">
        <v>0.61591695501730104</v>
      </c>
      <c r="K139" s="2">
        <v>-4.86759603266848E-3</v>
      </c>
      <c r="M139" s="2" t="e">
        <f>(Table1[[#This Row],[poisson_likelihood]] - (1-Table1[[#This Row],[poisson_likelihood]])/(1/Table1[[#This Row],[365 implied]]-1))/4</f>
        <v>#DIV/0!</v>
      </c>
      <c r="N139" s="3" t="e">
        <f>Table1[[#This Row],[kelly/4 365]]*$W$2*$U$2</f>
        <v>#DIV/0!</v>
      </c>
      <c r="P139" s="2" t="e">
        <f>(Table1[[#This Row],[poisson_likelihood]] - (1-Table1[[#This Row],[poisson_likelihood]])/(1/Table1[[#This Row],[99/pinn implied]]-1))/4</f>
        <v>#DIV/0!</v>
      </c>
      <c r="Q139" s="3" t="e">
        <f>Table1[[#This Row],[kelly/4 99]]*$W$2*$U$2</f>
        <v>#DIV/0!</v>
      </c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9004</v>
      </c>
      <c r="B140" t="s">
        <v>66</v>
      </c>
      <c r="C140" s="1">
        <v>45626</v>
      </c>
      <c r="D140" t="s">
        <v>13</v>
      </c>
      <c r="E140">
        <v>1.5</v>
      </c>
      <c r="F140" s="2">
        <v>0.413223140495867</v>
      </c>
      <c r="G140" s="2">
        <v>0.37334382305365099</v>
      </c>
      <c r="H140" s="2">
        <v>0.399649395793855</v>
      </c>
      <c r="I140" s="2">
        <v>0.31205673758865199</v>
      </c>
      <c r="J140" s="2">
        <v>0.30487804878048702</v>
      </c>
      <c r="K140" s="2">
        <v>-5.7831799610687301E-3</v>
      </c>
      <c r="M140" s="2" t="e">
        <f>(Table1[[#This Row],[poisson_likelihood]] - (1-Table1[[#This Row],[poisson_likelihood]])/(1/Table1[[#This Row],[365 implied]]-1))/4</f>
        <v>#DIV/0!</v>
      </c>
      <c r="N140" s="3" t="e">
        <f>Table1[[#This Row],[kelly/4 365]]*$W$2*$U$2</f>
        <v>#DIV/0!</v>
      </c>
      <c r="P140" s="2" t="e">
        <f>(Table1[[#This Row],[poisson_likelihood]] - (1-Table1[[#This Row],[poisson_likelihood]])/(1/Table1[[#This Row],[99/pinn implied]]-1))/4</f>
        <v>#DIV/0!</v>
      </c>
      <c r="Q140" s="3" t="e">
        <f>Table1[[#This Row],[kelly/4 99]]*$W$2*$U$2</f>
        <v>#DIV/0!</v>
      </c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9116</v>
      </c>
      <c r="B141" t="s">
        <v>122</v>
      </c>
      <c r="C141" s="1">
        <v>45626</v>
      </c>
      <c r="D141" t="s">
        <v>13</v>
      </c>
      <c r="E141">
        <v>1.5</v>
      </c>
      <c r="F141" s="2">
        <v>0.434782608695652</v>
      </c>
      <c r="G141" s="2">
        <v>0.386934360292917</v>
      </c>
      <c r="H141" s="2">
        <v>0.42166406618135399</v>
      </c>
      <c r="I141" s="2">
        <v>0.51612903225806395</v>
      </c>
      <c r="J141" s="2">
        <v>0.50381679389312894</v>
      </c>
      <c r="K141" s="2">
        <v>-5.8024322659393501E-3</v>
      </c>
      <c r="M141" s="2" t="e">
        <f>(Table1[[#This Row],[poisson_likelihood]] - (1-Table1[[#This Row],[poisson_likelihood]])/(1/Table1[[#This Row],[365 implied]]-1))/4</f>
        <v>#DIV/0!</v>
      </c>
      <c r="N141" s="3" t="e">
        <f>Table1[[#This Row],[kelly/4 365]]*$W$2*$U$2</f>
        <v>#DIV/0!</v>
      </c>
      <c r="P141" s="2" t="e">
        <f>(Table1[[#This Row],[poisson_likelihood]] - (1-Table1[[#This Row],[poisson_likelihood]])/(1/Table1[[#This Row],[99/pinn implied]]-1))/4</f>
        <v>#DIV/0!</v>
      </c>
      <c r="Q141" s="3" t="e">
        <f>Table1[[#This Row],[kelly/4 99]]*$W$2*$U$2</f>
        <v>#DIV/0!</v>
      </c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8955</v>
      </c>
      <c r="B142" t="s">
        <v>42</v>
      </c>
      <c r="C142" s="1">
        <v>45626</v>
      </c>
      <c r="D142" t="s">
        <v>12</v>
      </c>
      <c r="E142">
        <v>2.5</v>
      </c>
      <c r="F142" s="2">
        <v>0.5</v>
      </c>
      <c r="G142" s="2">
        <v>0.52970566319449697</v>
      </c>
      <c r="H142" s="2">
        <v>0.48827613036601403</v>
      </c>
      <c r="I142" s="2">
        <v>0.468926553672316</v>
      </c>
      <c r="J142" s="2">
        <v>0.43973941368078101</v>
      </c>
      <c r="K142" s="2">
        <v>-5.86193481699259E-3</v>
      </c>
      <c r="M142" s="2" t="e">
        <f>(Table1[[#This Row],[poisson_likelihood]] - (1-Table1[[#This Row],[poisson_likelihood]])/(1/Table1[[#This Row],[365 implied]]-1))/4</f>
        <v>#DIV/0!</v>
      </c>
      <c r="N142" s="3" t="e">
        <f>Table1[[#This Row],[kelly/4 365]]*$W$2*$U$2</f>
        <v>#DIV/0!</v>
      </c>
      <c r="P142" s="2" t="e">
        <f>(Table1[[#This Row],[poisson_likelihood]] - (1-Table1[[#This Row],[poisson_likelihood]])/(1/Table1[[#This Row],[99/pinn implied]]-1))/4</f>
        <v>#DIV/0!</v>
      </c>
      <c r="Q142" s="3" t="e">
        <f>Table1[[#This Row],[kelly/4 99]]*$W$2*$U$2</f>
        <v>#DIV/0!</v>
      </c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9074</v>
      </c>
      <c r="B143" t="s">
        <v>101</v>
      </c>
      <c r="C143" s="1">
        <v>45626</v>
      </c>
      <c r="D143" t="s">
        <v>13</v>
      </c>
      <c r="E143">
        <v>2.5</v>
      </c>
      <c r="F143" s="2">
        <v>0.58479532163742598</v>
      </c>
      <c r="G143" s="2">
        <v>0.52784940926389901</v>
      </c>
      <c r="H143" s="2">
        <v>0.57409917057588</v>
      </c>
      <c r="I143" s="2">
        <v>0.56140350877192902</v>
      </c>
      <c r="J143" s="2">
        <v>0.56462585034013602</v>
      </c>
      <c r="K143" s="2">
        <v>-6.4402881391703E-3</v>
      </c>
      <c r="M143" s="2" t="e">
        <f>(Table1[[#This Row],[poisson_likelihood]] - (1-Table1[[#This Row],[poisson_likelihood]])/(1/Table1[[#This Row],[365 implied]]-1))/4</f>
        <v>#DIV/0!</v>
      </c>
      <c r="N143" s="3" t="e">
        <f>Table1[[#This Row],[kelly/4 365]]*$W$2*$U$2</f>
        <v>#DIV/0!</v>
      </c>
      <c r="P143" s="2" t="e">
        <f>(Table1[[#This Row],[poisson_likelihood]] - (1-Table1[[#This Row],[poisson_likelihood]])/(1/Table1[[#This Row],[99/pinn implied]]-1))/4</f>
        <v>#DIV/0!</v>
      </c>
      <c r="Q143" s="3" t="e">
        <f>Table1[[#This Row],[kelly/4 99]]*$W$2*$U$2</f>
        <v>#DIV/0!</v>
      </c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9188</v>
      </c>
      <c r="B144" t="s">
        <v>158</v>
      </c>
      <c r="C144" s="1">
        <v>45626</v>
      </c>
      <c r="D144" t="s">
        <v>13</v>
      </c>
      <c r="E144">
        <v>1.5</v>
      </c>
      <c r="F144" s="2">
        <v>0.70422535211267601</v>
      </c>
      <c r="G144" s="2">
        <v>0.64509977122942697</v>
      </c>
      <c r="H144" s="2">
        <v>0.69653013492128601</v>
      </c>
      <c r="I144" s="2">
        <v>0.740506329113924</v>
      </c>
      <c r="J144" s="2">
        <v>0.72203389830508402</v>
      </c>
      <c r="K144" s="2">
        <v>-6.5042907212932398E-3</v>
      </c>
      <c r="M144" s="2" t="e">
        <f>(Table1[[#This Row],[poisson_likelihood]] - (1-Table1[[#This Row],[poisson_likelihood]])/(1/Table1[[#This Row],[365 implied]]-1))/4</f>
        <v>#DIV/0!</v>
      </c>
      <c r="N144" s="3" t="e">
        <f>Table1[[#This Row],[kelly/4 365]]*$W$2*$U$2</f>
        <v>#DIV/0!</v>
      </c>
      <c r="P144" s="2" t="e">
        <f>(Table1[[#This Row],[poisson_likelihood]] - (1-Table1[[#This Row],[poisson_likelihood]])/(1/Table1[[#This Row],[99/pinn implied]]-1))/4</f>
        <v>#DIV/0!</v>
      </c>
      <c r="Q144" s="3" t="e">
        <f>Table1[[#This Row],[kelly/4 99]]*$W$2*$U$2</f>
        <v>#DIV/0!</v>
      </c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9151</v>
      </c>
      <c r="B145" t="s">
        <v>140</v>
      </c>
      <c r="C145" s="1">
        <v>45626</v>
      </c>
      <c r="D145" t="s">
        <v>12</v>
      </c>
      <c r="E145">
        <v>2.5</v>
      </c>
      <c r="F145" s="2">
        <v>0.60240963855421603</v>
      </c>
      <c r="G145" s="2">
        <v>0.61177766940401002</v>
      </c>
      <c r="H145" s="2">
        <v>0.59182908945165302</v>
      </c>
      <c r="I145" s="2">
        <v>0.62903225806451601</v>
      </c>
      <c r="J145" s="2">
        <v>0.62654320987654299</v>
      </c>
      <c r="K145" s="2">
        <v>-6.6529210266120502E-3</v>
      </c>
      <c r="M145" s="2" t="e">
        <f>(Table1[[#This Row],[poisson_likelihood]] - (1-Table1[[#This Row],[poisson_likelihood]])/(1/Table1[[#This Row],[365 implied]]-1))/4</f>
        <v>#DIV/0!</v>
      </c>
      <c r="N145" s="3" t="e">
        <f>Table1[[#This Row],[kelly/4 365]]*$W$2*$U$2</f>
        <v>#DIV/0!</v>
      </c>
      <c r="P145" s="2" t="e">
        <f>(Table1[[#This Row],[poisson_likelihood]] - (1-Table1[[#This Row],[poisson_likelihood]])/(1/Table1[[#This Row],[99/pinn implied]]-1))/4</f>
        <v>#DIV/0!</v>
      </c>
      <c r="Q145" s="3" t="e">
        <f>Table1[[#This Row],[kelly/4 99]]*$W$2*$U$2</f>
        <v>#DIV/0!</v>
      </c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9094</v>
      </c>
      <c r="B146" t="s">
        <v>111</v>
      </c>
      <c r="C146" s="1">
        <v>45626</v>
      </c>
      <c r="D146" t="s">
        <v>13</v>
      </c>
      <c r="E146">
        <v>1.5</v>
      </c>
      <c r="F146" s="2">
        <v>0.4</v>
      </c>
      <c r="G146" s="2">
        <v>0.34090862786834097</v>
      </c>
      <c r="H146" s="2">
        <v>0.38328858138626698</v>
      </c>
      <c r="I146" s="2">
        <v>0.33529411764705802</v>
      </c>
      <c r="J146" s="2">
        <v>0.36610169491525402</v>
      </c>
      <c r="K146" s="2">
        <v>-6.9630910890550596E-3</v>
      </c>
      <c r="M146" s="2" t="e">
        <f>(Table1[[#This Row],[poisson_likelihood]] - (1-Table1[[#This Row],[poisson_likelihood]])/(1/Table1[[#This Row],[365 implied]]-1))/4</f>
        <v>#DIV/0!</v>
      </c>
      <c r="N146" s="3" t="e">
        <f>Table1[[#This Row],[kelly/4 365]]*$W$2*$U$2</f>
        <v>#DIV/0!</v>
      </c>
      <c r="P146" s="2" t="e">
        <f>(Table1[[#This Row],[poisson_likelihood]] - (1-Table1[[#This Row],[poisson_likelihood]])/(1/Table1[[#This Row],[99/pinn implied]]-1))/4</f>
        <v>#DIV/0!</v>
      </c>
      <c r="Q146" s="3" t="e">
        <f>Table1[[#This Row],[kelly/4 99]]*$W$2*$U$2</f>
        <v>#DIV/0!</v>
      </c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9045</v>
      </c>
      <c r="B147" t="s">
        <v>87</v>
      </c>
      <c r="C147" s="1">
        <v>45626</v>
      </c>
      <c r="D147" t="s">
        <v>12</v>
      </c>
      <c r="E147">
        <v>1.5</v>
      </c>
      <c r="F147" s="2">
        <v>0.64516129032257996</v>
      </c>
      <c r="G147" s="2">
        <v>0.66990973367289397</v>
      </c>
      <c r="H147" s="2">
        <v>0.63523844693868003</v>
      </c>
      <c r="I147" s="2">
        <v>0.656626506024096</v>
      </c>
      <c r="J147" s="2">
        <v>0.64436619718309796</v>
      </c>
      <c r="K147" s="2">
        <v>-6.9910942022929599E-3</v>
      </c>
      <c r="M147" s="2" t="e">
        <f>(Table1[[#This Row],[poisson_likelihood]] - (1-Table1[[#This Row],[poisson_likelihood]])/(1/Table1[[#This Row],[365 implied]]-1))/4</f>
        <v>#DIV/0!</v>
      </c>
      <c r="N147" s="3" t="e">
        <f>Table1[[#This Row],[kelly/4 365]]*$W$2*$U$2</f>
        <v>#DIV/0!</v>
      </c>
      <c r="P147" s="2" t="e">
        <f>(Table1[[#This Row],[poisson_likelihood]] - (1-Table1[[#This Row],[poisson_likelihood]])/(1/Table1[[#This Row],[99/pinn implied]]-1))/4</f>
        <v>#DIV/0!</v>
      </c>
      <c r="Q147" s="3" t="e">
        <f>Table1[[#This Row],[kelly/4 99]]*$W$2*$U$2</f>
        <v>#DIV/0!</v>
      </c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9152</v>
      </c>
      <c r="B148" t="s">
        <v>140</v>
      </c>
      <c r="C148" s="1">
        <v>45626</v>
      </c>
      <c r="D148" t="s">
        <v>13</v>
      </c>
      <c r="E148">
        <v>2.5</v>
      </c>
      <c r="F148" s="2">
        <v>0.42553191489361702</v>
      </c>
      <c r="G148" s="2">
        <v>0.38822233059598898</v>
      </c>
      <c r="H148" s="2">
        <v>0.40817091054834598</v>
      </c>
      <c r="I148" s="2">
        <v>0.37096774193548299</v>
      </c>
      <c r="J148" s="2">
        <v>0.37345679012345601</v>
      </c>
      <c r="K148" s="2">
        <v>-7.5552518909971699E-3</v>
      </c>
      <c r="M148" s="2" t="e">
        <f>(Table1[[#This Row],[poisson_likelihood]] - (1-Table1[[#This Row],[poisson_likelihood]])/(1/Table1[[#This Row],[365 implied]]-1))/4</f>
        <v>#DIV/0!</v>
      </c>
      <c r="N148" s="3" t="e">
        <f>Table1[[#This Row],[kelly/4 365]]*$W$2*$U$2</f>
        <v>#DIV/0!</v>
      </c>
      <c r="P148" s="2" t="e">
        <f>(Table1[[#This Row],[poisson_likelihood]] - (1-Table1[[#This Row],[poisson_likelihood]])/(1/Table1[[#This Row],[99/pinn implied]]-1))/4</f>
        <v>#DIV/0!</v>
      </c>
      <c r="Q148" s="3" t="e">
        <f>Table1[[#This Row],[kelly/4 99]]*$W$2*$U$2</f>
        <v>#DIV/0!</v>
      </c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9081</v>
      </c>
      <c r="B149" t="s">
        <v>105</v>
      </c>
      <c r="C149" s="1">
        <v>45626</v>
      </c>
      <c r="D149" t="s">
        <v>12</v>
      </c>
      <c r="E149">
        <v>3.5</v>
      </c>
      <c r="F149" s="2">
        <v>0.51813471502590602</v>
      </c>
      <c r="G149" s="2">
        <v>0.54193426735328398</v>
      </c>
      <c r="H149" s="2">
        <v>0.50355728499083896</v>
      </c>
      <c r="I149" s="2">
        <v>0.494623655913978</v>
      </c>
      <c r="J149" s="2">
        <v>0.50621118012422295</v>
      </c>
      <c r="K149" s="2">
        <v>-7.5630214966882197E-3</v>
      </c>
      <c r="M149" s="2" t="e">
        <f>(Table1[[#This Row],[poisson_likelihood]] - (1-Table1[[#This Row],[poisson_likelihood]])/(1/Table1[[#This Row],[365 implied]]-1))/4</f>
        <v>#DIV/0!</v>
      </c>
      <c r="N149" s="3" t="e">
        <f>Table1[[#This Row],[kelly/4 365]]*$W$2*$U$2</f>
        <v>#DIV/0!</v>
      </c>
      <c r="P149" s="2" t="e">
        <f>(Table1[[#This Row],[poisson_likelihood]] - (1-Table1[[#This Row],[poisson_likelihood]])/(1/Table1[[#This Row],[99/pinn implied]]-1))/4</f>
        <v>#DIV/0!</v>
      </c>
      <c r="Q149" s="3" t="e">
        <f>Table1[[#This Row],[kelly/4 99]]*$W$2*$U$2</f>
        <v>#DIV/0!</v>
      </c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9181</v>
      </c>
      <c r="B150" t="s">
        <v>155</v>
      </c>
      <c r="C150" s="1">
        <v>45626</v>
      </c>
      <c r="D150" t="s">
        <v>12</v>
      </c>
      <c r="E150">
        <v>2.5</v>
      </c>
      <c r="F150" s="2">
        <v>0.52356020942408299</v>
      </c>
      <c r="G150" s="2">
        <v>0.55081195149877604</v>
      </c>
      <c r="H150" s="2">
        <v>0.50883773410023503</v>
      </c>
      <c r="I150" s="2">
        <v>0.51912568306010898</v>
      </c>
      <c r="J150" s="2">
        <v>0.511041009463722</v>
      </c>
      <c r="K150" s="2">
        <v>-7.7252549089425696E-3</v>
      </c>
      <c r="M150" s="2" t="e">
        <f>(Table1[[#This Row],[poisson_likelihood]] - (1-Table1[[#This Row],[poisson_likelihood]])/(1/Table1[[#This Row],[365 implied]]-1))/4</f>
        <v>#DIV/0!</v>
      </c>
      <c r="N150" s="3" t="e">
        <f>Table1[[#This Row],[kelly/4 365]]*$W$2*$U$2</f>
        <v>#DIV/0!</v>
      </c>
      <c r="P150" s="2" t="e">
        <f>(Table1[[#This Row],[poisson_likelihood]] - (1-Table1[[#This Row],[poisson_likelihood]])/(1/Table1[[#This Row],[99/pinn implied]]-1))/4</f>
        <v>#DIV/0!</v>
      </c>
      <c r="Q150" s="3" t="e">
        <f>Table1[[#This Row],[kelly/4 99]]*$W$2*$U$2</f>
        <v>#DIV/0!</v>
      </c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9012</v>
      </c>
      <c r="B151" t="s">
        <v>70</v>
      </c>
      <c r="C151" s="1">
        <v>45626</v>
      </c>
      <c r="D151" t="s">
        <v>13</v>
      </c>
      <c r="E151">
        <v>1.5</v>
      </c>
      <c r="F151" s="2">
        <v>0.49019607843137197</v>
      </c>
      <c r="G151" s="2">
        <v>0.42820626200231499</v>
      </c>
      <c r="H151" s="2">
        <v>0.473210228781688</v>
      </c>
      <c r="I151" s="2">
        <v>0.376404494382022</v>
      </c>
      <c r="J151" s="2">
        <v>0.439873417721519</v>
      </c>
      <c r="K151" s="2">
        <v>-8.3295993474411505E-3</v>
      </c>
      <c r="M151" s="2" t="e">
        <f>(Table1[[#This Row],[poisson_likelihood]] - (1-Table1[[#This Row],[poisson_likelihood]])/(1/Table1[[#This Row],[365 implied]]-1))/4</f>
        <v>#DIV/0!</v>
      </c>
      <c r="N151" s="3" t="e">
        <f>Table1[[#This Row],[kelly/4 365]]*$W$2*$U$2</f>
        <v>#DIV/0!</v>
      </c>
      <c r="P151" s="2" t="e">
        <f>(Table1[[#This Row],[poisson_likelihood]] - (1-Table1[[#This Row],[poisson_likelihood]])/(1/Table1[[#This Row],[99/pinn implied]]-1))/4</f>
        <v>#DIV/0!</v>
      </c>
      <c r="Q151" s="3" t="e">
        <f>Table1[[#This Row],[kelly/4 99]]*$W$2*$U$2</f>
        <v>#DIV/0!</v>
      </c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9073</v>
      </c>
      <c r="B152" t="s">
        <v>101</v>
      </c>
      <c r="C152" s="1">
        <v>45626</v>
      </c>
      <c r="D152" t="s">
        <v>12</v>
      </c>
      <c r="E152">
        <v>2.5</v>
      </c>
      <c r="F152" s="2">
        <v>0.44444444444444398</v>
      </c>
      <c r="G152" s="2">
        <v>0.4721505907361</v>
      </c>
      <c r="H152" s="2">
        <v>0.425900829424119</v>
      </c>
      <c r="I152" s="2">
        <v>0.43859649122806998</v>
      </c>
      <c r="J152" s="2">
        <v>0.43537414965986299</v>
      </c>
      <c r="K152" s="2">
        <v>-8.3446267591463993E-3</v>
      </c>
      <c r="M152" s="2" t="e">
        <f>(Table1[[#This Row],[poisson_likelihood]] - (1-Table1[[#This Row],[poisson_likelihood]])/(1/Table1[[#This Row],[365 implied]]-1))/4</f>
        <v>#DIV/0!</v>
      </c>
      <c r="N152" s="3" t="e">
        <f>Table1[[#This Row],[kelly/4 365]]*$W$2*$U$2</f>
        <v>#DIV/0!</v>
      </c>
      <c r="P152" s="2" t="e">
        <f>(Table1[[#This Row],[poisson_likelihood]] - (1-Table1[[#This Row],[poisson_likelihood]])/(1/Table1[[#This Row],[99/pinn implied]]-1))/4</f>
        <v>#DIV/0!</v>
      </c>
      <c r="Q152" s="3" t="e">
        <f>Table1[[#This Row],[kelly/4 99]]*$W$2*$U$2</f>
        <v>#DIV/0!</v>
      </c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9032</v>
      </c>
      <c r="B153" t="s">
        <v>80</v>
      </c>
      <c r="C153" s="1">
        <v>45626</v>
      </c>
      <c r="D153" t="s">
        <v>13</v>
      </c>
      <c r="E153">
        <v>2.5</v>
      </c>
      <c r="F153" s="2">
        <v>0.43859649122806998</v>
      </c>
      <c r="G153" s="2">
        <v>0.387793907355578</v>
      </c>
      <c r="H153" s="2">
        <v>0.41873508633494599</v>
      </c>
      <c r="I153" s="2">
        <v>0.36216216216216202</v>
      </c>
      <c r="J153" s="2">
        <v>0.36923076923076897</v>
      </c>
      <c r="K153" s="2">
        <v>-8.8445318664689895E-3</v>
      </c>
      <c r="M153" s="2" t="e">
        <f>(Table1[[#This Row],[poisson_likelihood]] - (1-Table1[[#This Row],[poisson_likelihood]])/(1/Table1[[#This Row],[365 implied]]-1))/4</f>
        <v>#DIV/0!</v>
      </c>
      <c r="N153" s="3" t="e">
        <f>Table1[[#This Row],[kelly/4 365]]*$W$2*$U$2</f>
        <v>#DIV/0!</v>
      </c>
      <c r="P153" s="2" t="e">
        <f>(Table1[[#This Row],[poisson_likelihood]] - (1-Table1[[#This Row],[poisson_likelihood]])/(1/Table1[[#This Row],[99/pinn implied]]-1))/4</f>
        <v>#DIV/0!</v>
      </c>
      <c r="Q153" s="3" t="e">
        <f>Table1[[#This Row],[kelly/4 99]]*$W$2*$U$2</f>
        <v>#DIV/0!</v>
      </c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9105</v>
      </c>
      <c r="B154" t="s">
        <v>117</v>
      </c>
      <c r="C154" s="1">
        <v>45626</v>
      </c>
      <c r="D154" t="s">
        <v>12</v>
      </c>
      <c r="E154">
        <v>2.5</v>
      </c>
      <c r="F154" s="2">
        <v>0.414937759336099</v>
      </c>
      <c r="G154" s="2">
        <v>0.43560671847511001</v>
      </c>
      <c r="H154" s="2">
        <v>0.39315646025724599</v>
      </c>
      <c r="I154" s="2">
        <v>0.427027027027027</v>
      </c>
      <c r="J154" s="2">
        <v>0.41176470588235198</v>
      </c>
      <c r="K154" s="2">
        <v>-9.3072572305029598E-3</v>
      </c>
      <c r="M154" s="2" t="e">
        <f>(Table1[[#This Row],[poisson_likelihood]] - (1-Table1[[#This Row],[poisson_likelihood]])/(1/Table1[[#This Row],[365 implied]]-1))/4</f>
        <v>#DIV/0!</v>
      </c>
      <c r="N154" s="3" t="e">
        <f>Table1[[#This Row],[kelly/4 365]]*$W$2*$U$2</f>
        <v>#DIV/0!</v>
      </c>
      <c r="P154" s="2" t="e">
        <f>(Table1[[#This Row],[poisson_likelihood]] - (1-Table1[[#This Row],[poisson_likelihood]])/(1/Table1[[#This Row],[99/pinn implied]]-1))/4</f>
        <v>#DIV/0!</v>
      </c>
      <c r="Q154" s="3" t="e">
        <f>Table1[[#This Row],[kelly/4 99]]*$W$2*$U$2</f>
        <v>#DIV/0!</v>
      </c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9214</v>
      </c>
      <c r="B155" t="s">
        <v>171</v>
      </c>
      <c r="C155" s="1">
        <v>45626</v>
      </c>
      <c r="D155" t="s">
        <v>13</v>
      </c>
      <c r="E155">
        <v>1.5</v>
      </c>
      <c r="F155" s="2">
        <v>0.41666666666666602</v>
      </c>
      <c r="G155" s="2">
        <v>0.35291284011777502</v>
      </c>
      <c r="H155" s="2">
        <v>0.39421902373586298</v>
      </c>
      <c r="I155" s="2">
        <v>0.38787878787878699</v>
      </c>
      <c r="J155" s="2">
        <v>0.38333333333333303</v>
      </c>
      <c r="K155" s="2">
        <v>-9.6204183989157897E-3</v>
      </c>
      <c r="M155" s="2" t="e">
        <f>(Table1[[#This Row],[poisson_likelihood]] - (1-Table1[[#This Row],[poisson_likelihood]])/(1/Table1[[#This Row],[365 implied]]-1))/4</f>
        <v>#DIV/0!</v>
      </c>
      <c r="N155" s="3" t="e">
        <f>Table1[[#This Row],[kelly/4 365]]*$W$2*$U$2</f>
        <v>#DIV/0!</v>
      </c>
      <c r="P155" s="2" t="e">
        <f>(Table1[[#This Row],[poisson_likelihood]] - (1-Table1[[#This Row],[poisson_likelihood]])/(1/Table1[[#This Row],[99/pinn implied]]-1))/4</f>
        <v>#DIV/0!</v>
      </c>
      <c r="Q155" s="3" t="e">
        <f>Table1[[#This Row],[kelly/4 99]]*$W$2*$U$2</f>
        <v>#DIV/0!</v>
      </c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8944</v>
      </c>
      <c r="B156" t="s">
        <v>36</v>
      </c>
      <c r="C156" s="1">
        <v>45626</v>
      </c>
      <c r="D156" t="s">
        <v>13</v>
      </c>
      <c r="E156">
        <v>1.5</v>
      </c>
      <c r="F156" s="2">
        <v>0.45454545454545398</v>
      </c>
      <c r="G156" s="2">
        <v>0.40012580251900598</v>
      </c>
      <c r="H156" s="2">
        <v>0.43296846916221099</v>
      </c>
      <c r="I156" s="2">
        <v>0.49685534591194902</v>
      </c>
      <c r="J156" s="2">
        <v>0.45985401459853997</v>
      </c>
      <c r="K156" s="2">
        <v>-9.8894516339865599E-3</v>
      </c>
      <c r="M156" s="2" t="e">
        <f>(Table1[[#This Row],[poisson_likelihood]] - (1-Table1[[#This Row],[poisson_likelihood]])/(1/Table1[[#This Row],[365 implied]]-1))/4</f>
        <v>#DIV/0!</v>
      </c>
      <c r="N156" s="3" t="e">
        <f>Table1[[#This Row],[kelly/4 365]]*$W$2*$U$2</f>
        <v>#DIV/0!</v>
      </c>
      <c r="P156" s="2" t="e">
        <f>(Table1[[#This Row],[poisson_likelihood]] - (1-Table1[[#This Row],[poisson_likelihood]])/(1/Table1[[#This Row],[99/pinn implied]]-1))/4</f>
        <v>#DIV/0!</v>
      </c>
      <c r="Q156" s="3" t="e">
        <f>Table1[[#This Row],[kelly/4 99]]*$W$2*$U$2</f>
        <v>#DIV/0!</v>
      </c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9036</v>
      </c>
      <c r="B157" t="s">
        <v>82</v>
      </c>
      <c r="C157" s="1">
        <v>45626</v>
      </c>
      <c r="D157" t="s">
        <v>13</v>
      </c>
      <c r="E157">
        <v>1.5</v>
      </c>
      <c r="F157" s="2">
        <v>0.43859649122806998</v>
      </c>
      <c r="G157" s="2">
        <v>0.37854979674054101</v>
      </c>
      <c r="H157" s="2">
        <v>0.413933117669674</v>
      </c>
      <c r="I157" s="2">
        <v>0.46808510638297801</v>
      </c>
      <c r="J157" s="2">
        <v>0.457317073170731</v>
      </c>
      <c r="K157" s="2">
        <v>-1.09829085377231E-2</v>
      </c>
      <c r="M157" s="2" t="e">
        <f>(Table1[[#This Row],[poisson_likelihood]] - (1-Table1[[#This Row],[poisson_likelihood]])/(1/Table1[[#This Row],[365 implied]]-1))/4</f>
        <v>#DIV/0!</v>
      </c>
      <c r="N157" s="3" t="e">
        <f>Table1[[#This Row],[kelly/4 365]]*$W$2*$U$2</f>
        <v>#DIV/0!</v>
      </c>
      <c r="P157" s="2" t="e">
        <f>(Table1[[#This Row],[poisson_likelihood]] - (1-Table1[[#This Row],[poisson_likelihood]])/(1/Table1[[#This Row],[99/pinn implied]]-1))/4</f>
        <v>#DIV/0!</v>
      </c>
      <c r="Q157" s="3" t="e">
        <f>Table1[[#This Row],[kelly/4 99]]*$W$2*$U$2</f>
        <v>#DIV/0!</v>
      </c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9142</v>
      </c>
      <c r="B158" t="s">
        <v>135</v>
      </c>
      <c r="C158" s="1">
        <v>45626</v>
      </c>
      <c r="D158" t="s">
        <v>13</v>
      </c>
      <c r="E158">
        <v>1.5</v>
      </c>
      <c r="F158" s="2">
        <v>0.52356020942408299</v>
      </c>
      <c r="G158" s="2">
        <v>0.44951533482188399</v>
      </c>
      <c r="H158" s="2">
        <v>0.50147252552996702</v>
      </c>
      <c r="I158" s="2">
        <v>0.41758241758241699</v>
      </c>
      <c r="J158" s="2">
        <v>0.43312101910827999</v>
      </c>
      <c r="K158" s="2">
        <v>-1.1589965999385299E-2</v>
      </c>
      <c r="M158" s="2" t="e">
        <f>(Table1[[#This Row],[poisson_likelihood]] - (1-Table1[[#This Row],[poisson_likelihood]])/(1/Table1[[#This Row],[365 implied]]-1))/4</f>
        <v>#DIV/0!</v>
      </c>
      <c r="N158" s="3" t="e">
        <f>Table1[[#This Row],[kelly/4 365]]*$W$2*$U$2</f>
        <v>#DIV/0!</v>
      </c>
      <c r="P158" s="2" t="e">
        <f>(Table1[[#This Row],[poisson_likelihood]] - (1-Table1[[#This Row],[poisson_likelihood]])/(1/Table1[[#This Row],[99/pinn implied]]-1))/4</f>
        <v>#DIV/0!</v>
      </c>
      <c r="Q158" s="3" t="e">
        <f>Table1[[#This Row],[kelly/4 99]]*$W$2*$U$2</f>
        <v>#DIV/0!</v>
      </c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8952</v>
      </c>
      <c r="B159" t="s">
        <v>40</v>
      </c>
      <c r="C159" s="1">
        <v>45626</v>
      </c>
      <c r="D159" t="s">
        <v>13</v>
      </c>
      <c r="E159">
        <v>2.5</v>
      </c>
      <c r="F159" s="2">
        <v>0.52356020942408299</v>
      </c>
      <c r="G159" s="2">
        <v>0.45920105384946602</v>
      </c>
      <c r="H159" s="2">
        <v>0.501034641857656</v>
      </c>
      <c r="I159" s="2">
        <v>0.544973544973545</v>
      </c>
      <c r="J159" s="2">
        <v>0.543806646525679</v>
      </c>
      <c r="K159" s="2">
        <v>-1.18197346296361E-2</v>
      </c>
      <c r="M159" s="2" t="e">
        <f>(Table1[[#This Row],[poisson_likelihood]] - (1-Table1[[#This Row],[poisson_likelihood]])/(1/Table1[[#This Row],[365 implied]]-1))/4</f>
        <v>#DIV/0!</v>
      </c>
      <c r="N159" s="3" t="e">
        <f>Table1[[#This Row],[kelly/4 365]]*$W$2*$U$2</f>
        <v>#DIV/0!</v>
      </c>
      <c r="P159" s="2" t="e">
        <f>(Table1[[#This Row],[poisson_likelihood]] - (1-Table1[[#This Row],[poisson_likelihood]])/(1/Table1[[#This Row],[99/pinn implied]]-1))/4</f>
        <v>#DIV/0!</v>
      </c>
      <c r="Q159" s="3" t="e">
        <f>Table1[[#This Row],[kelly/4 99]]*$W$2*$U$2</f>
        <v>#DIV/0!</v>
      </c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9161</v>
      </c>
      <c r="B160" t="s">
        <v>145</v>
      </c>
      <c r="C160" s="1">
        <v>45626</v>
      </c>
      <c r="D160" t="s">
        <v>12</v>
      </c>
      <c r="E160">
        <v>2.5</v>
      </c>
      <c r="F160" s="2">
        <v>0.64516129032257996</v>
      </c>
      <c r="G160" s="2">
        <v>0.67228509783053103</v>
      </c>
      <c r="H160" s="2">
        <v>0.62781209016723505</v>
      </c>
      <c r="I160" s="2">
        <v>0.56804733727810597</v>
      </c>
      <c r="J160" s="2">
        <v>0.58762886597938102</v>
      </c>
      <c r="K160" s="2">
        <v>-1.22233001094477E-2</v>
      </c>
      <c r="M160" s="2" t="e">
        <f>(Table1[[#This Row],[poisson_likelihood]] - (1-Table1[[#This Row],[poisson_likelihood]])/(1/Table1[[#This Row],[365 implied]]-1))/4</f>
        <v>#DIV/0!</v>
      </c>
      <c r="N160" s="3" t="e">
        <f>Table1[[#This Row],[kelly/4 365]]*$W$2*$U$2</f>
        <v>#DIV/0!</v>
      </c>
      <c r="P160" s="2" t="e">
        <f>(Table1[[#This Row],[poisson_likelihood]] - (1-Table1[[#This Row],[poisson_likelihood]])/(1/Table1[[#This Row],[99/pinn implied]]-1))/4</f>
        <v>#DIV/0!</v>
      </c>
      <c r="Q160" s="3" t="e">
        <f>Table1[[#This Row],[kelly/4 99]]*$W$2*$U$2</f>
        <v>#DIV/0!</v>
      </c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8958</v>
      </c>
      <c r="B161" t="s">
        <v>43</v>
      </c>
      <c r="C161" s="1">
        <v>45626</v>
      </c>
      <c r="D161" t="s">
        <v>13</v>
      </c>
      <c r="E161">
        <v>2.5</v>
      </c>
      <c r="F161" s="2">
        <v>0.44843049327354201</v>
      </c>
      <c r="G161" s="2">
        <v>0.39172707198995299</v>
      </c>
      <c r="H161" s="2">
        <v>0.42106149724339598</v>
      </c>
      <c r="I161" s="2">
        <v>0.52795031055900599</v>
      </c>
      <c r="J161" s="2">
        <v>0.52788104089219301</v>
      </c>
      <c r="K161" s="2">
        <v>-1.2405053078704599E-2</v>
      </c>
      <c r="M161" s="2" t="e">
        <f>(Table1[[#This Row],[poisson_likelihood]] - (1-Table1[[#This Row],[poisson_likelihood]])/(1/Table1[[#This Row],[365 implied]]-1))/4</f>
        <v>#DIV/0!</v>
      </c>
      <c r="N161" s="3" t="e">
        <f>Table1[[#This Row],[kelly/4 365]]*$W$2*$U$2</f>
        <v>#DIV/0!</v>
      </c>
      <c r="P161" s="2" t="e">
        <f>(Table1[[#This Row],[poisson_likelihood]] - (1-Table1[[#This Row],[poisson_likelihood]])/(1/Table1[[#This Row],[99/pinn implied]]-1))/4</f>
        <v>#DIV/0!</v>
      </c>
      <c r="Q161" s="3" t="e">
        <f>Table1[[#This Row],[kelly/4 99]]*$W$2*$U$2</f>
        <v>#DIV/0!</v>
      </c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8923</v>
      </c>
      <c r="B162" t="s">
        <v>26</v>
      </c>
      <c r="C162" s="1">
        <v>45626</v>
      </c>
      <c r="D162" t="s">
        <v>12</v>
      </c>
      <c r="E162">
        <v>2.5</v>
      </c>
      <c r="F162" s="2">
        <v>0.45454545454545398</v>
      </c>
      <c r="G162" s="2">
        <v>0.47392490341777399</v>
      </c>
      <c r="H162" s="2">
        <v>0.42742838391945898</v>
      </c>
      <c r="I162" s="2">
        <v>0.554838709677419</v>
      </c>
      <c r="J162" s="2">
        <v>0.53928571428571404</v>
      </c>
      <c r="K162" s="2">
        <v>-1.24286573702475E-2</v>
      </c>
      <c r="M162" s="2" t="e">
        <f>(Table1[[#This Row],[poisson_likelihood]] - (1-Table1[[#This Row],[poisson_likelihood]])/(1/Table1[[#This Row],[365 implied]]-1))/4</f>
        <v>#DIV/0!</v>
      </c>
      <c r="N162" s="3" t="e">
        <f>Table1[[#This Row],[kelly/4 365]]*$W$2*$U$2</f>
        <v>#DIV/0!</v>
      </c>
      <c r="P162" s="2" t="e">
        <f>(Table1[[#This Row],[poisson_likelihood]] - (1-Table1[[#This Row],[poisson_likelihood]])/(1/Table1[[#This Row],[99/pinn implied]]-1))/4</f>
        <v>#DIV/0!</v>
      </c>
      <c r="Q162" s="3" t="e">
        <f>Table1[[#This Row],[kelly/4 99]]*$W$2*$U$2</f>
        <v>#DIV/0!</v>
      </c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9193</v>
      </c>
      <c r="B163" t="s">
        <v>161</v>
      </c>
      <c r="C163" s="1">
        <v>45626</v>
      </c>
      <c r="D163" t="s">
        <v>12</v>
      </c>
      <c r="E163">
        <v>1.5</v>
      </c>
      <c r="F163" s="2">
        <v>0.5</v>
      </c>
      <c r="G163" s="2">
        <v>0.52767829149714096</v>
      </c>
      <c r="H163" s="2">
        <v>0.47491302892319698</v>
      </c>
      <c r="I163" s="2">
        <v>0.44791666666666602</v>
      </c>
      <c r="J163" s="2">
        <v>0.44660194174757201</v>
      </c>
      <c r="K163" s="2">
        <v>-1.25434855384012E-2</v>
      </c>
      <c r="M163" s="2" t="e">
        <f>(Table1[[#This Row],[poisson_likelihood]] - (1-Table1[[#This Row],[poisson_likelihood]])/(1/Table1[[#This Row],[365 implied]]-1))/4</f>
        <v>#DIV/0!</v>
      </c>
      <c r="N163" s="3" t="e">
        <f>Table1[[#This Row],[kelly/4 365]]*$W$2*$U$2</f>
        <v>#DIV/0!</v>
      </c>
      <c r="P163" s="2" t="e">
        <f>(Table1[[#This Row],[poisson_likelihood]] - (1-Table1[[#This Row],[poisson_likelihood]])/(1/Table1[[#This Row],[99/pinn implied]]-1))/4</f>
        <v>#DIV/0!</v>
      </c>
      <c r="Q163" s="3" t="e">
        <f>Table1[[#This Row],[kelly/4 99]]*$W$2*$U$2</f>
        <v>#DIV/0!</v>
      </c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8940</v>
      </c>
      <c r="B164" t="s">
        <v>34</v>
      </c>
      <c r="C164" s="1">
        <v>45626</v>
      </c>
      <c r="D164" t="s">
        <v>13</v>
      </c>
      <c r="E164">
        <v>2.5</v>
      </c>
      <c r="F164" s="2">
        <v>0.48780487804877998</v>
      </c>
      <c r="G164" s="2">
        <v>0.42877957283879198</v>
      </c>
      <c r="H164" s="2">
        <v>0.46112131551188101</v>
      </c>
      <c r="I164" s="2">
        <v>0.34806629834254099</v>
      </c>
      <c r="J164" s="2">
        <v>0.34920634920634902</v>
      </c>
      <c r="K164" s="2">
        <v>-1.30241198096767E-2</v>
      </c>
      <c r="M164" s="2" t="e">
        <f>(Table1[[#This Row],[poisson_likelihood]] - (1-Table1[[#This Row],[poisson_likelihood]])/(1/Table1[[#This Row],[365 implied]]-1))/4</f>
        <v>#DIV/0!</v>
      </c>
      <c r="N164" s="3" t="e">
        <f>Table1[[#This Row],[kelly/4 365]]*$W$2*$U$2</f>
        <v>#DIV/0!</v>
      </c>
      <c r="P164" s="2" t="e">
        <f>(Table1[[#This Row],[poisson_likelihood]] - (1-Table1[[#This Row],[poisson_likelihood]])/(1/Table1[[#This Row],[99/pinn implied]]-1))/4</f>
        <v>#DIV/0!</v>
      </c>
      <c r="Q164" s="3" t="e">
        <f>Table1[[#This Row],[kelly/4 99]]*$W$2*$U$2</f>
        <v>#DIV/0!</v>
      </c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9044</v>
      </c>
      <c r="B165" t="s">
        <v>86</v>
      </c>
      <c r="C165" s="1">
        <v>45626</v>
      </c>
      <c r="D165" t="s">
        <v>13</v>
      </c>
      <c r="E165">
        <v>2.5</v>
      </c>
      <c r="F165" s="2">
        <v>0.57471264367816</v>
      </c>
      <c r="G165" s="2">
        <v>0.50712170019314695</v>
      </c>
      <c r="H165" s="2">
        <v>0.55180965175934904</v>
      </c>
      <c r="I165" s="2">
        <v>0.597938144329896</v>
      </c>
      <c r="J165" s="2">
        <v>0.59911894273127697</v>
      </c>
      <c r="K165" s="2">
        <v>-1.3463245249571701E-2</v>
      </c>
      <c r="M165" s="2" t="e">
        <f>(Table1[[#This Row],[poisson_likelihood]] - (1-Table1[[#This Row],[poisson_likelihood]])/(1/Table1[[#This Row],[365 implied]]-1))/4</f>
        <v>#DIV/0!</v>
      </c>
      <c r="N165" s="3" t="e">
        <f>Table1[[#This Row],[kelly/4 365]]*$W$2*$U$2</f>
        <v>#DIV/0!</v>
      </c>
      <c r="P165" s="2" t="e">
        <f>(Table1[[#This Row],[poisson_likelihood]] - (1-Table1[[#This Row],[poisson_likelihood]])/(1/Table1[[#This Row],[99/pinn implied]]-1))/4</f>
        <v>#DIV/0!</v>
      </c>
      <c r="Q165" s="3" t="e">
        <f>Table1[[#This Row],[kelly/4 99]]*$W$2*$U$2</f>
        <v>#DIV/0!</v>
      </c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9052</v>
      </c>
      <c r="B166" t="s">
        <v>90</v>
      </c>
      <c r="C166" s="1">
        <v>45626</v>
      </c>
      <c r="D166" t="s">
        <v>13</v>
      </c>
      <c r="E166">
        <v>1.5</v>
      </c>
      <c r="F166" s="2">
        <v>0.40322580645161199</v>
      </c>
      <c r="G166" s="2">
        <v>0.339876686103676</v>
      </c>
      <c r="H166" s="2">
        <v>0.370288457243939</v>
      </c>
      <c r="I166" s="2">
        <v>0.409574468085106</v>
      </c>
      <c r="J166" s="2">
        <v>0.38414634146341398</v>
      </c>
      <c r="K166" s="2">
        <v>-1.37980787221336E-2</v>
      </c>
      <c r="M166" s="2" t="e">
        <f>(Table1[[#This Row],[poisson_likelihood]] - (1-Table1[[#This Row],[poisson_likelihood]])/(1/Table1[[#This Row],[365 implied]]-1))/4</f>
        <v>#DIV/0!</v>
      </c>
      <c r="N166" s="3" t="e">
        <f>Table1[[#This Row],[kelly/4 365]]*$W$2*$U$2</f>
        <v>#DIV/0!</v>
      </c>
      <c r="P166" s="2" t="e">
        <f>(Table1[[#This Row],[poisson_likelihood]] - (1-Table1[[#This Row],[poisson_likelihood]])/(1/Table1[[#This Row],[99/pinn implied]]-1))/4</f>
        <v>#DIV/0!</v>
      </c>
      <c r="Q166" s="3" t="e">
        <f>Table1[[#This Row],[kelly/4 99]]*$W$2*$U$2</f>
        <v>#DIV/0!</v>
      </c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9201</v>
      </c>
      <c r="B167" t="s">
        <v>165</v>
      </c>
      <c r="C167" s="1">
        <v>45626</v>
      </c>
      <c r="D167" t="s">
        <v>12</v>
      </c>
      <c r="E167">
        <v>2.5</v>
      </c>
      <c r="F167" s="2">
        <v>0.42016806722688999</v>
      </c>
      <c r="G167" s="2">
        <v>0.43609995090260301</v>
      </c>
      <c r="H167" s="2">
        <v>0.38778150097286901</v>
      </c>
      <c r="I167" s="2">
        <v>0.39200000000000002</v>
      </c>
      <c r="J167" s="2">
        <v>0.37719298245614002</v>
      </c>
      <c r="K167" s="2">
        <v>-1.39637731312626E-2</v>
      </c>
      <c r="M167" s="2" t="e">
        <f>(Table1[[#This Row],[poisson_likelihood]] - (1-Table1[[#This Row],[poisson_likelihood]])/(1/Table1[[#This Row],[365 implied]]-1))/4</f>
        <v>#DIV/0!</v>
      </c>
      <c r="N167" s="3" t="e">
        <f>Table1[[#This Row],[kelly/4 365]]*$W$2*$U$2</f>
        <v>#DIV/0!</v>
      </c>
      <c r="P167" s="2" t="e">
        <f>(Table1[[#This Row],[poisson_likelihood]] - (1-Table1[[#This Row],[poisson_likelihood]])/(1/Table1[[#This Row],[99/pinn implied]]-1))/4</f>
        <v>#DIV/0!</v>
      </c>
      <c r="Q167" s="3" t="e">
        <f>Table1[[#This Row],[kelly/4 99]]*$W$2*$U$2</f>
        <v>#DIV/0!</v>
      </c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9035</v>
      </c>
      <c r="B168" t="s">
        <v>82</v>
      </c>
      <c r="C168" s="1">
        <v>45626</v>
      </c>
      <c r="D168" t="s">
        <v>12</v>
      </c>
      <c r="E168">
        <v>1.5</v>
      </c>
      <c r="F168" s="2">
        <v>0.60975609756097504</v>
      </c>
      <c r="G168" s="2">
        <v>0.62145020325945799</v>
      </c>
      <c r="H168" s="2">
        <v>0.586066882330325</v>
      </c>
      <c r="I168" s="2">
        <v>0.53191489361702105</v>
      </c>
      <c r="J168" s="2">
        <v>0.542682926829268</v>
      </c>
      <c r="K168" s="2">
        <v>-1.5175903507135101E-2</v>
      </c>
      <c r="M168" s="2" t="e">
        <f>(Table1[[#This Row],[poisson_likelihood]] - (1-Table1[[#This Row],[poisson_likelihood]])/(1/Table1[[#This Row],[365 implied]]-1))/4</f>
        <v>#DIV/0!</v>
      </c>
      <c r="N168" s="3" t="e">
        <f>Table1[[#This Row],[kelly/4 365]]*$W$2*$U$2</f>
        <v>#DIV/0!</v>
      </c>
      <c r="P168" s="2" t="e">
        <f>(Table1[[#This Row],[poisson_likelihood]] - (1-Table1[[#This Row],[poisson_likelihood]])/(1/Table1[[#This Row],[99/pinn implied]]-1))/4</f>
        <v>#DIV/0!</v>
      </c>
      <c r="Q168" s="3" t="e">
        <f>Table1[[#This Row],[kelly/4 99]]*$W$2*$U$2</f>
        <v>#DIV/0!</v>
      </c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9040</v>
      </c>
      <c r="B169" t="s">
        <v>84</v>
      </c>
      <c r="C169" s="1">
        <v>45626</v>
      </c>
      <c r="D169" t="s">
        <v>13</v>
      </c>
      <c r="E169">
        <v>2.5</v>
      </c>
      <c r="F169" s="2">
        <v>0.42194092827004198</v>
      </c>
      <c r="G169" s="2">
        <v>0.34051874113292302</v>
      </c>
      <c r="H169" s="2">
        <v>0.38639959969634902</v>
      </c>
      <c r="I169" s="2">
        <v>0.36875000000000002</v>
      </c>
      <c r="J169" s="2">
        <v>0.36734693877551</v>
      </c>
      <c r="K169" s="2">
        <v>-1.5370976043731799E-2</v>
      </c>
      <c r="M169" s="2" t="e">
        <f>(Table1[[#This Row],[poisson_likelihood]] - (1-Table1[[#This Row],[poisson_likelihood]])/(1/Table1[[#This Row],[365 implied]]-1))/4</f>
        <v>#DIV/0!</v>
      </c>
      <c r="N169" s="3" t="e">
        <f>Table1[[#This Row],[kelly/4 365]]*$W$2*$U$2</f>
        <v>#DIV/0!</v>
      </c>
      <c r="P169" s="2" t="e">
        <f>(Table1[[#This Row],[poisson_likelihood]] - (1-Table1[[#This Row],[poisson_likelihood]])/(1/Table1[[#This Row],[99/pinn implied]]-1))/4</f>
        <v>#DIV/0!</v>
      </c>
      <c r="Q169" s="3" t="e">
        <f>Table1[[#This Row],[kelly/4 99]]*$W$2*$U$2</f>
        <v>#DIV/0!</v>
      </c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8990</v>
      </c>
      <c r="B170" t="s">
        <v>59</v>
      </c>
      <c r="C170" s="1">
        <v>45626</v>
      </c>
      <c r="D170" t="s">
        <v>13</v>
      </c>
      <c r="E170">
        <v>1.5</v>
      </c>
      <c r="F170" s="2">
        <v>0.40650406504065001</v>
      </c>
      <c r="G170" s="2">
        <v>0.35152031313721599</v>
      </c>
      <c r="H170" s="2">
        <v>0.36967528079864598</v>
      </c>
      <c r="I170" s="2">
        <v>0.26857142857142802</v>
      </c>
      <c r="J170" s="2">
        <v>0.30592105263157798</v>
      </c>
      <c r="K170" s="2">
        <v>-1.55134947320769E-2</v>
      </c>
      <c r="M170" s="2" t="e">
        <f>(Table1[[#This Row],[poisson_likelihood]] - (1-Table1[[#This Row],[poisson_likelihood]])/(1/Table1[[#This Row],[365 implied]]-1))/4</f>
        <v>#DIV/0!</v>
      </c>
      <c r="N170" s="3" t="e">
        <f>Table1[[#This Row],[kelly/4 365]]*$W$2*$U$2</f>
        <v>#DIV/0!</v>
      </c>
      <c r="P170" s="2" t="e">
        <f>(Table1[[#This Row],[poisson_likelihood]] - (1-Table1[[#This Row],[poisson_likelihood]])/(1/Table1[[#This Row],[99/pinn implied]]-1))/4</f>
        <v>#DIV/0!</v>
      </c>
      <c r="Q170" s="3" t="e">
        <f>Table1[[#This Row],[kelly/4 99]]*$W$2*$U$2</f>
        <v>#DIV/0!</v>
      </c>
      <c r="S1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9039</v>
      </c>
      <c r="B171" t="s">
        <v>84</v>
      </c>
      <c r="C171" s="1">
        <v>45626</v>
      </c>
      <c r="D171" t="s">
        <v>12</v>
      </c>
      <c r="E171">
        <v>2.5</v>
      </c>
      <c r="F171" s="2">
        <v>0.63694267515923497</v>
      </c>
      <c r="G171" s="2">
        <v>0.65948125886707598</v>
      </c>
      <c r="H171" s="2">
        <v>0.61360040030365004</v>
      </c>
      <c r="I171" s="2">
        <v>0.63124999999999998</v>
      </c>
      <c r="J171" s="2">
        <v>0.63265306122448906</v>
      </c>
      <c r="K171" s="2">
        <v>-1.6073408562837298E-2</v>
      </c>
      <c r="M171" s="2" t="e">
        <f>(Table1[[#This Row],[poisson_likelihood]] - (1-Table1[[#This Row],[poisson_likelihood]])/(1/Table1[[#This Row],[365 implied]]-1))/4</f>
        <v>#DIV/0!</v>
      </c>
      <c r="N171" s="3" t="e">
        <f>Table1[[#This Row],[kelly/4 365]]*$W$2*$U$2</f>
        <v>#DIV/0!</v>
      </c>
      <c r="P171" s="2" t="e">
        <f>(Table1[[#This Row],[poisson_likelihood]] - (1-Table1[[#This Row],[poisson_likelihood]])/(1/Table1[[#This Row],[99/pinn implied]]-1))/4</f>
        <v>#DIV/0!</v>
      </c>
      <c r="Q171" s="3" t="e">
        <f>Table1[[#This Row],[kelly/4 99]]*$W$2*$U$2</f>
        <v>#DIV/0!</v>
      </c>
      <c r="S1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9194</v>
      </c>
      <c r="B172" t="s">
        <v>161</v>
      </c>
      <c r="C172" s="1">
        <v>45626</v>
      </c>
      <c r="D172" t="s">
        <v>13</v>
      </c>
      <c r="E172">
        <v>1.5</v>
      </c>
      <c r="F172" s="2">
        <v>0.55555555555555503</v>
      </c>
      <c r="G172" s="2">
        <v>0.47232170850285898</v>
      </c>
      <c r="H172" s="2">
        <v>0.52508697107680202</v>
      </c>
      <c r="I172" s="2">
        <v>0.55208333333333304</v>
      </c>
      <c r="J172" s="2">
        <v>0.55339805825242705</v>
      </c>
      <c r="K172" s="2">
        <v>-1.7138578769298501E-2</v>
      </c>
      <c r="M172" s="2" t="e">
        <f>(Table1[[#This Row],[poisson_likelihood]] - (1-Table1[[#This Row],[poisson_likelihood]])/(1/Table1[[#This Row],[365 implied]]-1))/4</f>
        <v>#DIV/0!</v>
      </c>
      <c r="N172" s="3" t="e">
        <f>Table1[[#This Row],[kelly/4 365]]*$W$2*$U$2</f>
        <v>#DIV/0!</v>
      </c>
      <c r="P172" s="2" t="e">
        <f>(Table1[[#This Row],[poisson_likelihood]] - (1-Table1[[#This Row],[poisson_likelihood]])/(1/Table1[[#This Row],[99/pinn implied]]-1))/4</f>
        <v>#DIV/0!</v>
      </c>
      <c r="Q172" s="3" t="e">
        <f>Table1[[#This Row],[kelly/4 99]]*$W$2*$U$2</f>
        <v>#DIV/0!</v>
      </c>
      <c r="S1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8943</v>
      </c>
      <c r="B173" t="s">
        <v>36</v>
      </c>
      <c r="C173" s="1">
        <v>45626</v>
      </c>
      <c r="D173" t="s">
        <v>12</v>
      </c>
      <c r="E173">
        <v>1.5</v>
      </c>
      <c r="F173" s="2">
        <v>0.59523809523809501</v>
      </c>
      <c r="G173" s="2">
        <v>0.59987419748099302</v>
      </c>
      <c r="H173" s="2">
        <v>0.56703153083778801</v>
      </c>
      <c r="I173" s="2">
        <v>0.50314465408804998</v>
      </c>
      <c r="J173" s="2">
        <v>0.54014598540145897</v>
      </c>
      <c r="K173" s="2">
        <v>-1.7421701541365599E-2</v>
      </c>
      <c r="M173" s="2" t="e">
        <f>(Table1[[#This Row],[poisson_likelihood]] - (1-Table1[[#This Row],[poisson_likelihood]])/(1/Table1[[#This Row],[365 implied]]-1))/4</f>
        <v>#DIV/0!</v>
      </c>
      <c r="N173" s="3" t="e">
        <f>Table1[[#This Row],[kelly/4 365]]*$W$2*$U$2</f>
        <v>#DIV/0!</v>
      </c>
      <c r="P173" s="2" t="e">
        <f>(Table1[[#This Row],[poisson_likelihood]] - (1-Table1[[#This Row],[poisson_likelihood]])/(1/Table1[[#This Row],[99/pinn implied]]-1))/4</f>
        <v>#DIV/0!</v>
      </c>
      <c r="Q173" s="3" t="e">
        <f>Table1[[#This Row],[kelly/4 99]]*$W$2*$U$2</f>
        <v>#DIV/0!</v>
      </c>
      <c r="S1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9141</v>
      </c>
      <c r="B174" t="s">
        <v>135</v>
      </c>
      <c r="C174" s="1">
        <v>45626</v>
      </c>
      <c r="D174" t="s">
        <v>12</v>
      </c>
      <c r="E174">
        <v>1.5</v>
      </c>
      <c r="F174" s="2">
        <v>0.53191489361702105</v>
      </c>
      <c r="G174" s="2">
        <v>0.55048466517811501</v>
      </c>
      <c r="H174" s="2">
        <v>0.49852747447003198</v>
      </c>
      <c r="I174" s="2">
        <v>0.58241758241758201</v>
      </c>
      <c r="J174" s="2">
        <v>0.56687898089171895</v>
      </c>
      <c r="K174" s="2">
        <v>-1.7831917044414301E-2</v>
      </c>
      <c r="M174" s="2" t="e">
        <f>(Table1[[#This Row],[poisson_likelihood]] - (1-Table1[[#This Row],[poisson_likelihood]])/(1/Table1[[#This Row],[365 implied]]-1))/4</f>
        <v>#DIV/0!</v>
      </c>
      <c r="N174" s="3" t="e">
        <f>Table1[[#This Row],[kelly/4 365]]*$W$2*$U$2</f>
        <v>#DIV/0!</v>
      </c>
      <c r="P174" s="2" t="e">
        <f>(Table1[[#This Row],[poisson_likelihood]] - (1-Table1[[#This Row],[poisson_likelihood]])/(1/Table1[[#This Row],[99/pinn implied]]-1))/4</f>
        <v>#DIV/0!</v>
      </c>
      <c r="Q174" s="3" t="e">
        <f>Table1[[#This Row],[kelly/4 99]]*$W$2*$U$2</f>
        <v>#DIV/0!</v>
      </c>
      <c r="S1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9078</v>
      </c>
      <c r="B175" t="s">
        <v>103</v>
      </c>
      <c r="C175" s="1">
        <v>45626</v>
      </c>
      <c r="D175" t="s">
        <v>13</v>
      </c>
      <c r="E175">
        <v>3.5</v>
      </c>
      <c r="F175" s="2">
        <v>0.55248618784530301</v>
      </c>
      <c r="G175" s="2">
        <v>0.482666769393229</v>
      </c>
      <c r="H175" s="2">
        <v>0.51877395357135003</v>
      </c>
      <c r="I175" s="2">
        <v>0.50810810810810803</v>
      </c>
      <c r="J175" s="2">
        <v>0.48125000000000001</v>
      </c>
      <c r="K175" s="2">
        <v>-1.8833069146868799E-2</v>
      </c>
      <c r="M175" s="2" t="e">
        <f>(Table1[[#This Row],[poisson_likelihood]] - (1-Table1[[#This Row],[poisson_likelihood]])/(1/Table1[[#This Row],[365 implied]]-1))/4</f>
        <v>#DIV/0!</v>
      </c>
      <c r="N175" s="3" t="e">
        <f>Table1[[#This Row],[kelly/4 365]]*$W$2*$U$2</f>
        <v>#DIV/0!</v>
      </c>
      <c r="P175" s="2" t="e">
        <f>(Table1[[#This Row],[poisson_likelihood]] - (1-Table1[[#This Row],[poisson_likelihood]])/(1/Table1[[#This Row],[99/pinn implied]]-1))/4</f>
        <v>#DIV/0!</v>
      </c>
      <c r="Q175" s="3" t="e">
        <f>Table1[[#This Row],[kelly/4 99]]*$W$2*$U$2</f>
        <v>#DIV/0!</v>
      </c>
      <c r="S1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9209</v>
      </c>
      <c r="B176" t="s">
        <v>169</v>
      </c>
      <c r="C176" s="1">
        <v>45626</v>
      </c>
      <c r="D176" t="s">
        <v>12</v>
      </c>
      <c r="E176">
        <v>1.5</v>
      </c>
      <c r="F176" s="2">
        <v>0.5</v>
      </c>
      <c r="G176" s="2">
        <v>0.51946068104154697</v>
      </c>
      <c r="H176" s="2">
        <v>0.461913653190408</v>
      </c>
      <c r="I176" s="2">
        <v>0.46276595744680799</v>
      </c>
      <c r="J176" s="2">
        <v>0.46646341463414598</v>
      </c>
      <c r="K176" s="2">
        <v>-1.9043173404795999E-2</v>
      </c>
      <c r="M176" s="2" t="e">
        <f>(Table1[[#This Row],[poisson_likelihood]] - (1-Table1[[#This Row],[poisson_likelihood]])/(1/Table1[[#This Row],[365 implied]]-1))/4</f>
        <v>#DIV/0!</v>
      </c>
      <c r="N176" s="3" t="e">
        <f>Table1[[#This Row],[kelly/4 365]]*$W$2*$U$2</f>
        <v>#DIV/0!</v>
      </c>
      <c r="P176" s="2" t="e">
        <f>(Table1[[#This Row],[poisson_likelihood]] - (1-Table1[[#This Row],[poisson_likelihood]])/(1/Table1[[#This Row],[99/pinn implied]]-1))/4</f>
        <v>#DIV/0!</v>
      </c>
      <c r="Q176" s="3" t="e">
        <f>Table1[[#This Row],[kelly/4 99]]*$W$2*$U$2</f>
        <v>#DIV/0!</v>
      </c>
      <c r="S1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9162</v>
      </c>
      <c r="B177" t="s">
        <v>145</v>
      </c>
      <c r="C177" s="1">
        <v>45626</v>
      </c>
      <c r="D177" t="s">
        <v>13</v>
      </c>
      <c r="E177">
        <v>2.5</v>
      </c>
      <c r="F177" s="2">
        <v>0.41666666666666602</v>
      </c>
      <c r="G177" s="2">
        <v>0.32771490216946803</v>
      </c>
      <c r="H177" s="2">
        <v>0.37218790983276401</v>
      </c>
      <c r="I177" s="2">
        <v>0.43195266272189298</v>
      </c>
      <c r="J177" s="2">
        <v>0.41237113402061798</v>
      </c>
      <c r="K177" s="2">
        <v>-1.9062324357386601E-2</v>
      </c>
      <c r="M177" s="2" t="e">
        <f>(Table1[[#This Row],[poisson_likelihood]] - (1-Table1[[#This Row],[poisson_likelihood]])/(1/Table1[[#This Row],[365 implied]]-1))/4</f>
        <v>#DIV/0!</v>
      </c>
      <c r="N177" s="3" t="e">
        <f>Table1[[#This Row],[kelly/4 365]]*$W$2*$U$2</f>
        <v>#DIV/0!</v>
      </c>
      <c r="P177" s="2" t="e">
        <f>(Table1[[#This Row],[poisson_likelihood]] - (1-Table1[[#This Row],[poisson_likelihood]])/(1/Table1[[#This Row],[99/pinn implied]]-1))/4</f>
        <v>#DIV/0!</v>
      </c>
      <c r="Q177" s="3" t="e">
        <f>Table1[[#This Row],[kelly/4 99]]*$W$2*$U$2</f>
        <v>#DIV/0!</v>
      </c>
      <c r="S1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9090</v>
      </c>
      <c r="B178" t="s">
        <v>109</v>
      </c>
      <c r="C178" s="1">
        <v>45626</v>
      </c>
      <c r="D178" t="s">
        <v>13</v>
      </c>
      <c r="E178">
        <v>2.5</v>
      </c>
      <c r="F178" s="2">
        <v>0.476190476190476</v>
      </c>
      <c r="G178" s="2">
        <v>0.40253871200151797</v>
      </c>
      <c r="H178" s="2">
        <v>0.43621622985296599</v>
      </c>
      <c r="I178" s="2">
        <v>0.45212765957446799</v>
      </c>
      <c r="J178" s="2">
        <v>0.42682926829268197</v>
      </c>
      <c r="K178" s="2">
        <v>-1.9078617570174899E-2</v>
      </c>
      <c r="M178" s="2" t="e">
        <f>(Table1[[#This Row],[poisson_likelihood]] - (1-Table1[[#This Row],[poisson_likelihood]])/(1/Table1[[#This Row],[365 implied]]-1))/4</f>
        <v>#DIV/0!</v>
      </c>
      <c r="N178" s="3" t="e">
        <f>Table1[[#This Row],[kelly/4 365]]*$W$2*$U$2</f>
        <v>#DIV/0!</v>
      </c>
      <c r="P178" s="2" t="e">
        <f>(Table1[[#This Row],[poisson_likelihood]] - (1-Table1[[#This Row],[poisson_likelihood]])/(1/Table1[[#This Row],[99/pinn implied]]-1))/4</f>
        <v>#DIV/0!</v>
      </c>
      <c r="Q178" s="3" t="e">
        <f>Table1[[#This Row],[kelly/4 99]]*$W$2*$U$2</f>
        <v>#DIV/0!</v>
      </c>
      <c r="S1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8956</v>
      </c>
      <c r="B179" t="s">
        <v>42</v>
      </c>
      <c r="C179" s="1">
        <v>45626</v>
      </c>
      <c r="D179" t="s">
        <v>13</v>
      </c>
      <c r="E179">
        <v>2.5</v>
      </c>
      <c r="F179" s="2">
        <v>0.54644808743169304</v>
      </c>
      <c r="G179" s="2">
        <v>0.47029433680550198</v>
      </c>
      <c r="H179" s="2">
        <v>0.51172386963398497</v>
      </c>
      <c r="I179" s="2">
        <v>0.53107344632768305</v>
      </c>
      <c r="J179" s="2">
        <v>0.56026058631921805</v>
      </c>
      <c r="K179" s="2">
        <v>-1.9140156195725001E-2</v>
      </c>
      <c r="M179" s="2" t="e">
        <f>(Table1[[#This Row],[poisson_likelihood]] - (1-Table1[[#This Row],[poisson_likelihood]])/(1/Table1[[#This Row],[365 implied]]-1))/4</f>
        <v>#DIV/0!</v>
      </c>
      <c r="N179" s="3" t="e">
        <f>Table1[[#This Row],[kelly/4 365]]*$W$2*$U$2</f>
        <v>#DIV/0!</v>
      </c>
      <c r="P179" s="2" t="e">
        <f>(Table1[[#This Row],[poisson_likelihood]] - (1-Table1[[#This Row],[poisson_likelihood]])/(1/Table1[[#This Row],[99/pinn implied]]-1))/4</f>
        <v>#DIV/0!</v>
      </c>
      <c r="Q179" s="3" t="e">
        <f>Table1[[#This Row],[kelly/4 99]]*$W$2*$U$2</f>
        <v>#DIV/0!</v>
      </c>
      <c r="S1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9139</v>
      </c>
      <c r="B180" t="s">
        <v>134</v>
      </c>
      <c r="C180" s="1">
        <v>45626</v>
      </c>
      <c r="D180" t="s">
        <v>12</v>
      </c>
      <c r="E180">
        <v>2.5</v>
      </c>
      <c r="F180" s="2">
        <v>0.40650406504065001</v>
      </c>
      <c r="G180" s="2">
        <v>0.413646741847289</v>
      </c>
      <c r="H180" s="2">
        <v>0.36079900555397298</v>
      </c>
      <c r="I180" s="2">
        <v>0.42622950819672101</v>
      </c>
      <c r="J180" s="2">
        <v>0.42675159235668703</v>
      </c>
      <c r="K180" s="2">
        <v>-1.9252473687881001E-2</v>
      </c>
      <c r="M180" s="2" t="e">
        <f>(Table1[[#This Row],[poisson_likelihood]] - (1-Table1[[#This Row],[poisson_likelihood]])/(1/Table1[[#This Row],[365 implied]]-1))/4</f>
        <v>#DIV/0!</v>
      </c>
      <c r="N180" s="3" t="e">
        <f>Table1[[#This Row],[kelly/4 365]]*$W$2*$U$2</f>
        <v>#DIV/0!</v>
      </c>
      <c r="P180" s="2" t="e">
        <f>(Table1[[#This Row],[poisson_likelihood]] - (1-Table1[[#This Row],[poisson_likelihood]])/(1/Table1[[#This Row],[99/pinn implied]]-1))/4</f>
        <v>#DIV/0!</v>
      </c>
      <c r="Q180" s="3" t="e">
        <f>Table1[[#This Row],[kelly/4 99]]*$W$2*$U$2</f>
        <v>#DIV/0!</v>
      </c>
      <c r="S1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8938</v>
      </c>
      <c r="B181" t="s">
        <v>33</v>
      </c>
      <c r="C181" s="1">
        <v>45626</v>
      </c>
      <c r="D181" t="s">
        <v>13</v>
      </c>
      <c r="E181">
        <v>2.5</v>
      </c>
      <c r="F181" s="2">
        <v>0.467289719626168</v>
      </c>
      <c r="G181" s="2">
        <v>0.41358714716671902</v>
      </c>
      <c r="H181" s="2">
        <v>0.42497420492257398</v>
      </c>
      <c r="I181" s="2">
        <v>0.325842696629213</v>
      </c>
      <c r="J181" s="2">
        <v>0.36928104575163401</v>
      </c>
      <c r="K181" s="2">
        <v>-1.98585968126513E-2</v>
      </c>
      <c r="M181" s="2" t="e">
        <f>(Table1[[#This Row],[poisson_likelihood]] - (1-Table1[[#This Row],[poisson_likelihood]])/(1/Table1[[#This Row],[365 implied]]-1))/4</f>
        <v>#DIV/0!</v>
      </c>
      <c r="N181" s="3" t="e">
        <f>Table1[[#This Row],[kelly/4 365]]*$W$2*$U$2</f>
        <v>#DIV/0!</v>
      </c>
      <c r="P181" s="2" t="e">
        <f>(Table1[[#This Row],[poisson_likelihood]] - (1-Table1[[#This Row],[poisson_likelihood]])/(1/Table1[[#This Row],[99/pinn implied]]-1))/4</f>
        <v>#DIV/0!</v>
      </c>
      <c r="Q181" s="3" t="e">
        <f>Table1[[#This Row],[kelly/4 99]]*$W$2*$U$2</f>
        <v>#DIV/0!</v>
      </c>
      <c r="S1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9093</v>
      </c>
      <c r="B182" t="s">
        <v>111</v>
      </c>
      <c r="C182" s="1">
        <v>45626</v>
      </c>
      <c r="D182" t="s">
        <v>12</v>
      </c>
      <c r="E182">
        <v>1.5</v>
      </c>
      <c r="F182" s="2">
        <v>0.64516129032257996</v>
      </c>
      <c r="G182" s="2">
        <v>0.65909137213165803</v>
      </c>
      <c r="H182" s="2">
        <v>0.61671141861373202</v>
      </c>
      <c r="I182" s="2">
        <v>0.66470588235294104</v>
      </c>
      <c r="J182" s="2">
        <v>0.63389830508474498</v>
      </c>
      <c r="K182" s="2">
        <v>-2.0044227794870501E-2</v>
      </c>
      <c r="M182" s="2" t="e">
        <f>(Table1[[#This Row],[poisson_likelihood]] - (1-Table1[[#This Row],[poisson_likelihood]])/(1/Table1[[#This Row],[365 implied]]-1))/4</f>
        <v>#DIV/0!</v>
      </c>
      <c r="N182" s="3" t="e">
        <f>Table1[[#This Row],[kelly/4 365]]*$W$2*$U$2</f>
        <v>#DIV/0!</v>
      </c>
      <c r="P182" s="2" t="e">
        <f>(Table1[[#This Row],[poisson_likelihood]] - (1-Table1[[#This Row],[poisson_likelihood]])/(1/Table1[[#This Row],[99/pinn implied]]-1))/4</f>
        <v>#DIV/0!</v>
      </c>
      <c r="Q182" s="3" t="e">
        <f>Table1[[#This Row],[kelly/4 99]]*$W$2*$U$2</f>
        <v>#DIV/0!</v>
      </c>
      <c r="S1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8989</v>
      </c>
      <c r="B183" t="s">
        <v>59</v>
      </c>
      <c r="C183" s="1">
        <v>45626</v>
      </c>
      <c r="D183" t="s">
        <v>12</v>
      </c>
      <c r="E183">
        <v>1.5</v>
      </c>
      <c r="F183" s="2">
        <v>0.65789473684210498</v>
      </c>
      <c r="G183" s="2">
        <v>0.64847968686278401</v>
      </c>
      <c r="H183" s="2">
        <v>0.63032471920135302</v>
      </c>
      <c r="I183" s="2">
        <v>0.73142857142857098</v>
      </c>
      <c r="J183" s="2">
        <v>0.69407894736842102</v>
      </c>
      <c r="K183" s="2">
        <v>-2.01473205836263E-2</v>
      </c>
      <c r="M183" s="2" t="e">
        <f>(Table1[[#This Row],[poisson_likelihood]] - (1-Table1[[#This Row],[poisson_likelihood]])/(1/Table1[[#This Row],[365 implied]]-1))/4</f>
        <v>#DIV/0!</v>
      </c>
      <c r="N183" s="3" t="e">
        <f>Table1[[#This Row],[kelly/4 365]]*$W$2*$U$2</f>
        <v>#DIV/0!</v>
      </c>
      <c r="P183" s="2" t="e">
        <f>(Table1[[#This Row],[poisson_likelihood]] - (1-Table1[[#This Row],[poisson_likelihood]])/(1/Table1[[#This Row],[99/pinn implied]]-1))/4</f>
        <v>#DIV/0!</v>
      </c>
      <c r="Q183" s="3" t="e">
        <f>Table1[[#This Row],[kelly/4 99]]*$W$2*$U$2</f>
        <v>#DIV/0!</v>
      </c>
      <c r="S1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9126</v>
      </c>
      <c r="B184" t="s">
        <v>127</v>
      </c>
      <c r="C184" s="1">
        <v>45626</v>
      </c>
      <c r="D184" t="s">
        <v>13</v>
      </c>
      <c r="E184">
        <v>1.5</v>
      </c>
      <c r="F184" s="2">
        <v>0.46511627906976699</v>
      </c>
      <c r="G184" s="2">
        <v>0.38873912355455198</v>
      </c>
      <c r="H184" s="2">
        <v>0.42197227080347599</v>
      </c>
      <c r="I184" s="2">
        <v>0.446540880503144</v>
      </c>
      <c r="J184" s="2">
        <v>0.444816053511705</v>
      </c>
      <c r="K184" s="2">
        <v>-2.01651342983751E-2</v>
      </c>
      <c r="M184" s="2" t="e">
        <f>(Table1[[#This Row],[poisson_likelihood]] - (1-Table1[[#This Row],[poisson_likelihood]])/(1/Table1[[#This Row],[365 implied]]-1))/4</f>
        <v>#DIV/0!</v>
      </c>
      <c r="N184" s="3" t="e">
        <f>Table1[[#This Row],[kelly/4 365]]*$W$2*$U$2</f>
        <v>#DIV/0!</v>
      </c>
      <c r="P184" s="2" t="e">
        <f>(Table1[[#This Row],[poisson_likelihood]] - (1-Table1[[#This Row],[poisson_likelihood]])/(1/Table1[[#This Row],[99/pinn implied]]-1))/4</f>
        <v>#DIV/0!</v>
      </c>
      <c r="Q184" s="3" t="e">
        <f>Table1[[#This Row],[kelly/4 99]]*$W$2*$U$2</f>
        <v>#DIV/0!</v>
      </c>
      <c r="S1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9113</v>
      </c>
      <c r="B185" t="s">
        <v>121</v>
      </c>
      <c r="C185" s="1">
        <v>45626</v>
      </c>
      <c r="D185" t="s">
        <v>12</v>
      </c>
      <c r="E185">
        <v>3.5</v>
      </c>
      <c r="F185" s="2">
        <v>0.55555555555555503</v>
      </c>
      <c r="G185" s="2">
        <v>0.55643325070712002</v>
      </c>
      <c r="H185" s="2">
        <v>0.51968422480514198</v>
      </c>
      <c r="I185" s="2">
        <v>0.49390243902439002</v>
      </c>
      <c r="J185" s="2">
        <v>0.49829351535836103</v>
      </c>
      <c r="K185" s="2">
        <v>-2.0177623547107299E-2</v>
      </c>
      <c r="M185" s="2" t="e">
        <f>(Table1[[#This Row],[poisson_likelihood]] - (1-Table1[[#This Row],[poisson_likelihood]])/(1/Table1[[#This Row],[365 implied]]-1))/4</f>
        <v>#DIV/0!</v>
      </c>
      <c r="N185" s="3" t="e">
        <f>Table1[[#This Row],[kelly/4 365]]*$W$2*$U$2</f>
        <v>#DIV/0!</v>
      </c>
      <c r="P185" s="2" t="e">
        <f>(Table1[[#This Row],[poisson_likelihood]] - (1-Table1[[#This Row],[poisson_likelihood]])/(1/Table1[[#This Row],[99/pinn implied]]-1))/4</f>
        <v>#DIV/0!</v>
      </c>
      <c r="Q185" s="3" t="e">
        <f>Table1[[#This Row],[kelly/4 99]]*$W$2*$U$2</f>
        <v>#DIV/0!</v>
      </c>
      <c r="S1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8996</v>
      </c>
      <c r="B186" t="s">
        <v>62</v>
      </c>
      <c r="C186" s="1">
        <v>45626</v>
      </c>
      <c r="D186" t="s">
        <v>13</v>
      </c>
      <c r="E186">
        <v>1.5</v>
      </c>
      <c r="F186" s="2">
        <v>0.46511627906976699</v>
      </c>
      <c r="G186" s="2">
        <v>0.39110333852414703</v>
      </c>
      <c r="H186" s="2">
        <v>0.42148260535091298</v>
      </c>
      <c r="I186" s="2">
        <v>0.29569892473118198</v>
      </c>
      <c r="J186" s="2">
        <v>0.30124223602484401</v>
      </c>
      <c r="K186" s="2">
        <v>-2.0393999672942399E-2</v>
      </c>
      <c r="M186" s="2" t="e">
        <f>(Table1[[#This Row],[poisson_likelihood]] - (1-Table1[[#This Row],[poisson_likelihood]])/(1/Table1[[#This Row],[365 implied]]-1))/4</f>
        <v>#DIV/0!</v>
      </c>
      <c r="N186" s="3" t="e">
        <f>Table1[[#This Row],[kelly/4 365]]*$W$2*$U$2</f>
        <v>#DIV/0!</v>
      </c>
      <c r="P186" s="2" t="e">
        <f>(Table1[[#This Row],[poisson_likelihood]] - (1-Table1[[#This Row],[poisson_likelihood]])/(1/Table1[[#This Row],[99/pinn implied]]-1))/4</f>
        <v>#DIV/0!</v>
      </c>
      <c r="Q186" s="3" t="e">
        <f>Table1[[#This Row],[kelly/4 99]]*$W$2*$U$2</f>
        <v>#DIV/0!</v>
      </c>
      <c r="S1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8987</v>
      </c>
      <c r="B187" t="s">
        <v>58</v>
      </c>
      <c r="C187" s="1">
        <v>45626</v>
      </c>
      <c r="D187" t="s">
        <v>12</v>
      </c>
      <c r="E187">
        <v>2.5</v>
      </c>
      <c r="F187" s="2">
        <v>0.40650406504065001</v>
      </c>
      <c r="G187" s="2">
        <v>0.41650952695838001</v>
      </c>
      <c r="H187" s="2">
        <v>0.35758078678052602</v>
      </c>
      <c r="I187" s="2">
        <v>0.478494623655914</v>
      </c>
      <c r="J187" s="2">
        <v>0.45031055900621098</v>
      </c>
      <c r="K187" s="2">
        <v>-2.0608093239709701E-2</v>
      </c>
      <c r="M187" s="2" t="e">
        <f>(Table1[[#This Row],[poisson_likelihood]] - (1-Table1[[#This Row],[poisson_likelihood]])/(1/Table1[[#This Row],[365 implied]]-1))/4</f>
        <v>#DIV/0!</v>
      </c>
      <c r="N187" s="3" t="e">
        <f>Table1[[#This Row],[kelly/4 365]]*$W$2*$U$2</f>
        <v>#DIV/0!</v>
      </c>
      <c r="P187" s="2" t="e">
        <f>(Table1[[#This Row],[poisson_likelihood]] - (1-Table1[[#This Row],[poisson_likelihood]])/(1/Table1[[#This Row],[99/pinn implied]]-1))/4</f>
        <v>#DIV/0!</v>
      </c>
      <c r="Q187" s="3" t="e">
        <f>Table1[[#This Row],[kelly/4 99]]*$W$2*$U$2</f>
        <v>#DIV/0!</v>
      </c>
      <c r="S1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9046</v>
      </c>
      <c r="B188" t="s">
        <v>87</v>
      </c>
      <c r="C188" s="1">
        <v>45626</v>
      </c>
      <c r="D188" t="s">
        <v>13</v>
      </c>
      <c r="E188">
        <v>1.5</v>
      </c>
      <c r="F188" s="2">
        <v>0.413223140495867</v>
      </c>
      <c r="G188" s="2">
        <v>0.33009026632710498</v>
      </c>
      <c r="H188" s="2">
        <v>0.36476155306131902</v>
      </c>
      <c r="I188" s="2">
        <v>0.343373493975903</v>
      </c>
      <c r="J188" s="2">
        <v>0.35563380281690099</v>
      </c>
      <c r="K188" s="2">
        <v>-2.06473664773957E-2</v>
      </c>
      <c r="M188" s="2" t="e">
        <f>(Table1[[#This Row],[poisson_likelihood]] - (1-Table1[[#This Row],[poisson_likelihood]])/(1/Table1[[#This Row],[365 implied]]-1))/4</f>
        <v>#DIV/0!</v>
      </c>
      <c r="N188" s="3" t="e">
        <f>Table1[[#This Row],[kelly/4 365]]*$W$2*$U$2</f>
        <v>#DIV/0!</v>
      </c>
      <c r="P188" s="2" t="e">
        <f>(Table1[[#This Row],[poisson_likelihood]] - (1-Table1[[#This Row],[poisson_likelihood]])/(1/Table1[[#This Row],[99/pinn implied]]-1))/4</f>
        <v>#DIV/0!</v>
      </c>
      <c r="Q188" s="3" t="e">
        <f>Table1[[#This Row],[kelly/4 99]]*$W$2*$U$2</f>
        <v>#DIV/0!</v>
      </c>
      <c r="S1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9187</v>
      </c>
      <c r="B189" t="s">
        <v>158</v>
      </c>
      <c r="C189" s="1">
        <v>45626</v>
      </c>
      <c r="D189" t="s">
        <v>12</v>
      </c>
      <c r="E189">
        <v>1.5</v>
      </c>
      <c r="F189" s="2">
        <v>0.35714285714285698</v>
      </c>
      <c r="G189" s="2">
        <v>0.35490022877057298</v>
      </c>
      <c r="H189" s="2">
        <v>0.30346986507871299</v>
      </c>
      <c r="I189" s="2">
        <v>0.259493670886075</v>
      </c>
      <c r="J189" s="2">
        <v>0.27796610169491498</v>
      </c>
      <c r="K189" s="2">
        <v>-2.0872830247167101E-2</v>
      </c>
      <c r="M189" s="2" t="e">
        <f>(Table1[[#This Row],[poisson_likelihood]] - (1-Table1[[#This Row],[poisson_likelihood]])/(1/Table1[[#This Row],[365 implied]]-1))/4</f>
        <v>#DIV/0!</v>
      </c>
      <c r="N189" s="3" t="e">
        <f>Table1[[#This Row],[kelly/4 365]]*$W$2*$U$2</f>
        <v>#DIV/0!</v>
      </c>
      <c r="P189" s="2" t="e">
        <f>(Table1[[#This Row],[poisson_likelihood]] - (1-Table1[[#This Row],[poisson_likelihood]])/(1/Table1[[#This Row],[99/pinn implied]]-1))/4</f>
        <v>#DIV/0!</v>
      </c>
      <c r="Q189" s="3" t="e">
        <f>Table1[[#This Row],[kelly/4 99]]*$W$2*$U$2</f>
        <v>#DIV/0!</v>
      </c>
      <c r="S1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8933</v>
      </c>
      <c r="B190" t="s">
        <v>31</v>
      </c>
      <c r="C190" s="1">
        <v>45626</v>
      </c>
      <c r="D190" t="s">
        <v>12</v>
      </c>
      <c r="E190">
        <v>2.5</v>
      </c>
      <c r="F190" s="2">
        <v>0.56818181818181801</v>
      </c>
      <c r="G190" s="2">
        <v>0.56831794053440299</v>
      </c>
      <c r="H190" s="2">
        <v>0.53200620949517996</v>
      </c>
      <c r="I190" s="2">
        <v>0.534246575342465</v>
      </c>
      <c r="J190" s="2">
        <v>0.54022988505747105</v>
      </c>
      <c r="K190" s="2">
        <v>-2.09437734501585E-2</v>
      </c>
      <c r="M190" s="2" t="e">
        <f>(Table1[[#This Row],[poisson_likelihood]] - (1-Table1[[#This Row],[poisson_likelihood]])/(1/Table1[[#This Row],[365 implied]]-1))/4</f>
        <v>#DIV/0!</v>
      </c>
      <c r="N190" s="3" t="e">
        <f>Table1[[#This Row],[kelly/4 365]]*$W$2*$U$2</f>
        <v>#DIV/0!</v>
      </c>
      <c r="P190" s="2" t="e">
        <f>(Table1[[#This Row],[poisson_likelihood]] - (1-Table1[[#This Row],[poisson_likelihood]])/(1/Table1[[#This Row],[99/pinn implied]]-1))/4</f>
        <v>#DIV/0!</v>
      </c>
      <c r="Q190" s="3" t="e">
        <f>Table1[[#This Row],[kelly/4 99]]*$W$2*$U$2</f>
        <v>#DIV/0!</v>
      </c>
      <c r="S1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9103</v>
      </c>
      <c r="B191" t="s">
        <v>116</v>
      </c>
      <c r="C191" s="1">
        <v>45626</v>
      </c>
      <c r="D191" t="s">
        <v>12</v>
      </c>
      <c r="E191">
        <v>3.5</v>
      </c>
      <c r="F191" s="2">
        <v>0.51546391752577303</v>
      </c>
      <c r="G191" s="2">
        <v>0.50985220663333997</v>
      </c>
      <c r="H191" s="2">
        <v>0.47467149136706799</v>
      </c>
      <c r="I191" s="2">
        <v>0.45508982035928103</v>
      </c>
      <c r="J191" s="2">
        <v>0.44718309859154898</v>
      </c>
      <c r="K191" s="2">
        <v>-2.1047156049970199E-2</v>
      </c>
      <c r="M191" s="2" t="e">
        <f>(Table1[[#This Row],[poisson_likelihood]] - (1-Table1[[#This Row],[poisson_likelihood]])/(1/Table1[[#This Row],[365 implied]]-1))/4</f>
        <v>#DIV/0!</v>
      </c>
      <c r="N191" s="3" t="e">
        <f>Table1[[#This Row],[kelly/4 365]]*$W$2*$U$2</f>
        <v>#DIV/0!</v>
      </c>
      <c r="P191" s="2" t="e">
        <f>(Table1[[#This Row],[poisson_likelihood]] - (1-Table1[[#This Row],[poisson_likelihood]])/(1/Table1[[#This Row],[99/pinn implied]]-1))/4</f>
        <v>#DIV/0!</v>
      </c>
      <c r="Q191" s="3" t="e">
        <f>Table1[[#This Row],[kelly/4 99]]*$W$2*$U$2</f>
        <v>#DIV/0!</v>
      </c>
      <c r="S1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9107</v>
      </c>
      <c r="B192" t="s">
        <v>118</v>
      </c>
      <c r="C192" s="1">
        <v>45626</v>
      </c>
      <c r="D192" t="s">
        <v>12</v>
      </c>
      <c r="E192">
        <v>3.5</v>
      </c>
      <c r="F192" s="2">
        <v>0.56818181818181801</v>
      </c>
      <c r="G192" s="2">
        <v>0.56471949581945202</v>
      </c>
      <c r="H192" s="2">
        <v>0.531615937145831</v>
      </c>
      <c r="I192" s="2">
        <v>0.512820512820512</v>
      </c>
      <c r="J192" s="2">
        <v>0.52364864864864802</v>
      </c>
      <c r="K192" s="2">
        <v>-2.11697205997818E-2</v>
      </c>
      <c r="M192" s="2" t="e">
        <f>(Table1[[#This Row],[poisson_likelihood]] - (1-Table1[[#This Row],[poisson_likelihood]])/(1/Table1[[#This Row],[365 implied]]-1))/4</f>
        <v>#DIV/0!</v>
      </c>
      <c r="N192" s="3" t="e">
        <f>Table1[[#This Row],[kelly/4 365]]*$W$2*$U$2</f>
        <v>#DIV/0!</v>
      </c>
      <c r="P192" s="2" t="e">
        <f>(Table1[[#This Row],[poisson_likelihood]] - (1-Table1[[#This Row],[poisson_likelihood]])/(1/Table1[[#This Row],[99/pinn implied]]-1))/4</f>
        <v>#DIV/0!</v>
      </c>
      <c r="Q192" s="3" t="e">
        <f>Table1[[#This Row],[kelly/4 99]]*$W$2*$U$2</f>
        <v>#DIV/0!</v>
      </c>
      <c r="S1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9137</v>
      </c>
      <c r="B193" t="s">
        <v>133</v>
      </c>
      <c r="C193" s="1">
        <v>45626</v>
      </c>
      <c r="D193" t="s">
        <v>12</v>
      </c>
      <c r="E193">
        <v>3.5</v>
      </c>
      <c r="F193" s="2">
        <v>0.476190476190476</v>
      </c>
      <c r="G193" s="2">
        <v>0.47325955095107503</v>
      </c>
      <c r="H193" s="2">
        <v>0.43068232488581998</v>
      </c>
      <c r="I193" s="2">
        <v>0.52247191011235905</v>
      </c>
      <c r="J193" s="2">
        <v>0.5</v>
      </c>
      <c r="K193" s="2">
        <v>-2.17197994863127E-2</v>
      </c>
      <c r="M193" s="2" t="e">
        <f>(Table1[[#This Row],[poisson_likelihood]] - (1-Table1[[#This Row],[poisson_likelihood]])/(1/Table1[[#This Row],[365 implied]]-1))/4</f>
        <v>#DIV/0!</v>
      </c>
      <c r="N193" s="3" t="e">
        <f>Table1[[#This Row],[kelly/4 365]]*$W$2*$U$2</f>
        <v>#DIV/0!</v>
      </c>
      <c r="P193" s="2" t="e">
        <f>(Table1[[#This Row],[poisson_likelihood]] - (1-Table1[[#This Row],[poisson_likelihood]])/(1/Table1[[#This Row],[99/pinn implied]]-1))/4</f>
        <v>#DIV/0!</v>
      </c>
      <c r="Q193" s="3" t="e">
        <f>Table1[[#This Row],[kelly/4 99]]*$W$2*$U$2</f>
        <v>#DIV/0!</v>
      </c>
      <c r="S1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8900</v>
      </c>
      <c r="B194" t="s">
        <v>14</v>
      </c>
      <c r="C194" s="1">
        <v>45626</v>
      </c>
      <c r="D194" t="s">
        <v>13</v>
      </c>
      <c r="E194">
        <v>2.5</v>
      </c>
      <c r="F194" s="2">
        <v>0.53475935828876997</v>
      </c>
      <c r="G194" s="2">
        <v>0.45575142327760998</v>
      </c>
      <c r="H194" s="2">
        <v>0.49433830036054999</v>
      </c>
      <c r="I194" s="2">
        <v>0.45405405405405402</v>
      </c>
      <c r="J194" s="2">
        <v>0.5</v>
      </c>
      <c r="K194" s="2">
        <v>-2.1720511013152199E-2</v>
      </c>
      <c r="M194" s="2" t="e">
        <f>(Table1[[#This Row],[poisson_likelihood]] - (1-Table1[[#This Row],[poisson_likelihood]])/(1/Table1[[#This Row],[365 implied]]-1))/4</f>
        <v>#DIV/0!</v>
      </c>
      <c r="N194" s="3" t="e">
        <f>Table1[[#This Row],[kelly/4 365]]*$W$2*$U$2</f>
        <v>#DIV/0!</v>
      </c>
      <c r="P194" s="2" t="e">
        <f>(Table1[[#This Row],[poisson_likelihood]] - (1-Table1[[#This Row],[poisson_likelihood]])/(1/Table1[[#This Row],[99/pinn implied]]-1))/4</f>
        <v>#DIV/0!</v>
      </c>
      <c r="Q194" s="3" t="e">
        <f>Table1[[#This Row],[kelly/4 99]]*$W$2*$U$2</f>
        <v>#DIV/0!</v>
      </c>
      <c r="S1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9182</v>
      </c>
      <c r="B195" t="s">
        <v>155</v>
      </c>
      <c r="C195" s="1">
        <v>45626</v>
      </c>
      <c r="D195" t="s">
        <v>13</v>
      </c>
      <c r="E195">
        <v>2.5</v>
      </c>
      <c r="F195" s="2">
        <v>0.53191489361702105</v>
      </c>
      <c r="G195" s="2">
        <v>0.44918804850122301</v>
      </c>
      <c r="H195" s="2">
        <v>0.49116226589976397</v>
      </c>
      <c r="I195" s="2">
        <v>0.48087431693989002</v>
      </c>
      <c r="J195" s="2">
        <v>0.48895899053627701</v>
      </c>
      <c r="K195" s="2">
        <v>-2.1765607985352799E-2</v>
      </c>
      <c r="M195" s="2" t="e">
        <f>(Table1[[#This Row],[poisson_likelihood]] - (1-Table1[[#This Row],[poisson_likelihood]])/(1/Table1[[#This Row],[365 implied]]-1))/4</f>
        <v>#DIV/0!</v>
      </c>
      <c r="N195" s="3" t="e">
        <f>Table1[[#This Row],[kelly/4 365]]*$W$2*$U$2</f>
        <v>#DIV/0!</v>
      </c>
      <c r="P195" s="2" t="e">
        <f>(Table1[[#This Row],[poisson_likelihood]] - (1-Table1[[#This Row],[poisson_likelihood]])/(1/Table1[[#This Row],[99/pinn implied]]-1))/4</f>
        <v>#DIV/0!</v>
      </c>
      <c r="Q195" s="3" t="e">
        <f>Table1[[#This Row],[kelly/4 99]]*$W$2*$U$2</f>
        <v>#DIV/0!</v>
      </c>
      <c r="S1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9011</v>
      </c>
      <c r="B196" t="s">
        <v>70</v>
      </c>
      <c r="C196" s="1">
        <v>45626</v>
      </c>
      <c r="D196" t="s">
        <v>12</v>
      </c>
      <c r="E196">
        <v>1.5</v>
      </c>
      <c r="F196" s="2">
        <v>0.56497175141242895</v>
      </c>
      <c r="G196" s="2">
        <v>0.57179373799768396</v>
      </c>
      <c r="H196" s="2">
        <v>0.52678977121831105</v>
      </c>
      <c r="I196" s="2">
        <v>0.62359550561797705</v>
      </c>
      <c r="J196" s="2">
        <v>0.560126582278481</v>
      </c>
      <c r="K196" s="2">
        <v>-2.1942241864801499E-2</v>
      </c>
      <c r="M196" s="2" t="e">
        <f>(Table1[[#This Row],[poisson_likelihood]] - (1-Table1[[#This Row],[poisson_likelihood]])/(1/Table1[[#This Row],[365 implied]]-1))/4</f>
        <v>#DIV/0!</v>
      </c>
      <c r="N196" s="3" t="e">
        <f>Table1[[#This Row],[kelly/4 365]]*$W$2*$U$2</f>
        <v>#DIV/0!</v>
      </c>
      <c r="P196" s="2" t="e">
        <f>(Table1[[#This Row],[poisson_likelihood]] - (1-Table1[[#This Row],[poisson_likelihood]])/(1/Table1[[#This Row],[99/pinn implied]]-1))/4</f>
        <v>#DIV/0!</v>
      </c>
      <c r="Q196" s="3" t="e">
        <f>Table1[[#This Row],[kelly/4 99]]*$W$2*$U$2</f>
        <v>#DIV/0!</v>
      </c>
      <c r="S1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8976</v>
      </c>
      <c r="B197" t="s">
        <v>52</v>
      </c>
      <c r="C197" s="1">
        <v>45626</v>
      </c>
      <c r="D197" t="s">
        <v>13</v>
      </c>
      <c r="E197">
        <v>1.5</v>
      </c>
      <c r="F197" s="2">
        <v>0.434782608695652</v>
      </c>
      <c r="G197" s="2">
        <v>0.35431498346186902</v>
      </c>
      <c r="H197" s="2">
        <v>0.38323294402903701</v>
      </c>
      <c r="I197" s="2">
        <v>0.42245989304812798</v>
      </c>
      <c r="J197" s="2">
        <v>0.42331288343558199</v>
      </c>
      <c r="K197" s="2">
        <v>-2.2800813217925799E-2</v>
      </c>
      <c r="M197" s="2" t="e">
        <f>(Table1[[#This Row],[poisson_likelihood]] - (1-Table1[[#This Row],[poisson_likelihood]])/(1/Table1[[#This Row],[365 implied]]-1))/4</f>
        <v>#DIV/0!</v>
      </c>
      <c r="N197" s="3" t="e">
        <f>Table1[[#This Row],[kelly/4 365]]*$W$2*$U$2</f>
        <v>#DIV/0!</v>
      </c>
      <c r="P197" s="2" t="e">
        <f>(Table1[[#This Row],[poisson_likelihood]] - (1-Table1[[#This Row],[poisson_likelihood]])/(1/Table1[[#This Row],[99/pinn implied]]-1))/4</f>
        <v>#DIV/0!</v>
      </c>
      <c r="Q197" s="3" t="e">
        <f>Table1[[#This Row],[kelly/4 99]]*$W$2*$U$2</f>
        <v>#DIV/0!</v>
      </c>
      <c r="S1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9157</v>
      </c>
      <c r="B198" t="s">
        <v>143</v>
      </c>
      <c r="C198" s="1">
        <v>45626</v>
      </c>
      <c r="D198" t="s">
        <v>12</v>
      </c>
      <c r="E198">
        <v>2.5</v>
      </c>
      <c r="F198" s="2">
        <v>0.52356020942408299</v>
      </c>
      <c r="G198" s="2">
        <v>0.52077446760393298</v>
      </c>
      <c r="H198" s="2">
        <v>0.47976724708881602</v>
      </c>
      <c r="I198" s="2">
        <v>0.55263157894736803</v>
      </c>
      <c r="J198" s="2">
        <v>0.53954802259887003</v>
      </c>
      <c r="K198" s="2">
        <v>-2.2979274192406599E-2</v>
      </c>
      <c r="M198" s="2" t="e">
        <f>(Table1[[#This Row],[poisson_likelihood]] - (1-Table1[[#This Row],[poisson_likelihood]])/(1/Table1[[#This Row],[365 implied]]-1))/4</f>
        <v>#DIV/0!</v>
      </c>
      <c r="N198" s="3" t="e">
        <f>Table1[[#This Row],[kelly/4 365]]*$W$2*$U$2</f>
        <v>#DIV/0!</v>
      </c>
      <c r="P198" s="2" t="e">
        <f>(Table1[[#This Row],[poisson_likelihood]] - (1-Table1[[#This Row],[poisson_likelihood]])/(1/Table1[[#This Row],[99/pinn implied]]-1))/4</f>
        <v>#DIV/0!</v>
      </c>
      <c r="Q198" s="3" t="e">
        <f>Table1[[#This Row],[kelly/4 99]]*$W$2*$U$2</f>
        <v>#DIV/0!</v>
      </c>
      <c r="S1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8931</v>
      </c>
      <c r="B199" t="s">
        <v>30</v>
      </c>
      <c r="C199" s="1">
        <v>45626</v>
      </c>
      <c r="D199" t="s">
        <v>12</v>
      </c>
      <c r="E199">
        <v>2.5</v>
      </c>
      <c r="F199" s="2">
        <v>0.55555555555555503</v>
      </c>
      <c r="G199" s="2">
        <v>0.55373076355324102</v>
      </c>
      <c r="H199" s="2">
        <v>0.51417372869581401</v>
      </c>
      <c r="I199" s="2">
        <v>0.52747252747252704</v>
      </c>
      <c r="J199" s="2">
        <v>0.52380952380952295</v>
      </c>
      <c r="K199" s="2">
        <v>-2.3277277608604E-2</v>
      </c>
      <c r="M199" s="2" t="e">
        <f>(Table1[[#This Row],[poisson_likelihood]] - (1-Table1[[#This Row],[poisson_likelihood]])/(1/Table1[[#This Row],[365 implied]]-1))/4</f>
        <v>#DIV/0!</v>
      </c>
      <c r="N199" s="3" t="e">
        <f>Table1[[#This Row],[kelly/4 365]]*$W$2*$U$2</f>
        <v>#DIV/0!</v>
      </c>
      <c r="P199" s="2" t="e">
        <f>(Table1[[#This Row],[poisson_likelihood]] - (1-Table1[[#This Row],[poisson_likelihood]])/(1/Table1[[#This Row],[99/pinn implied]]-1))/4</f>
        <v>#DIV/0!</v>
      </c>
      <c r="Q199" s="3" t="e">
        <f>Table1[[#This Row],[kelly/4 99]]*$W$2*$U$2</f>
        <v>#DIV/0!</v>
      </c>
      <c r="S1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9068</v>
      </c>
      <c r="B200" t="s">
        <v>98</v>
      </c>
      <c r="C200" s="1">
        <v>45626</v>
      </c>
      <c r="D200" t="s">
        <v>13</v>
      </c>
      <c r="E200">
        <v>2.5</v>
      </c>
      <c r="F200" s="2">
        <v>0.45454545454545398</v>
      </c>
      <c r="G200" s="2">
        <v>0.38620769459798998</v>
      </c>
      <c r="H200" s="2">
        <v>0.40287573527984</v>
      </c>
      <c r="I200" s="2">
        <v>0.43712574850299402</v>
      </c>
      <c r="J200" s="2">
        <v>0.45138888888888801</v>
      </c>
      <c r="K200" s="2">
        <v>-2.3681954663406599E-2</v>
      </c>
      <c r="M200" s="2" t="e">
        <f>(Table1[[#This Row],[poisson_likelihood]] - (1-Table1[[#This Row],[poisson_likelihood]])/(1/Table1[[#This Row],[365 implied]]-1))/4</f>
        <v>#DIV/0!</v>
      </c>
      <c r="N200" s="3" t="e">
        <f>Table1[[#This Row],[kelly/4 365]]*$W$2*$U$2</f>
        <v>#DIV/0!</v>
      </c>
      <c r="P200" s="2" t="e">
        <f>(Table1[[#This Row],[poisson_likelihood]] - (1-Table1[[#This Row],[poisson_likelihood]])/(1/Table1[[#This Row],[99/pinn implied]]-1))/4</f>
        <v>#DIV/0!</v>
      </c>
      <c r="Q200" s="3" t="e">
        <f>Table1[[#This Row],[kelly/4 99]]*$W$2*$U$2</f>
        <v>#DIV/0!</v>
      </c>
      <c r="S2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8921</v>
      </c>
      <c r="B201" t="s">
        <v>25</v>
      </c>
      <c r="C201" s="1">
        <v>45626</v>
      </c>
      <c r="D201" t="s">
        <v>12</v>
      </c>
      <c r="E201">
        <v>2.5</v>
      </c>
      <c r="F201" s="2">
        <v>0.45454545454545398</v>
      </c>
      <c r="G201" s="2">
        <v>0.45138858526171199</v>
      </c>
      <c r="H201" s="2">
        <v>0.402337406486384</v>
      </c>
      <c r="I201" s="2">
        <v>0.52229299363057302</v>
      </c>
      <c r="J201" s="2">
        <v>0.50367647058823495</v>
      </c>
      <c r="K201" s="2">
        <v>-2.3928688693740201E-2</v>
      </c>
      <c r="M201" s="2" t="e">
        <f>(Table1[[#This Row],[poisson_likelihood]] - (1-Table1[[#This Row],[poisson_likelihood]])/(1/Table1[[#This Row],[365 implied]]-1))/4</f>
        <v>#DIV/0!</v>
      </c>
      <c r="N201" s="3" t="e">
        <f>Table1[[#This Row],[kelly/4 365]]*$W$2*$U$2</f>
        <v>#DIV/0!</v>
      </c>
      <c r="P201" s="2" t="e">
        <f>(Table1[[#This Row],[poisson_likelihood]] - (1-Table1[[#This Row],[poisson_likelihood]])/(1/Table1[[#This Row],[99/pinn implied]]-1))/4</f>
        <v>#DIV/0!</v>
      </c>
      <c r="Q201" s="3" t="e">
        <f>Table1[[#This Row],[kelly/4 99]]*$W$2*$U$2</f>
        <v>#DIV/0!</v>
      </c>
      <c r="S2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9082</v>
      </c>
      <c r="B202" t="s">
        <v>105</v>
      </c>
      <c r="C202" s="1">
        <v>45626</v>
      </c>
      <c r="D202" t="s">
        <v>13</v>
      </c>
      <c r="E202">
        <v>3.5</v>
      </c>
      <c r="F202" s="2">
        <v>0.54054054054054002</v>
      </c>
      <c r="G202" s="2">
        <v>0.45806573264671502</v>
      </c>
      <c r="H202" s="2">
        <v>0.49644271500915998</v>
      </c>
      <c r="I202" s="2">
        <v>0.50537634408602095</v>
      </c>
      <c r="J202" s="2">
        <v>0.493788819875776</v>
      </c>
      <c r="K202" s="2">
        <v>-2.3994405068544802E-2</v>
      </c>
      <c r="M202" s="2" t="e">
        <f>(Table1[[#This Row],[poisson_likelihood]] - (1-Table1[[#This Row],[poisson_likelihood]])/(1/Table1[[#This Row],[365 implied]]-1))/4</f>
        <v>#DIV/0!</v>
      </c>
      <c r="N202" s="3" t="e">
        <f>Table1[[#This Row],[kelly/4 365]]*$W$2*$U$2</f>
        <v>#DIV/0!</v>
      </c>
      <c r="P202" s="2" t="e">
        <f>(Table1[[#This Row],[poisson_likelihood]] - (1-Table1[[#This Row],[poisson_likelihood]])/(1/Table1[[#This Row],[99/pinn implied]]-1))/4</f>
        <v>#DIV/0!</v>
      </c>
      <c r="Q202" s="3" t="e">
        <f>Table1[[#This Row],[kelly/4 99]]*$W$2*$U$2</f>
        <v>#DIV/0!</v>
      </c>
      <c r="S2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9083</v>
      </c>
      <c r="B203" t="s">
        <v>106</v>
      </c>
      <c r="C203" s="1">
        <v>45626</v>
      </c>
      <c r="D203" t="s">
        <v>12</v>
      </c>
      <c r="E203">
        <v>2.5</v>
      </c>
      <c r="F203" s="2">
        <v>0.53191489361702105</v>
      </c>
      <c r="G203" s="2">
        <v>0.52922268050453802</v>
      </c>
      <c r="H203" s="2">
        <v>0.48688135227127999</v>
      </c>
      <c r="I203" s="2">
        <v>0.53488372093023195</v>
      </c>
      <c r="J203" s="2">
        <v>0.498349834983498</v>
      </c>
      <c r="K203" s="2">
        <v>-2.4052005036929499E-2</v>
      </c>
      <c r="M203" s="2" t="e">
        <f>(Table1[[#This Row],[poisson_likelihood]] - (1-Table1[[#This Row],[poisson_likelihood]])/(1/Table1[[#This Row],[365 implied]]-1))/4</f>
        <v>#DIV/0!</v>
      </c>
      <c r="N203" s="3" t="e">
        <f>Table1[[#This Row],[kelly/4 365]]*$W$2*$U$2</f>
        <v>#DIV/0!</v>
      </c>
      <c r="P203" s="2" t="e">
        <f>(Table1[[#This Row],[poisson_likelihood]] - (1-Table1[[#This Row],[poisson_likelihood]])/(1/Table1[[#This Row],[99/pinn implied]]-1))/4</f>
        <v>#DIV/0!</v>
      </c>
      <c r="Q203" s="3" t="e">
        <f>Table1[[#This Row],[kelly/4 99]]*$W$2*$U$2</f>
        <v>#DIV/0!</v>
      </c>
      <c r="S2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9051</v>
      </c>
      <c r="B204" t="s">
        <v>90</v>
      </c>
      <c r="C204" s="1">
        <v>45626</v>
      </c>
      <c r="D204" t="s">
        <v>12</v>
      </c>
      <c r="E204">
        <v>1.5</v>
      </c>
      <c r="F204" s="2">
        <v>0.66225165562913901</v>
      </c>
      <c r="G204" s="2">
        <v>0.66012331389632295</v>
      </c>
      <c r="H204" s="2">
        <v>0.629711542756061</v>
      </c>
      <c r="I204" s="2">
        <v>0.590425531914893</v>
      </c>
      <c r="J204" s="2">
        <v>0.61585365853658502</v>
      </c>
      <c r="K204" s="2">
        <v>-2.4086063940366598E-2</v>
      </c>
      <c r="M204" s="2" t="e">
        <f>(Table1[[#This Row],[poisson_likelihood]] - (1-Table1[[#This Row],[poisson_likelihood]])/(1/Table1[[#This Row],[365 implied]]-1))/4</f>
        <v>#DIV/0!</v>
      </c>
      <c r="N204" s="3" t="e">
        <f>Table1[[#This Row],[kelly/4 365]]*$W$2*$U$2</f>
        <v>#DIV/0!</v>
      </c>
      <c r="P204" s="2" t="e">
        <f>(Table1[[#This Row],[poisson_likelihood]] - (1-Table1[[#This Row],[poisson_likelihood]])/(1/Table1[[#This Row],[99/pinn implied]]-1))/4</f>
        <v>#DIV/0!</v>
      </c>
      <c r="Q204" s="3" t="e">
        <f>Table1[[#This Row],[kelly/4 99]]*$W$2*$U$2</f>
        <v>#DIV/0!</v>
      </c>
      <c r="S2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9112</v>
      </c>
      <c r="B205" t="s">
        <v>120</v>
      </c>
      <c r="C205" s="1">
        <v>45626</v>
      </c>
      <c r="D205" t="s">
        <v>13</v>
      </c>
      <c r="E205">
        <v>2.5</v>
      </c>
      <c r="F205" s="2">
        <v>0.434782608695652</v>
      </c>
      <c r="G205" s="2">
        <v>0.35443450928349601</v>
      </c>
      <c r="H205" s="2">
        <v>0.38010387387066802</v>
      </c>
      <c r="I205" s="2">
        <v>0.35164835164835101</v>
      </c>
      <c r="J205" s="2">
        <v>0.34472049689440898</v>
      </c>
      <c r="K205" s="2">
        <v>-2.4184825018743E-2</v>
      </c>
      <c r="M205" s="2" t="e">
        <f>(Table1[[#This Row],[poisson_likelihood]] - (1-Table1[[#This Row],[poisson_likelihood]])/(1/Table1[[#This Row],[365 implied]]-1))/4</f>
        <v>#DIV/0!</v>
      </c>
      <c r="N205" s="3" t="e">
        <f>Table1[[#This Row],[kelly/4 365]]*$W$2*$U$2</f>
        <v>#DIV/0!</v>
      </c>
      <c r="P205" s="2" t="e">
        <f>(Table1[[#This Row],[poisson_likelihood]] - (1-Table1[[#This Row],[poisson_likelihood]])/(1/Table1[[#This Row],[99/pinn implied]]-1))/4</f>
        <v>#DIV/0!</v>
      </c>
      <c r="Q205" s="3" t="e">
        <f>Table1[[#This Row],[kelly/4 99]]*$W$2*$U$2</f>
        <v>#DIV/0!</v>
      </c>
      <c r="S2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9160</v>
      </c>
      <c r="B206" t="s">
        <v>144</v>
      </c>
      <c r="C206" s="1">
        <v>45626</v>
      </c>
      <c r="D206" t="s">
        <v>13</v>
      </c>
      <c r="E206">
        <v>1.5</v>
      </c>
      <c r="F206" s="2">
        <v>0.476190476190476</v>
      </c>
      <c r="G206" s="2">
        <v>0.37122327375505598</v>
      </c>
      <c r="H206" s="2">
        <v>0.42500057942351599</v>
      </c>
      <c r="I206" s="2">
        <v>0.44262295081967201</v>
      </c>
      <c r="J206" s="2">
        <v>0.49344978165938802</v>
      </c>
      <c r="K206" s="2">
        <v>-2.44315416387762E-2</v>
      </c>
      <c r="M206" s="2" t="e">
        <f>(Table1[[#This Row],[poisson_likelihood]] - (1-Table1[[#This Row],[poisson_likelihood]])/(1/Table1[[#This Row],[365 implied]]-1))/4</f>
        <v>#DIV/0!</v>
      </c>
      <c r="N206" s="3" t="e">
        <f>Table1[[#This Row],[kelly/4 365]]*$W$2*$U$2</f>
        <v>#DIV/0!</v>
      </c>
      <c r="P206" s="2" t="e">
        <f>(Table1[[#This Row],[poisson_likelihood]] - (1-Table1[[#This Row],[poisson_likelihood]])/(1/Table1[[#This Row],[99/pinn implied]]-1))/4</f>
        <v>#DIV/0!</v>
      </c>
      <c r="Q206" s="3" t="e">
        <f>Table1[[#This Row],[kelly/4 99]]*$W$2*$U$2</f>
        <v>#DIV/0!</v>
      </c>
      <c r="S2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9072</v>
      </c>
      <c r="B207" t="s">
        <v>100</v>
      </c>
      <c r="C207" s="1">
        <v>45626</v>
      </c>
      <c r="D207" t="s">
        <v>13</v>
      </c>
      <c r="E207">
        <v>1.5</v>
      </c>
      <c r="F207" s="2">
        <v>0.47169811320754701</v>
      </c>
      <c r="G207" s="2">
        <v>0.37504243066806697</v>
      </c>
      <c r="H207" s="2">
        <v>0.41978192287733601</v>
      </c>
      <c r="I207" s="2">
        <v>0.39102564102564102</v>
      </c>
      <c r="J207" s="2">
        <v>0.38408304498269802</v>
      </c>
      <c r="K207" s="2">
        <v>-2.45674829241176E-2</v>
      </c>
      <c r="M207" s="2" t="e">
        <f>(Table1[[#This Row],[poisson_likelihood]] - (1-Table1[[#This Row],[poisson_likelihood]])/(1/Table1[[#This Row],[365 implied]]-1))/4</f>
        <v>#DIV/0!</v>
      </c>
      <c r="N207" s="3" t="e">
        <f>Table1[[#This Row],[kelly/4 365]]*$W$2*$U$2</f>
        <v>#DIV/0!</v>
      </c>
      <c r="P207" s="2" t="e">
        <f>(Table1[[#This Row],[poisson_likelihood]] - (1-Table1[[#This Row],[poisson_likelihood]])/(1/Table1[[#This Row],[99/pinn implied]]-1))/4</f>
        <v>#DIV/0!</v>
      </c>
      <c r="Q207" s="3" t="e">
        <f>Table1[[#This Row],[kelly/4 99]]*$W$2*$U$2</f>
        <v>#DIV/0!</v>
      </c>
      <c r="S2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9154</v>
      </c>
      <c r="B208" t="s">
        <v>141</v>
      </c>
      <c r="C208" s="1">
        <v>45626</v>
      </c>
      <c r="D208" t="s">
        <v>13</v>
      </c>
      <c r="E208">
        <v>3.5</v>
      </c>
      <c r="F208" s="2">
        <v>0.44444444444444398</v>
      </c>
      <c r="G208" s="2">
        <v>0.38890257813270801</v>
      </c>
      <c r="H208" s="2">
        <v>0.38982077232061901</v>
      </c>
      <c r="I208" s="2">
        <v>0.33333333333333298</v>
      </c>
      <c r="J208" s="2">
        <v>0.35962145110409999</v>
      </c>
      <c r="K208" s="2">
        <v>-2.45806524557214E-2</v>
      </c>
      <c r="M208" s="2" t="e">
        <f>(Table1[[#This Row],[poisson_likelihood]] - (1-Table1[[#This Row],[poisson_likelihood]])/(1/Table1[[#This Row],[365 implied]]-1))/4</f>
        <v>#DIV/0!</v>
      </c>
      <c r="N208" s="3" t="e">
        <f>Table1[[#This Row],[kelly/4 365]]*$W$2*$U$2</f>
        <v>#DIV/0!</v>
      </c>
      <c r="P208" s="2" t="e">
        <f>(Table1[[#This Row],[poisson_likelihood]] - (1-Table1[[#This Row],[poisson_likelihood]])/(1/Table1[[#This Row],[99/pinn implied]]-1))/4</f>
        <v>#DIV/0!</v>
      </c>
      <c r="Q208" s="3" t="e">
        <f>Table1[[#This Row],[kelly/4 99]]*$W$2*$U$2</f>
        <v>#DIV/0!</v>
      </c>
      <c r="S2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8927</v>
      </c>
      <c r="B209" t="s">
        <v>28</v>
      </c>
      <c r="C209" s="1">
        <v>45626</v>
      </c>
      <c r="D209" t="s">
        <v>12</v>
      </c>
      <c r="E209">
        <v>2.5</v>
      </c>
      <c r="F209" s="2">
        <v>0.54054054054054002</v>
      </c>
      <c r="G209" s="2">
        <v>0.53630457825297195</v>
      </c>
      <c r="H209" s="2">
        <v>0.495237578659668</v>
      </c>
      <c r="I209" s="2">
        <v>0.55681818181818099</v>
      </c>
      <c r="J209" s="2">
        <v>0.54516129032257998</v>
      </c>
      <c r="K209" s="2">
        <v>-2.4650141023415499E-2</v>
      </c>
      <c r="M209" s="2" t="e">
        <f>(Table1[[#This Row],[poisson_likelihood]] - (1-Table1[[#This Row],[poisson_likelihood]])/(1/Table1[[#This Row],[365 implied]]-1))/4</f>
        <v>#DIV/0!</v>
      </c>
      <c r="N209" s="3" t="e">
        <f>Table1[[#This Row],[kelly/4 365]]*$W$2*$U$2</f>
        <v>#DIV/0!</v>
      </c>
      <c r="P209" s="2" t="e">
        <f>(Table1[[#This Row],[poisson_likelihood]] - (1-Table1[[#This Row],[poisson_likelihood]])/(1/Table1[[#This Row],[99/pinn implied]]-1))/4</f>
        <v>#DIV/0!</v>
      </c>
      <c r="Q209" s="3" t="e">
        <f>Table1[[#This Row],[kelly/4 99]]*$W$2*$U$2</f>
        <v>#DIV/0!</v>
      </c>
      <c r="S2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9022</v>
      </c>
      <c r="B210" t="s">
        <v>75</v>
      </c>
      <c r="C210" s="1">
        <v>45626</v>
      </c>
      <c r="D210" t="s">
        <v>13</v>
      </c>
      <c r="E210">
        <v>2.5</v>
      </c>
      <c r="F210" s="2">
        <v>0.41666666666666602</v>
      </c>
      <c r="G210" s="2">
        <v>0.34947635564568902</v>
      </c>
      <c r="H210" s="2">
        <v>0.35855650292761798</v>
      </c>
      <c r="I210" s="2">
        <v>0.32558139534883701</v>
      </c>
      <c r="J210" s="2">
        <v>0.36877076411960102</v>
      </c>
      <c r="K210" s="2">
        <v>-2.4904355888163698E-2</v>
      </c>
      <c r="M210" s="2" t="e">
        <f>(Table1[[#This Row],[poisson_likelihood]] - (1-Table1[[#This Row],[poisson_likelihood]])/(1/Table1[[#This Row],[365 implied]]-1))/4</f>
        <v>#DIV/0!</v>
      </c>
      <c r="N210" s="3" t="e">
        <f>Table1[[#This Row],[kelly/4 365]]*$W$2*$U$2</f>
        <v>#DIV/0!</v>
      </c>
      <c r="P210" s="2" t="e">
        <f>(Table1[[#This Row],[poisson_likelihood]] - (1-Table1[[#This Row],[poisson_likelihood]])/(1/Table1[[#This Row],[99/pinn implied]]-1))/4</f>
        <v>#DIV/0!</v>
      </c>
      <c r="Q210" s="3" t="e">
        <f>Table1[[#This Row],[kelly/4 99]]*$W$2*$U$2</f>
        <v>#DIV/0!</v>
      </c>
      <c r="S2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9208</v>
      </c>
      <c r="B211" t="s">
        <v>168</v>
      </c>
      <c r="C211" s="1">
        <v>45626</v>
      </c>
      <c r="D211" t="s">
        <v>13</v>
      </c>
      <c r="E211">
        <v>1.5</v>
      </c>
      <c r="F211" s="2">
        <v>0.39370078740157399</v>
      </c>
      <c r="G211" s="2">
        <v>0.30182631662094001</v>
      </c>
      <c r="H211" s="2">
        <v>0.33204349474064898</v>
      </c>
      <c r="I211" s="2">
        <v>0.359281437125748</v>
      </c>
      <c r="J211" s="2">
        <v>0.36101083032490899</v>
      </c>
      <c r="K211" s="2">
        <v>-2.5423623921874899E-2</v>
      </c>
      <c r="M211" s="2" t="e">
        <f>(Table1[[#This Row],[poisson_likelihood]] - (1-Table1[[#This Row],[poisson_likelihood]])/(1/Table1[[#This Row],[365 implied]]-1))/4</f>
        <v>#DIV/0!</v>
      </c>
      <c r="N211" s="3" t="e">
        <f>Table1[[#This Row],[kelly/4 365]]*$W$2*$U$2</f>
        <v>#DIV/0!</v>
      </c>
      <c r="P211" s="2" t="e">
        <f>(Table1[[#This Row],[poisson_likelihood]] - (1-Table1[[#This Row],[poisson_likelihood]])/(1/Table1[[#This Row],[99/pinn implied]]-1))/4</f>
        <v>#DIV/0!</v>
      </c>
      <c r="Q211" s="3" t="e">
        <f>Table1[[#This Row],[kelly/4 99]]*$W$2*$U$2</f>
        <v>#DIV/0!</v>
      </c>
      <c r="S2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9065</v>
      </c>
      <c r="B212" t="s">
        <v>97</v>
      </c>
      <c r="C212" s="1">
        <v>45626</v>
      </c>
      <c r="D212" t="s">
        <v>12</v>
      </c>
      <c r="E212">
        <v>2.5</v>
      </c>
      <c r="F212" s="2">
        <v>0.54644808743169304</v>
      </c>
      <c r="G212" s="2">
        <v>0.54413250094711996</v>
      </c>
      <c r="H212" s="2">
        <v>0.49994208367557202</v>
      </c>
      <c r="I212" s="2">
        <v>0.53038674033149102</v>
      </c>
      <c r="J212" s="2">
        <v>0.54220779220779203</v>
      </c>
      <c r="K212" s="2">
        <v>-2.5634333395693199E-2</v>
      </c>
      <c r="M212" s="2" t="e">
        <f>(Table1[[#This Row],[poisson_likelihood]] - (1-Table1[[#This Row],[poisson_likelihood]])/(1/Table1[[#This Row],[365 implied]]-1))/4</f>
        <v>#DIV/0!</v>
      </c>
      <c r="N212" s="3" t="e">
        <f>Table1[[#This Row],[kelly/4 365]]*$W$2*$U$2</f>
        <v>#DIV/0!</v>
      </c>
      <c r="P212" s="2" t="e">
        <f>(Table1[[#This Row],[poisson_likelihood]] - (1-Table1[[#This Row],[poisson_likelihood]])/(1/Table1[[#This Row],[99/pinn implied]]-1))/4</f>
        <v>#DIV/0!</v>
      </c>
      <c r="Q212" s="3" t="e">
        <f>Table1[[#This Row],[kelly/4 99]]*$W$2*$U$2</f>
        <v>#DIV/0!</v>
      </c>
      <c r="S2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8901</v>
      </c>
      <c r="B213" t="s">
        <v>15</v>
      </c>
      <c r="C213" s="1">
        <v>45626</v>
      </c>
      <c r="D213" t="s">
        <v>12</v>
      </c>
      <c r="E213">
        <v>2.5</v>
      </c>
      <c r="F213" s="2">
        <v>0.55555555555555503</v>
      </c>
      <c r="G213" s="2">
        <v>0.55093097558870696</v>
      </c>
      <c r="H213" s="2">
        <v>0.50862412664545997</v>
      </c>
      <c r="I213" s="2">
        <v>0.473118279569892</v>
      </c>
      <c r="J213" s="2">
        <v>0.48447204968944102</v>
      </c>
      <c r="K213" s="2">
        <v>-2.6398928761928699E-2</v>
      </c>
      <c r="M213" s="2" t="e">
        <f>(Table1[[#This Row],[poisson_likelihood]] - (1-Table1[[#This Row],[poisson_likelihood]])/(1/Table1[[#This Row],[365 implied]]-1))/4</f>
        <v>#DIV/0!</v>
      </c>
      <c r="N213" s="3" t="e">
        <f>Table1[[#This Row],[kelly/4 365]]*$W$2*$U$2</f>
        <v>#DIV/0!</v>
      </c>
      <c r="P213" s="2" t="e">
        <f>(Table1[[#This Row],[poisson_likelihood]] - (1-Table1[[#This Row],[poisson_likelihood]])/(1/Table1[[#This Row],[99/pinn implied]]-1))/4</f>
        <v>#DIV/0!</v>
      </c>
      <c r="Q213" s="3" t="e">
        <f>Table1[[#This Row],[kelly/4 99]]*$W$2*$U$2</f>
        <v>#DIV/0!</v>
      </c>
      <c r="S2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9100</v>
      </c>
      <c r="B214" t="s">
        <v>114</v>
      </c>
      <c r="C214" s="1">
        <v>45626</v>
      </c>
      <c r="D214" t="s">
        <v>13</v>
      </c>
      <c r="E214">
        <v>2.5</v>
      </c>
      <c r="F214" s="2">
        <v>0.59523809523809501</v>
      </c>
      <c r="G214" s="2">
        <v>0.50795796337292798</v>
      </c>
      <c r="H214" s="2">
        <v>0.55234013862724995</v>
      </c>
      <c r="I214" s="2">
        <v>0.56353591160220995</v>
      </c>
      <c r="J214" s="2">
        <v>0.56918238993710601</v>
      </c>
      <c r="K214" s="2">
        <v>-2.6495796730227401E-2</v>
      </c>
      <c r="M214" s="2" t="e">
        <f>(Table1[[#This Row],[poisson_likelihood]] - (1-Table1[[#This Row],[poisson_likelihood]])/(1/Table1[[#This Row],[365 implied]]-1))/4</f>
        <v>#DIV/0!</v>
      </c>
      <c r="N214" s="3" t="e">
        <f>Table1[[#This Row],[kelly/4 365]]*$W$2*$U$2</f>
        <v>#DIV/0!</v>
      </c>
      <c r="P214" s="2" t="e">
        <f>(Table1[[#This Row],[poisson_likelihood]] - (1-Table1[[#This Row],[poisson_likelihood]])/(1/Table1[[#This Row],[99/pinn implied]]-1))/4</f>
        <v>#DIV/0!</v>
      </c>
      <c r="Q214" s="3" t="e">
        <f>Table1[[#This Row],[kelly/4 99]]*$W$2*$U$2</f>
        <v>#DIV/0!</v>
      </c>
      <c r="S2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9131</v>
      </c>
      <c r="B215" t="s">
        <v>130</v>
      </c>
      <c r="C215" s="1">
        <v>45626</v>
      </c>
      <c r="D215" t="s">
        <v>12</v>
      </c>
      <c r="E215">
        <v>2.5</v>
      </c>
      <c r="F215" s="2">
        <v>0.40650406504065001</v>
      </c>
      <c r="G215" s="2">
        <v>0.38967914522262298</v>
      </c>
      <c r="H215" s="2">
        <v>0.34359401523251598</v>
      </c>
      <c r="I215" s="2">
        <v>0.47107438016528902</v>
      </c>
      <c r="J215" s="2">
        <v>0.45500000000000002</v>
      </c>
      <c r="K215" s="2">
        <v>-2.6499781254796101E-2</v>
      </c>
      <c r="M215" s="2" t="e">
        <f>(Table1[[#This Row],[poisson_likelihood]] - (1-Table1[[#This Row],[poisson_likelihood]])/(1/Table1[[#This Row],[365 implied]]-1))/4</f>
        <v>#DIV/0!</v>
      </c>
      <c r="N215" s="3" t="e">
        <f>Table1[[#This Row],[kelly/4 365]]*$W$2*$U$2</f>
        <v>#DIV/0!</v>
      </c>
      <c r="P215" s="2" t="e">
        <f>(Table1[[#This Row],[poisson_likelihood]] - (1-Table1[[#This Row],[poisson_likelihood]])/(1/Table1[[#This Row],[99/pinn implied]]-1))/4</f>
        <v>#DIV/0!</v>
      </c>
      <c r="Q215" s="3" t="e">
        <f>Table1[[#This Row],[kelly/4 99]]*$W$2*$U$2</f>
        <v>#DIV/0!</v>
      </c>
      <c r="S2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9106</v>
      </c>
      <c r="B216" t="s">
        <v>117</v>
      </c>
      <c r="C216" s="1">
        <v>45626</v>
      </c>
      <c r="D216" t="s">
        <v>13</v>
      </c>
      <c r="E216">
        <v>2.5</v>
      </c>
      <c r="F216" s="2">
        <v>0.64516129032257996</v>
      </c>
      <c r="G216" s="2">
        <v>0.56439328152488899</v>
      </c>
      <c r="H216" s="2">
        <v>0.60684353974275296</v>
      </c>
      <c r="I216" s="2">
        <v>0.572972972972973</v>
      </c>
      <c r="J216" s="2">
        <v>0.58823529411764697</v>
      </c>
      <c r="K216" s="2">
        <v>-2.6996596999423399E-2</v>
      </c>
      <c r="M216" s="2" t="e">
        <f>(Table1[[#This Row],[poisson_likelihood]] - (1-Table1[[#This Row],[poisson_likelihood]])/(1/Table1[[#This Row],[365 implied]]-1))/4</f>
        <v>#DIV/0!</v>
      </c>
      <c r="N216" s="3" t="e">
        <f>Table1[[#This Row],[kelly/4 365]]*$W$2*$U$2</f>
        <v>#DIV/0!</v>
      </c>
      <c r="P216" s="2" t="e">
        <f>(Table1[[#This Row],[poisson_likelihood]] - (1-Table1[[#This Row],[poisson_likelihood]])/(1/Table1[[#This Row],[99/pinn implied]]-1))/4</f>
        <v>#DIV/0!</v>
      </c>
      <c r="Q216" s="3" t="e">
        <f>Table1[[#This Row],[kelly/4 99]]*$W$2*$U$2</f>
        <v>#DIV/0!</v>
      </c>
      <c r="S2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9092</v>
      </c>
      <c r="B217" t="s">
        <v>110</v>
      </c>
      <c r="C217" s="1">
        <v>45626</v>
      </c>
      <c r="D217" t="s">
        <v>13</v>
      </c>
      <c r="E217">
        <v>2.5</v>
      </c>
      <c r="F217" s="2">
        <v>0.56497175141242895</v>
      </c>
      <c r="G217" s="2">
        <v>0.478310631095061</v>
      </c>
      <c r="H217" s="2">
        <v>0.51746470975349901</v>
      </c>
      <c r="I217" s="2">
        <v>0.55737704918032704</v>
      </c>
      <c r="J217" s="2">
        <v>0.56289308176100605</v>
      </c>
      <c r="K217" s="2">
        <v>-2.7301124589709399E-2</v>
      </c>
      <c r="M217" s="2" t="e">
        <f>(Table1[[#This Row],[poisson_likelihood]] - (1-Table1[[#This Row],[poisson_likelihood]])/(1/Table1[[#This Row],[365 implied]]-1))/4</f>
        <v>#DIV/0!</v>
      </c>
      <c r="N217" s="3" t="e">
        <f>Table1[[#This Row],[kelly/4 365]]*$W$2*$U$2</f>
        <v>#DIV/0!</v>
      </c>
      <c r="P217" s="2" t="e">
        <f>(Table1[[#This Row],[poisson_likelihood]] - (1-Table1[[#This Row],[poisson_likelihood]])/(1/Table1[[#This Row],[99/pinn implied]]-1))/4</f>
        <v>#DIV/0!</v>
      </c>
      <c r="Q217" s="3" t="e">
        <f>Table1[[#This Row],[kelly/4 99]]*$W$2*$U$2</f>
        <v>#DIV/0!</v>
      </c>
      <c r="S2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9213</v>
      </c>
      <c r="B218" t="s">
        <v>171</v>
      </c>
      <c r="C218" s="1">
        <v>45626</v>
      </c>
      <c r="D218" t="s">
        <v>12</v>
      </c>
      <c r="E218">
        <v>1.5</v>
      </c>
      <c r="F218" s="2">
        <v>0.64516129032257996</v>
      </c>
      <c r="G218" s="2">
        <v>0.64708715988222398</v>
      </c>
      <c r="H218" s="2">
        <v>0.60578097626413596</v>
      </c>
      <c r="I218" s="2">
        <v>0.61212121212121196</v>
      </c>
      <c r="J218" s="2">
        <v>0.61666666666666603</v>
      </c>
      <c r="K218" s="2">
        <v>-2.7745221268449E-2</v>
      </c>
      <c r="M218" s="2" t="e">
        <f>(Table1[[#This Row],[poisson_likelihood]] - (1-Table1[[#This Row],[poisson_likelihood]])/(1/Table1[[#This Row],[365 implied]]-1))/4</f>
        <v>#DIV/0!</v>
      </c>
      <c r="N218" s="3" t="e">
        <f>Table1[[#This Row],[kelly/4 365]]*$W$2*$U$2</f>
        <v>#DIV/0!</v>
      </c>
      <c r="P218" s="2" t="e">
        <f>(Table1[[#This Row],[poisson_likelihood]] - (1-Table1[[#This Row],[poisson_likelihood]])/(1/Table1[[#This Row],[99/pinn implied]]-1))/4</f>
        <v>#DIV/0!</v>
      </c>
      <c r="Q218" s="3" t="e">
        <f>Table1[[#This Row],[kelly/4 99]]*$W$2*$U$2</f>
        <v>#DIV/0!</v>
      </c>
      <c r="S2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8935</v>
      </c>
      <c r="B219" t="s">
        <v>32</v>
      </c>
      <c r="C219" s="1">
        <v>45626</v>
      </c>
      <c r="D219" t="s">
        <v>12</v>
      </c>
      <c r="E219">
        <v>2.5</v>
      </c>
      <c r="F219" s="2">
        <v>0.45454545454545398</v>
      </c>
      <c r="G219" s="2">
        <v>0.438812997098673</v>
      </c>
      <c r="H219" s="2">
        <v>0.39312267503040499</v>
      </c>
      <c r="I219" s="2">
        <v>0.41340782122905001</v>
      </c>
      <c r="J219" s="2">
        <v>0.43046357615893999</v>
      </c>
      <c r="K219" s="2">
        <v>-2.81521072777309E-2</v>
      </c>
      <c r="M219" s="2" t="e">
        <f>(Table1[[#This Row],[poisson_likelihood]] - (1-Table1[[#This Row],[poisson_likelihood]])/(1/Table1[[#This Row],[365 implied]]-1))/4</f>
        <v>#DIV/0!</v>
      </c>
      <c r="N219" s="3" t="e">
        <f>Table1[[#This Row],[kelly/4 365]]*$W$2*$U$2</f>
        <v>#DIV/0!</v>
      </c>
      <c r="P219" s="2" t="e">
        <f>(Table1[[#This Row],[poisson_likelihood]] - (1-Table1[[#This Row],[poisson_likelihood]])/(1/Table1[[#This Row],[99/pinn implied]]-1))/4</f>
        <v>#DIV/0!</v>
      </c>
      <c r="Q219" s="3" t="e">
        <f>Table1[[#This Row],[kelly/4 99]]*$W$2*$U$2</f>
        <v>#DIV/0!</v>
      </c>
      <c r="S2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9020</v>
      </c>
      <c r="B220" t="s">
        <v>74</v>
      </c>
      <c r="C220" s="1">
        <v>45626</v>
      </c>
      <c r="D220" t="s">
        <v>13</v>
      </c>
      <c r="E220">
        <v>3.5</v>
      </c>
      <c r="F220" s="2">
        <v>0.51020408163265296</v>
      </c>
      <c r="G220" s="2">
        <v>0.43815632727166798</v>
      </c>
      <c r="H220" s="2">
        <v>0.45438496366335501</v>
      </c>
      <c r="I220" s="2">
        <v>0.43373493975903599</v>
      </c>
      <c r="J220" s="2">
        <v>0.47586206896551703</v>
      </c>
      <c r="K220" s="2">
        <v>-2.8491008130162199E-2</v>
      </c>
      <c r="M220" s="2" t="e">
        <f>(Table1[[#This Row],[poisson_likelihood]] - (1-Table1[[#This Row],[poisson_likelihood]])/(1/Table1[[#This Row],[365 implied]]-1))/4</f>
        <v>#DIV/0!</v>
      </c>
      <c r="N220" s="3" t="e">
        <f>Table1[[#This Row],[kelly/4 365]]*$W$2*$U$2</f>
        <v>#DIV/0!</v>
      </c>
      <c r="P220" s="2" t="e">
        <f>(Table1[[#This Row],[poisson_likelihood]] - (1-Table1[[#This Row],[poisson_likelihood]])/(1/Table1[[#This Row],[99/pinn implied]]-1))/4</f>
        <v>#DIV/0!</v>
      </c>
      <c r="Q220" s="3" t="e">
        <f>Table1[[#This Row],[kelly/4 99]]*$W$2*$U$2</f>
        <v>#DIV/0!</v>
      </c>
      <c r="S2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9009</v>
      </c>
      <c r="B221" t="s">
        <v>69</v>
      </c>
      <c r="C221" s="1">
        <v>45626</v>
      </c>
      <c r="D221" t="s">
        <v>12</v>
      </c>
      <c r="E221">
        <v>2.5</v>
      </c>
      <c r="F221" s="2">
        <v>0.434782608695652</v>
      </c>
      <c r="G221" s="2">
        <v>0.42659330984593502</v>
      </c>
      <c r="H221" s="2">
        <v>0.370361020163265</v>
      </c>
      <c r="I221" s="2">
        <v>0.38461538461538403</v>
      </c>
      <c r="J221" s="2">
        <v>0.36538461538461497</v>
      </c>
      <c r="K221" s="2">
        <v>-2.8494164158555799E-2</v>
      </c>
      <c r="M221" s="2" t="e">
        <f>(Table1[[#This Row],[poisson_likelihood]] - (1-Table1[[#This Row],[poisson_likelihood]])/(1/Table1[[#This Row],[365 implied]]-1))/4</f>
        <v>#DIV/0!</v>
      </c>
      <c r="N221" s="3" t="e">
        <f>Table1[[#This Row],[kelly/4 365]]*$W$2*$U$2</f>
        <v>#DIV/0!</v>
      </c>
      <c r="P221" s="2" t="e">
        <f>(Table1[[#This Row],[poisson_likelihood]] - (1-Table1[[#This Row],[poisson_likelihood]])/(1/Table1[[#This Row],[99/pinn implied]]-1))/4</f>
        <v>#DIV/0!</v>
      </c>
      <c r="Q221" s="3" t="e">
        <f>Table1[[#This Row],[kelly/4 99]]*$W$2*$U$2</f>
        <v>#DIV/0!</v>
      </c>
      <c r="S2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9124</v>
      </c>
      <c r="B222" t="s">
        <v>126</v>
      </c>
      <c r="C222" s="1">
        <v>45626</v>
      </c>
      <c r="D222" t="s">
        <v>13</v>
      </c>
      <c r="E222">
        <v>2.5</v>
      </c>
      <c r="F222" s="2">
        <v>0.581395348837209</v>
      </c>
      <c r="G222" s="2">
        <v>0.48900778703402797</v>
      </c>
      <c r="H222" s="2">
        <v>0.53346482425251096</v>
      </c>
      <c r="I222" s="2">
        <v>0.50993377483443703</v>
      </c>
      <c r="J222" s="2">
        <v>0.52029520295202902</v>
      </c>
      <c r="K222" s="2">
        <v>-2.8625174404750001E-2</v>
      </c>
      <c r="M222" s="2" t="e">
        <f>(Table1[[#This Row],[poisson_likelihood]] - (1-Table1[[#This Row],[poisson_likelihood]])/(1/Table1[[#This Row],[365 implied]]-1))/4</f>
        <v>#DIV/0!</v>
      </c>
      <c r="N222" s="3" t="e">
        <f>Table1[[#This Row],[kelly/4 365]]*$W$2*$U$2</f>
        <v>#DIV/0!</v>
      </c>
      <c r="P222" s="2" t="e">
        <f>(Table1[[#This Row],[poisson_likelihood]] - (1-Table1[[#This Row],[poisson_likelihood]])/(1/Table1[[#This Row],[99/pinn implied]]-1))/4</f>
        <v>#DIV/0!</v>
      </c>
      <c r="Q222" s="3" t="e">
        <f>Table1[[#This Row],[kelly/4 99]]*$W$2*$U$2</f>
        <v>#DIV/0!</v>
      </c>
      <c r="S2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9026</v>
      </c>
      <c r="B223" t="s">
        <v>77</v>
      </c>
      <c r="C223" s="1">
        <v>45626</v>
      </c>
      <c r="D223" t="s">
        <v>13</v>
      </c>
      <c r="E223">
        <v>1.5</v>
      </c>
      <c r="F223" s="2">
        <v>0.5</v>
      </c>
      <c r="G223" s="2">
        <v>0.40681086259764498</v>
      </c>
      <c r="H223" s="2">
        <v>0.44258699751145603</v>
      </c>
      <c r="I223" s="2">
        <v>0.43406593406593402</v>
      </c>
      <c r="J223" s="2">
        <v>0.47499999999999998</v>
      </c>
      <c r="K223" s="2">
        <v>-2.8706501244271598E-2</v>
      </c>
      <c r="M223" s="2" t="e">
        <f>(Table1[[#This Row],[poisson_likelihood]] - (1-Table1[[#This Row],[poisson_likelihood]])/(1/Table1[[#This Row],[365 implied]]-1))/4</f>
        <v>#DIV/0!</v>
      </c>
      <c r="N223" s="3" t="e">
        <f>Table1[[#This Row],[kelly/4 365]]*$W$2*$U$2</f>
        <v>#DIV/0!</v>
      </c>
      <c r="P223" s="2" t="e">
        <f>(Table1[[#This Row],[poisson_likelihood]] - (1-Table1[[#This Row],[poisson_likelihood]])/(1/Table1[[#This Row],[99/pinn implied]]-1))/4</f>
        <v>#DIV/0!</v>
      </c>
      <c r="Q223" s="3" t="e">
        <f>Table1[[#This Row],[kelly/4 99]]*$W$2*$U$2</f>
        <v>#DIV/0!</v>
      </c>
      <c r="S2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9163</v>
      </c>
      <c r="B224" t="s">
        <v>146</v>
      </c>
      <c r="C224" s="1">
        <v>45626</v>
      </c>
      <c r="D224" t="s">
        <v>12</v>
      </c>
      <c r="E224">
        <v>2.5</v>
      </c>
      <c r="F224" s="2">
        <v>0.434782608695652</v>
      </c>
      <c r="G224" s="2">
        <v>0.418151836494911</v>
      </c>
      <c r="H224" s="2">
        <v>0.36939351907386397</v>
      </c>
      <c r="I224" s="2">
        <v>0.371428571428571</v>
      </c>
      <c r="J224" s="2">
        <v>0.38557993730407503</v>
      </c>
      <c r="K224" s="2">
        <v>-2.8922097332713701E-2</v>
      </c>
      <c r="M224" s="2" t="e">
        <f>(Table1[[#This Row],[poisson_likelihood]] - (1-Table1[[#This Row],[poisson_likelihood]])/(1/Table1[[#This Row],[365 implied]]-1))/4</f>
        <v>#DIV/0!</v>
      </c>
      <c r="N224" s="3" t="e">
        <f>Table1[[#This Row],[kelly/4 365]]*$W$2*$U$2</f>
        <v>#DIV/0!</v>
      </c>
      <c r="P224" s="2" t="e">
        <f>(Table1[[#This Row],[poisson_likelihood]] - (1-Table1[[#This Row],[poisson_likelihood]])/(1/Table1[[#This Row],[99/pinn implied]]-1))/4</f>
        <v>#DIV/0!</v>
      </c>
      <c r="Q224" s="3" t="e">
        <f>Table1[[#This Row],[kelly/4 99]]*$W$2*$U$2</f>
        <v>#DIV/0!</v>
      </c>
      <c r="S2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8992</v>
      </c>
      <c r="B225" t="s">
        <v>60</v>
      </c>
      <c r="C225" s="1">
        <v>45626</v>
      </c>
      <c r="D225" t="s">
        <v>13</v>
      </c>
      <c r="E225">
        <v>3.5</v>
      </c>
      <c r="F225" s="2">
        <v>0.56497175141242895</v>
      </c>
      <c r="G225" s="2">
        <v>0.48273911869679298</v>
      </c>
      <c r="H225" s="2">
        <v>0.51446157232092204</v>
      </c>
      <c r="I225" s="2">
        <v>0.35135135135135098</v>
      </c>
      <c r="J225" s="2">
        <v>0.35625000000000001</v>
      </c>
      <c r="K225" s="2">
        <v>-2.90269535688207E-2</v>
      </c>
      <c r="M225" s="2" t="e">
        <f>(Table1[[#This Row],[poisson_likelihood]] - (1-Table1[[#This Row],[poisson_likelihood]])/(1/Table1[[#This Row],[365 implied]]-1))/4</f>
        <v>#DIV/0!</v>
      </c>
      <c r="N225" s="3" t="e">
        <f>Table1[[#This Row],[kelly/4 365]]*$W$2*$U$2</f>
        <v>#DIV/0!</v>
      </c>
      <c r="P225" s="2" t="e">
        <f>(Table1[[#This Row],[poisson_likelihood]] - (1-Table1[[#This Row],[poisson_likelihood]])/(1/Table1[[#This Row],[99/pinn implied]]-1))/4</f>
        <v>#DIV/0!</v>
      </c>
      <c r="Q225" s="3" t="e">
        <f>Table1[[#This Row],[kelly/4 99]]*$W$2*$U$2</f>
        <v>#DIV/0!</v>
      </c>
      <c r="S2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9110</v>
      </c>
      <c r="B226" t="s">
        <v>119</v>
      </c>
      <c r="C226" s="1">
        <v>45626</v>
      </c>
      <c r="D226" t="s">
        <v>13</v>
      </c>
      <c r="E226">
        <v>2.5</v>
      </c>
      <c r="F226" s="2">
        <v>0.42372881355932202</v>
      </c>
      <c r="G226" s="2">
        <v>0.319890972124656</v>
      </c>
      <c r="H226" s="2">
        <v>0.356229664806682</v>
      </c>
      <c r="I226" s="2">
        <v>0.371428571428571</v>
      </c>
      <c r="J226" s="2">
        <v>0.36092715231787997</v>
      </c>
      <c r="K226" s="2">
        <v>-2.9282718944159802E-2</v>
      </c>
      <c r="M226" s="2" t="e">
        <f>(Table1[[#This Row],[poisson_likelihood]] - (1-Table1[[#This Row],[poisson_likelihood]])/(1/Table1[[#This Row],[365 implied]]-1))/4</f>
        <v>#DIV/0!</v>
      </c>
      <c r="N226" s="3" t="e">
        <f>Table1[[#This Row],[kelly/4 365]]*$W$2*$U$2</f>
        <v>#DIV/0!</v>
      </c>
      <c r="P226" s="2" t="e">
        <f>(Table1[[#This Row],[poisson_likelihood]] - (1-Table1[[#This Row],[poisson_likelihood]])/(1/Table1[[#This Row],[99/pinn implied]]-1))/4</f>
        <v>#DIV/0!</v>
      </c>
      <c r="Q226" s="3" t="e">
        <f>Table1[[#This Row],[kelly/4 99]]*$W$2*$U$2</f>
        <v>#DIV/0!</v>
      </c>
      <c r="S2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9079</v>
      </c>
      <c r="B227" t="s">
        <v>104</v>
      </c>
      <c r="C227" s="1">
        <v>45626</v>
      </c>
      <c r="D227" t="s">
        <v>12</v>
      </c>
      <c r="E227">
        <v>2.5</v>
      </c>
      <c r="F227" s="2">
        <v>0.460829493087557</v>
      </c>
      <c r="G227" s="2">
        <v>0.43806288396221998</v>
      </c>
      <c r="H227" s="2">
        <v>0.39621212048118698</v>
      </c>
      <c r="I227" s="2">
        <v>0.39772727272727199</v>
      </c>
      <c r="J227" s="2">
        <v>0.40259740259740201</v>
      </c>
      <c r="K227" s="2">
        <v>-2.99614740503895E-2</v>
      </c>
      <c r="M227" s="2" t="e">
        <f>(Table1[[#This Row],[poisson_likelihood]] - (1-Table1[[#This Row],[poisson_likelihood]])/(1/Table1[[#This Row],[365 implied]]-1))/4</f>
        <v>#DIV/0!</v>
      </c>
      <c r="N227" s="3" t="e">
        <f>Table1[[#This Row],[kelly/4 365]]*$W$2*$U$2</f>
        <v>#DIV/0!</v>
      </c>
      <c r="P227" s="2" t="e">
        <f>(Table1[[#This Row],[poisson_likelihood]] - (1-Table1[[#This Row],[poisson_likelihood]])/(1/Table1[[#This Row],[99/pinn implied]]-1))/4</f>
        <v>#DIV/0!</v>
      </c>
      <c r="Q227" s="3" t="e">
        <f>Table1[[#This Row],[kelly/4 99]]*$W$2*$U$2</f>
        <v>#DIV/0!</v>
      </c>
      <c r="S2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8968</v>
      </c>
      <c r="B228" t="s">
        <v>48</v>
      </c>
      <c r="C228" s="1">
        <v>45626</v>
      </c>
      <c r="D228" t="s">
        <v>13</v>
      </c>
      <c r="E228">
        <v>1.5</v>
      </c>
      <c r="F228" s="2">
        <v>0.5</v>
      </c>
      <c r="G228" s="2">
        <v>0.390350452100654</v>
      </c>
      <c r="H228" s="2">
        <v>0.43962766313408203</v>
      </c>
      <c r="I228" s="2">
        <v>0.52717391304347805</v>
      </c>
      <c r="J228" s="2">
        <v>0.52941176470588203</v>
      </c>
      <c r="K228" s="2">
        <v>-3.0186168432958502E-2</v>
      </c>
      <c r="M228" s="2" t="e">
        <f>(Table1[[#This Row],[poisson_likelihood]] - (1-Table1[[#This Row],[poisson_likelihood]])/(1/Table1[[#This Row],[365 implied]]-1))/4</f>
        <v>#DIV/0!</v>
      </c>
      <c r="N228" s="3" t="e">
        <f>Table1[[#This Row],[kelly/4 365]]*$W$2*$U$2</f>
        <v>#DIV/0!</v>
      </c>
      <c r="P228" s="2" t="e">
        <f>(Table1[[#This Row],[poisson_likelihood]] - (1-Table1[[#This Row],[poisson_likelihood]])/(1/Table1[[#This Row],[99/pinn implied]]-1))/4</f>
        <v>#DIV/0!</v>
      </c>
      <c r="Q228" s="3" t="e">
        <f>Table1[[#This Row],[kelly/4 99]]*$W$2*$U$2</f>
        <v>#DIV/0!</v>
      </c>
      <c r="S2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9119</v>
      </c>
      <c r="B229" t="s">
        <v>124</v>
      </c>
      <c r="C229" s="1">
        <v>45626</v>
      </c>
      <c r="D229" t="s">
        <v>12</v>
      </c>
      <c r="E229">
        <v>3.5</v>
      </c>
      <c r="F229" s="2">
        <v>0.48780487804877998</v>
      </c>
      <c r="G229" s="2">
        <v>0.46081108973505702</v>
      </c>
      <c r="H229" s="2">
        <v>0.42509326168060702</v>
      </c>
      <c r="I229" s="2">
        <v>0.39664804469273701</v>
      </c>
      <c r="J229" s="2">
        <v>0.40322580645161199</v>
      </c>
      <c r="K229" s="2">
        <v>-3.0609241322560599E-2</v>
      </c>
      <c r="M229" s="2" t="e">
        <f>(Table1[[#This Row],[poisson_likelihood]] - (1-Table1[[#This Row],[poisson_likelihood]])/(1/Table1[[#This Row],[365 implied]]-1))/4</f>
        <v>#DIV/0!</v>
      </c>
      <c r="N229" s="3" t="e">
        <f>Table1[[#This Row],[kelly/4 365]]*$W$2*$U$2</f>
        <v>#DIV/0!</v>
      </c>
      <c r="P229" s="2" t="e">
        <f>(Table1[[#This Row],[poisson_likelihood]] - (1-Table1[[#This Row],[poisson_likelihood]])/(1/Table1[[#This Row],[99/pinn implied]]-1))/4</f>
        <v>#DIV/0!</v>
      </c>
      <c r="Q229" s="3" t="e">
        <f>Table1[[#This Row],[kelly/4 99]]*$W$2*$U$2</f>
        <v>#DIV/0!</v>
      </c>
      <c r="S2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9166</v>
      </c>
      <c r="B230" t="s">
        <v>147</v>
      </c>
      <c r="C230" s="1">
        <v>45626</v>
      </c>
      <c r="D230" t="s">
        <v>13</v>
      </c>
      <c r="E230">
        <v>2.5</v>
      </c>
      <c r="F230" s="2">
        <v>0.64516129032257996</v>
      </c>
      <c r="G230" s="2">
        <v>0.55665768785313896</v>
      </c>
      <c r="H230" s="2">
        <v>0.60119859789596697</v>
      </c>
      <c r="I230" s="2">
        <v>0.64968152866242002</v>
      </c>
      <c r="J230" s="2">
        <v>0.66064981949458401</v>
      </c>
      <c r="K230" s="2">
        <v>-3.0973715118749901E-2</v>
      </c>
      <c r="M230" s="2" t="e">
        <f>(Table1[[#This Row],[poisson_likelihood]] - (1-Table1[[#This Row],[poisson_likelihood]])/(1/Table1[[#This Row],[365 implied]]-1))/4</f>
        <v>#DIV/0!</v>
      </c>
      <c r="N230" s="3" t="e">
        <f>Table1[[#This Row],[kelly/4 365]]*$W$2*$U$2</f>
        <v>#DIV/0!</v>
      </c>
      <c r="P230" s="2" t="e">
        <f>(Table1[[#This Row],[poisson_likelihood]] - (1-Table1[[#This Row],[poisson_likelihood]])/(1/Table1[[#This Row],[99/pinn implied]]-1))/4</f>
        <v>#DIV/0!</v>
      </c>
      <c r="Q230" s="3" t="e">
        <f>Table1[[#This Row],[kelly/4 99]]*$W$2*$U$2</f>
        <v>#DIV/0!</v>
      </c>
      <c r="S2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9167</v>
      </c>
      <c r="B231" t="s">
        <v>148</v>
      </c>
      <c r="C231" s="1">
        <v>45626</v>
      </c>
      <c r="D231" t="s">
        <v>12</v>
      </c>
      <c r="E231">
        <v>2.5</v>
      </c>
      <c r="F231" s="2">
        <v>0.427350427350427</v>
      </c>
      <c r="G231" s="2">
        <v>0.39614761576744001</v>
      </c>
      <c r="H231" s="2">
        <v>0.35622778716418702</v>
      </c>
      <c r="I231" s="2">
        <v>0.39455782312925097</v>
      </c>
      <c r="J231" s="2">
        <v>0.43511450381679301</v>
      </c>
      <c r="K231" s="2">
        <v>-3.1049809335037499E-2</v>
      </c>
      <c r="M231" s="2" t="e">
        <f>(Table1[[#This Row],[poisson_likelihood]] - (1-Table1[[#This Row],[poisson_likelihood]])/(1/Table1[[#This Row],[365 implied]]-1))/4</f>
        <v>#DIV/0!</v>
      </c>
      <c r="N231" s="3" t="e">
        <f>Table1[[#This Row],[kelly/4 365]]*$W$2*$U$2</f>
        <v>#DIV/0!</v>
      </c>
      <c r="P231" s="2" t="e">
        <f>(Table1[[#This Row],[poisson_likelihood]] - (1-Table1[[#This Row],[poisson_likelihood]])/(1/Table1[[#This Row],[99/pinn implied]]-1))/4</f>
        <v>#DIV/0!</v>
      </c>
      <c r="Q231" s="3" t="e">
        <f>Table1[[#This Row],[kelly/4 99]]*$W$2*$U$2</f>
        <v>#DIV/0!</v>
      </c>
      <c r="S2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9115</v>
      </c>
      <c r="B232" t="s">
        <v>122</v>
      </c>
      <c r="C232" s="1">
        <v>45626</v>
      </c>
      <c r="D232" t="s">
        <v>12</v>
      </c>
      <c r="E232">
        <v>1.5</v>
      </c>
      <c r="F232" s="2">
        <v>0.625</v>
      </c>
      <c r="G232" s="2">
        <v>0.61306563970708206</v>
      </c>
      <c r="H232" s="2">
        <v>0.57833593381864501</v>
      </c>
      <c r="I232" s="2">
        <v>0.483870967741935</v>
      </c>
      <c r="J232" s="2">
        <v>0.49618320610687</v>
      </c>
      <c r="K232" s="2">
        <v>-3.1109377454236298E-2</v>
      </c>
      <c r="M232" s="2" t="e">
        <f>(Table1[[#This Row],[poisson_likelihood]] - (1-Table1[[#This Row],[poisson_likelihood]])/(1/Table1[[#This Row],[365 implied]]-1))/4</f>
        <v>#DIV/0!</v>
      </c>
      <c r="N232" s="3" t="e">
        <f>Table1[[#This Row],[kelly/4 365]]*$W$2*$U$2</f>
        <v>#DIV/0!</v>
      </c>
      <c r="P232" s="2" t="e">
        <f>(Table1[[#This Row],[poisson_likelihood]] - (1-Table1[[#This Row],[poisson_likelihood]])/(1/Table1[[#This Row],[99/pinn implied]]-1))/4</f>
        <v>#DIV/0!</v>
      </c>
      <c r="Q232" s="3" t="e">
        <f>Table1[[#This Row],[kelly/4 99]]*$W$2*$U$2</f>
        <v>#DIV/0!</v>
      </c>
      <c r="S2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9003</v>
      </c>
      <c r="B233" t="s">
        <v>66</v>
      </c>
      <c r="C233" s="1">
        <v>45626</v>
      </c>
      <c r="D233" t="s">
        <v>12</v>
      </c>
      <c r="E233">
        <v>1.5</v>
      </c>
      <c r="F233" s="2">
        <v>0.64516129032257996</v>
      </c>
      <c r="G233" s="2">
        <v>0.62665617694634801</v>
      </c>
      <c r="H233" s="2">
        <v>0.60035060420614395</v>
      </c>
      <c r="I233" s="2">
        <v>0.68794326241134696</v>
      </c>
      <c r="J233" s="2">
        <v>0.69512195121951204</v>
      </c>
      <c r="K233" s="2">
        <v>-3.1571165218397902E-2</v>
      </c>
      <c r="M233" s="2" t="e">
        <f>(Table1[[#This Row],[poisson_likelihood]] - (1-Table1[[#This Row],[poisson_likelihood]])/(1/Table1[[#This Row],[365 implied]]-1))/4</f>
        <v>#DIV/0!</v>
      </c>
      <c r="N233" s="3" t="e">
        <f>Table1[[#This Row],[kelly/4 365]]*$W$2*$U$2</f>
        <v>#DIV/0!</v>
      </c>
      <c r="P233" s="2" t="e">
        <f>(Table1[[#This Row],[poisson_likelihood]] - (1-Table1[[#This Row],[poisson_likelihood]])/(1/Table1[[#This Row],[99/pinn implied]]-1))/4</f>
        <v>#DIV/0!</v>
      </c>
      <c r="Q233" s="3" t="e">
        <f>Table1[[#This Row],[kelly/4 99]]*$W$2*$U$2</f>
        <v>#DIV/0!</v>
      </c>
      <c r="S2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9183</v>
      </c>
      <c r="B234" t="s">
        <v>156</v>
      </c>
      <c r="C234" s="1">
        <v>45626</v>
      </c>
      <c r="D234" t="s">
        <v>12</v>
      </c>
      <c r="E234">
        <v>2.5</v>
      </c>
      <c r="F234" s="2">
        <v>0.5</v>
      </c>
      <c r="G234" s="2">
        <v>0.481183156761119</v>
      </c>
      <c r="H234" s="2">
        <v>0.43670757407987498</v>
      </c>
      <c r="I234" s="2">
        <v>0.40594059405940502</v>
      </c>
      <c r="J234" s="2">
        <v>0.45544554455445502</v>
      </c>
      <c r="K234" s="2">
        <v>-3.1646212960062002E-2</v>
      </c>
      <c r="M234" s="2" t="e">
        <f>(Table1[[#This Row],[poisson_likelihood]] - (1-Table1[[#This Row],[poisson_likelihood]])/(1/Table1[[#This Row],[365 implied]]-1))/4</f>
        <v>#DIV/0!</v>
      </c>
      <c r="N234" s="3" t="e">
        <f>Table1[[#This Row],[kelly/4 365]]*$W$2*$U$2</f>
        <v>#DIV/0!</v>
      </c>
      <c r="P234" s="2" t="e">
        <f>(Table1[[#This Row],[poisson_likelihood]] - (1-Table1[[#This Row],[poisson_likelihood]])/(1/Table1[[#This Row],[99/pinn implied]]-1))/4</f>
        <v>#DIV/0!</v>
      </c>
      <c r="Q234" s="3" t="e">
        <f>Table1[[#This Row],[kelly/4 99]]*$W$2*$U$2</f>
        <v>#DIV/0!</v>
      </c>
      <c r="S2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9155</v>
      </c>
      <c r="B235" t="s">
        <v>142</v>
      </c>
      <c r="C235" s="1">
        <v>45626</v>
      </c>
      <c r="D235" t="s">
        <v>12</v>
      </c>
      <c r="E235">
        <v>1.5</v>
      </c>
      <c r="F235" s="2">
        <v>0.64516129032257996</v>
      </c>
      <c r="G235" s="2">
        <v>0.62838565739988195</v>
      </c>
      <c r="H235" s="2">
        <v>0.60016808598139804</v>
      </c>
      <c r="I235" s="2">
        <v>0.67027027027026997</v>
      </c>
      <c r="J235" s="2">
        <v>0.66043613707165105</v>
      </c>
      <c r="K235" s="2">
        <v>-3.1699757604014403E-2</v>
      </c>
      <c r="M235" s="2" t="e">
        <f>(Table1[[#This Row],[poisson_likelihood]] - (1-Table1[[#This Row],[poisson_likelihood]])/(1/Table1[[#This Row],[365 implied]]-1))/4</f>
        <v>#DIV/0!</v>
      </c>
      <c r="N235" s="3" t="e">
        <f>Table1[[#This Row],[kelly/4 365]]*$W$2*$U$2</f>
        <v>#DIV/0!</v>
      </c>
      <c r="P235" s="2" t="e">
        <f>(Table1[[#This Row],[poisson_likelihood]] - (1-Table1[[#This Row],[poisson_likelihood]])/(1/Table1[[#This Row],[99/pinn implied]]-1))/4</f>
        <v>#DIV/0!</v>
      </c>
      <c r="Q235" s="3" t="e">
        <f>Table1[[#This Row],[kelly/4 99]]*$W$2*$U$2</f>
        <v>#DIV/0!</v>
      </c>
      <c r="S2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9015</v>
      </c>
      <c r="B236" t="s">
        <v>72</v>
      </c>
      <c r="C236" s="1">
        <v>45626</v>
      </c>
      <c r="D236" t="s">
        <v>12</v>
      </c>
      <c r="E236">
        <v>2.5</v>
      </c>
      <c r="F236" s="2">
        <v>0.57471264367816</v>
      </c>
      <c r="G236" s="2">
        <v>0.55531079409544803</v>
      </c>
      <c r="H236" s="2">
        <v>0.51960015554146699</v>
      </c>
      <c r="I236" s="2">
        <v>0.48947368421052601</v>
      </c>
      <c r="J236" s="2">
        <v>0.51197604790419105</v>
      </c>
      <c r="K236" s="2">
        <v>-3.2397205864137302E-2</v>
      </c>
      <c r="M236" s="2" t="e">
        <f>(Table1[[#This Row],[poisson_likelihood]] - (1-Table1[[#This Row],[poisson_likelihood]])/(1/Table1[[#This Row],[365 implied]]-1))/4</f>
        <v>#DIV/0!</v>
      </c>
      <c r="N236" s="3" t="e">
        <f>Table1[[#This Row],[kelly/4 365]]*$W$2*$U$2</f>
        <v>#DIV/0!</v>
      </c>
      <c r="P236" s="2" t="e">
        <f>(Table1[[#This Row],[poisson_likelihood]] - (1-Table1[[#This Row],[poisson_likelihood]])/(1/Table1[[#This Row],[99/pinn implied]]-1))/4</f>
        <v>#DIV/0!</v>
      </c>
      <c r="Q236" s="3" t="e">
        <f>Table1[[#This Row],[kelly/4 99]]*$W$2*$U$2</f>
        <v>#DIV/0!</v>
      </c>
      <c r="S2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9198</v>
      </c>
      <c r="B237" t="s">
        <v>163</v>
      </c>
      <c r="C237" s="1">
        <v>45626</v>
      </c>
      <c r="D237" t="s">
        <v>13</v>
      </c>
      <c r="E237">
        <v>0.5</v>
      </c>
      <c r="F237" s="2">
        <v>0.35335689045936303</v>
      </c>
      <c r="G237" s="2">
        <v>0.26020895336863897</v>
      </c>
      <c r="H237" s="2">
        <v>0.26804183535127701</v>
      </c>
      <c r="I237" s="2">
        <v>0.29940119760479</v>
      </c>
      <c r="J237" s="2">
        <v>0.30434782608695599</v>
      </c>
      <c r="K237" s="2">
        <v>-3.2983825950257402E-2</v>
      </c>
      <c r="M237" s="2" t="e">
        <f>(Table1[[#This Row],[poisson_likelihood]] - (1-Table1[[#This Row],[poisson_likelihood]])/(1/Table1[[#This Row],[365 implied]]-1))/4</f>
        <v>#DIV/0!</v>
      </c>
      <c r="N237" s="3" t="e">
        <f>Table1[[#This Row],[kelly/4 365]]*$W$2*$U$2</f>
        <v>#DIV/0!</v>
      </c>
      <c r="P237" s="2" t="e">
        <f>(Table1[[#This Row],[poisson_likelihood]] - (1-Table1[[#This Row],[poisson_likelihood]])/(1/Table1[[#This Row],[99/pinn implied]]-1))/4</f>
        <v>#DIV/0!</v>
      </c>
      <c r="Q237" s="3" t="e">
        <f>Table1[[#This Row],[kelly/4 99]]*$W$2*$U$2</f>
        <v>#DIV/0!</v>
      </c>
      <c r="S2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9129</v>
      </c>
      <c r="B238" t="s">
        <v>129</v>
      </c>
      <c r="C238" s="1">
        <v>45626</v>
      </c>
      <c r="D238" t="s">
        <v>12</v>
      </c>
      <c r="E238">
        <v>1.5</v>
      </c>
      <c r="F238" s="2">
        <v>0.53191489361702105</v>
      </c>
      <c r="G238" s="2">
        <v>0.52663325181263998</v>
      </c>
      <c r="H238" s="2">
        <v>0.46984683660475401</v>
      </c>
      <c r="I238" s="2">
        <v>0.48598130841121401</v>
      </c>
      <c r="J238" s="2">
        <v>0.46938775510204001</v>
      </c>
      <c r="K238" s="2">
        <v>-3.3149984995188002E-2</v>
      </c>
      <c r="M238" s="2" t="e">
        <f>(Table1[[#This Row],[poisson_likelihood]] - (1-Table1[[#This Row],[poisson_likelihood]])/(1/Table1[[#This Row],[365 implied]]-1))/4</f>
        <v>#DIV/0!</v>
      </c>
      <c r="N238" s="3" t="e">
        <f>Table1[[#This Row],[kelly/4 365]]*$W$2*$U$2</f>
        <v>#DIV/0!</v>
      </c>
      <c r="P238" s="2" t="e">
        <f>(Table1[[#This Row],[poisson_likelihood]] - (1-Table1[[#This Row],[poisson_likelihood]])/(1/Table1[[#This Row],[99/pinn implied]]-1))/4</f>
        <v>#DIV/0!</v>
      </c>
      <c r="Q238" s="3" t="e">
        <f>Table1[[#This Row],[kelly/4 99]]*$W$2*$U$2</f>
        <v>#DIV/0!</v>
      </c>
      <c r="S2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9087</v>
      </c>
      <c r="B239" t="s">
        <v>108</v>
      </c>
      <c r="C239" s="1">
        <v>45626</v>
      </c>
      <c r="D239" t="s">
        <v>12</v>
      </c>
      <c r="E239">
        <v>2.5</v>
      </c>
      <c r="F239" s="2">
        <v>0.62111801242235998</v>
      </c>
      <c r="G239" s="2">
        <v>0.61412358687420998</v>
      </c>
      <c r="H239" s="2">
        <v>0.56992303882203299</v>
      </c>
      <c r="I239" s="2">
        <v>0.57608695652173902</v>
      </c>
      <c r="J239" s="2">
        <v>0.57894736842105199</v>
      </c>
      <c r="K239" s="2">
        <v>-3.3780289957592302E-2</v>
      </c>
      <c r="M239" s="2" t="e">
        <f>(Table1[[#This Row],[poisson_likelihood]] - (1-Table1[[#This Row],[poisson_likelihood]])/(1/Table1[[#This Row],[365 implied]]-1))/4</f>
        <v>#DIV/0!</v>
      </c>
      <c r="N239" s="3" t="e">
        <f>Table1[[#This Row],[kelly/4 365]]*$W$2*$U$2</f>
        <v>#DIV/0!</v>
      </c>
      <c r="P239" s="2" t="e">
        <f>(Table1[[#This Row],[poisson_likelihood]] - (1-Table1[[#This Row],[poisson_likelihood]])/(1/Table1[[#This Row],[99/pinn implied]]-1))/4</f>
        <v>#DIV/0!</v>
      </c>
      <c r="Q239" s="3" t="e">
        <f>Table1[[#This Row],[kelly/4 99]]*$W$2*$U$2</f>
        <v>#DIV/0!</v>
      </c>
      <c r="S2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9076</v>
      </c>
      <c r="B240" t="s">
        <v>102</v>
      </c>
      <c r="C240" s="1">
        <v>45626</v>
      </c>
      <c r="D240" t="s">
        <v>13</v>
      </c>
      <c r="E240">
        <v>1.5</v>
      </c>
      <c r="F240" s="2">
        <v>0.43859649122806998</v>
      </c>
      <c r="G240" s="2">
        <v>0.34638264659059498</v>
      </c>
      <c r="H240" s="2">
        <v>0.36177620723062698</v>
      </c>
      <c r="I240" s="2">
        <v>0.38993710691823902</v>
      </c>
      <c r="J240" s="2">
        <v>0.38596491228070101</v>
      </c>
      <c r="K240" s="2">
        <v>-3.4209032717611297E-2</v>
      </c>
      <c r="M240" s="2" t="e">
        <f>(Table1[[#This Row],[poisson_likelihood]] - (1-Table1[[#This Row],[poisson_likelihood]])/(1/Table1[[#This Row],[365 implied]]-1))/4</f>
        <v>#DIV/0!</v>
      </c>
      <c r="N240" s="3" t="e">
        <f>Table1[[#This Row],[kelly/4 365]]*$W$2*$U$2</f>
        <v>#DIV/0!</v>
      </c>
      <c r="P240" s="2" t="e">
        <f>(Table1[[#This Row],[poisson_likelihood]] - (1-Table1[[#This Row],[poisson_likelihood]])/(1/Table1[[#This Row],[99/pinn implied]]-1))/4</f>
        <v>#DIV/0!</v>
      </c>
      <c r="Q240" s="3" t="e">
        <f>Table1[[#This Row],[kelly/4 99]]*$W$2*$U$2</f>
        <v>#DIV/0!</v>
      </c>
      <c r="S2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9062</v>
      </c>
      <c r="B241" t="s">
        <v>95</v>
      </c>
      <c r="C241" s="1">
        <v>45626</v>
      </c>
      <c r="D241" t="s">
        <v>13</v>
      </c>
      <c r="E241">
        <v>4.5</v>
      </c>
      <c r="F241" s="2">
        <v>0.60240963855421603</v>
      </c>
      <c r="G241" s="2">
        <v>0.51398061442470699</v>
      </c>
      <c r="H241" s="2">
        <v>0.54780574051626596</v>
      </c>
      <c r="I241" s="2">
        <v>0.57142857142857095</v>
      </c>
      <c r="J241" s="2">
        <v>0.58245614035087701</v>
      </c>
      <c r="K241" s="2">
        <v>-3.4334269220832603E-2</v>
      </c>
      <c r="M241" s="2" t="e">
        <f>(Table1[[#This Row],[poisson_likelihood]] - (1-Table1[[#This Row],[poisson_likelihood]])/(1/Table1[[#This Row],[365 implied]]-1))/4</f>
        <v>#DIV/0!</v>
      </c>
      <c r="N241" s="3" t="e">
        <f>Table1[[#This Row],[kelly/4 365]]*$W$2*$U$2</f>
        <v>#DIV/0!</v>
      </c>
      <c r="P241" s="2" t="e">
        <f>(Table1[[#This Row],[poisson_likelihood]] - (1-Table1[[#This Row],[poisson_likelihood]])/(1/Table1[[#This Row],[99/pinn implied]]-1))/4</f>
        <v>#DIV/0!</v>
      </c>
      <c r="Q241" s="3" t="e">
        <f>Table1[[#This Row],[kelly/4 99]]*$W$2*$U$2</f>
        <v>#DIV/0!</v>
      </c>
      <c r="S2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9001</v>
      </c>
      <c r="B242" t="s">
        <v>65</v>
      </c>
      <c r="C242" s="1">
        <v>45626</v>
      </c>
      <c r="D242" t="s">
        <v>12</v>
      </c>
      <c r="E242">
        <v>1.5</v>
      </c>
      <c r="F242" s="2">
        <v>0.59171597633136097</v>
      </c>
      <c r="G242" s="2">
        <v>0.58670504050323202</v>
      </c>
      <c r="H242" s="2">
        <v>0.53534708556096999</v>
      </c>
      <c r="I242" s="2">
        <v>0.57608695652173902</v>
      </c>
      <c r="J242" s="2">
        <v>0.58125000000000004</v>
      </c>
      <c r="K242" s="2">
        <v>-3.4515733841289503E-2</v>
      </c>
      <c r="M242" s="2" t="e">
        <f>(Table1[[#This Row],[poisson_likelihood]] - (1-Table1[[#This Row],[poisson_likelihood]])/(1/Table1[[#This Row],[365 implied]]-1))/4</f>
        <v>#DIV/0!</v>
      </c>
      <c r="N242" s="3" t="e">
        <f>Table1[[#This Row],[kelly/4 365]]*$W$2*$U$2</f>
        <v>#DIV/0!</v>
      </c>
      <c r="P242" s="2" t="e">
        <f>(Table1[[#This Row],[poisson_likelihood]] - (1-Table1[[#This Row],[poisson_likelihood]])/(1/Table1[[#This Row],[99/pinn implied]]-1))/4</f>
        <v>#DIV/0!</v>
      </c>
      <c r="Q242" s="3" t="e">
        <f>Table1[[#This Row],[kelly/4 99]]*$W$2*$U$2</f>
        <v>#DIV/0!</v>
      </c>
      <c r="S2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8978</v>
      </c>
      <c r="B243" t="s">
        <v>53</v>
      </c>
      <c r="C243" s="1">
        <v>45626</v>
      </c>
      <c r="D243" t="s">
        <v>13</v>
      </c>
      <c r="E243">
        <v>1.5</v>
      </c>
      <c r="F243" s="2">
        <v>0.434782608695652</v>
      </c>
      <c r="G243" s="2">
        <v>0.30704817870109802</v>
      </c>
      <c r="H243" s="2">
        <v>0.35649787835916902</v>
      </c>
      <c r="I243" s="2">
        <v>0.41988950276242998</v>
      </c>
      <c r="J243" s="2">
        <v>0.43217665615141898</v>
      </c>
      <c r="K243" s="2">
        <v>-3.46259384180597E-2</v>
      </c>
      <c r="M243" s="2" t="e">
        <f>(Table1[[#This Row],[poisson_likelihood]] - (1-Table1[[#This Row],[poisson_likelihood]])/(1/Table1[[#This Row],[365 implied]]-1))/4</f>
        <v>#DIV/0!</v>
      </c>
      <c r="N243" s="3" t="e">
        <f>Table1[[#This Row],[kelly/4 365]]*$W$2*$U$2</f>
        <v>#DIV/0!</v>
      </c>
      <c r="P243" s="2" t="e">
        <f>(Table1[[#This Row],[poisson_likelihood]] - (1-Table1[[#This Row],[poisson_likelihood]])/(1/Table1[[#This Row],[99/pinn implied]]-1))/4</f>
        <v>#DIV/0!</v>
      </c>
      <c r="Q243" s="3" t="e">
        <f>Table1[[#This Row],[kelly/4 99]]*$W$2*$U$2</f>
        <v>#DIV/0!</v>
      </c>
      <c r="S2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9204</v>
      </c>
      <c r="B244" t="s">
        <v>166</v>
      </c>
      <c r="C244" s="1">
        <v>45626</v>
      </c>
      <c r="D244" t="s">
        <v>13</v>
      </c>
      <c r="E244">
        <v>0.5</v>
      </c>
      <c r="F244" s="2">
        <v>0.37037037037037002</v>
      </c>
      <c r="G244" s="2">
        <v>0.26771998901574301</v>
      </c>
      <c r="H244" s="2">
        <v>0.28194390928658403</v>
      </c>
      <c r="I244" s="2">
        <v>0.30434782608695599</v>
      </c>
      <c r="J244" s="2">
        <v>0.289215686274509</v>
      </c>
      <c r="K244" s="2">
        <v>-3.51105066067973E-2</v>
      </c>
      <c r="M244" s="2" t="e">
        <f>(Table1[[#This Row],[poisson_likelihood]] - (1-Table1[[#This Row],[poisson_likelihood]])/(1/Table1[[#This Row],[365 implied]]-1))/4</f>
        <v>#DIV/0!</v>
      </c>
      <c r="N244" s="3" t="e">
        <f>Table1[[#This Row],[kelly/4 365]]*$W$2*$U$2</f>
        <v>#DIV/0!</v>
      </c>
      <c r="P244" s="2" t="e">
        <f>(Table1[[#This Row],[poisson_likelihood]] - (1-Table1[[#This Row],[poisson_likelihood]])/(1/Table1[[#This Row],[99/pinn implied]]-1))/4</f>
        <v>#DIV/0!</v>
      </c>
      <c r="Q244" s="3" t="e">
        <f>Table1[[#This Row],[kelly/4 99]]*$W$2*$U$2</f>
        <v>#DIV/0!</v>
      </c>
      <c r="S2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9171</v>
      </c>
      <c r="B245" t="s">
        <v>150</v>
      </c>
      <c r="C245" s="1">
        <v>45626</v>
      </c>
      <c r="D245" t="s">
        <v>12</v>
      </c>
      <c r="E245">
        <v>1.5</v>
      </c>
      <c r="F245" s="2">
        <v>0.64516129032257996</v>
      </c>
      <c r="G245" s="2">
        <v>0.64334768975290901</v>
      </c>
      <c r="H245" s="2">
        <v>0.59470060822006898</v>
      </c>
      <c r="I245" s="2">
        <v>0.55801104972375604</v>
      </c>
      <c r="J245" s="2">
        <v>0.556962025316455</v>
      </c>
      <c r="K245" s="2">
        <v>-3.5551844208587098E-2</v>
      </c>
      <c r="M245" s="2" t="e">
        <f>(Table1[[#This Row],[poisson_likelihood]] - (1-Table1[[#This Row],[poisson_likelihood]])/(1/Table1[[#This Row],[365 implied]]-1))/4</f>
        <v>#DIV/0!</v>
      </c>
      <c r="N245" s="3" t="e">
        <f>Table1[[#This Row],[kelly/4 365]]*$W$2*$U$2</f>
        <v>#DIV/0!</v>
      </c>
      <c r="P245" s="2" t="e">
        <f>(Table1[[#This Row],[poisson_likelihood]] - (1-Table1[[#This Row],[poisson_likelihood]])/(1/Table1[[#This Row],[99/pinn implied]]-1))/4</f>
        <v>#DIV/0!</v>
      </c>
      <c r="Q245" s="3" t="e">
        <f>Table1[[#This Row],[kelly/4 99]]*$W$2*$U$2</f>
        <v>#DIV/0!</v>
      </c>
      <c r="S2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8905</v>
      </c>
      <c r="B246" t="s">
        <v>17</v>
      </c>
      <c r="C246" s="1">
        <v>45626</v>
      </c>
      <c r="D246" t="s">
        <v>12</v>
      </c>
      <c r="E246">
        <v>3.5</v>
      </c>
      <c r="F246" s="2">
        <v>0.50761421319796896</v>
      </c>
      <c r="G246" s="2">
        <v>0.47594789687887101</v>
      </c>
      <c r="H246" s="2">
        <v>0.43710646753925703</v>
      </c>
      <c r="I246" s="2">
        <v>0.38172043010752599</v>
      </c>
      <c r="J246" s="2">
        <v>0.41304347826086901</v>
      </c>
      <c r="K246" s="2">
        <v>-3.5799035811253203E-2</v>
      </c>
      <c r="M246" s="2" t="e">
        <f>(Table1[[#This Row],[poisson_likelihood]] - (1-Table1[[#This Row],[poisson_likelihood]])/(1/Table1[[#This Row],[365 implied]]-1))/4</f>
        <v>#DIV/0!</v>
      </c>
      <c r="N246" s="3" t="e">
        <f>Table1[[#This Row],[kelly/4 365]]*$W$2*$U$2</f>
        <v>#DIV/0!</v>
      </c>
      <c r="P246" s="2" t="e">
        <f>(Table1[[#This Row],[poisson_likelihood]] - (1-Table1[[#This Row],[poisson_likelihood]])/(1/Table1[[#This Row],[99/pinn implied]]-1))/4</f>
        <v>#DIV/0!</v>
      </c>
      <c r="Q246" s="3" t="e">
        <f>Table1[[#This Row],[kelly/4 99]]*$W$2*$U$2</f>
        <v>#DIV/0!</v>
      </c>
      <c r="S2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9024</v>
      </c>
      <c r="B247" t="s">
        <v>76</v>
      </c>
      <c r="C247" s="1">
        <v>45626</v>
      </c>
      <c r="D247" t="s">
        <v>13</v>
      </c>
      <c r="E247">
        <v>2.5</v>
      </c>
      <c r="F247" s="2">
        <v>0.46296296296296202</v>
      </c>
      <c r="G247" s="2">
        <v>0.35786530735632899</v>
      </c>
      <c r="H247" s="2">
        <v>0.38592045906147598</v>
      </c>
      <c r="I247" s="2">
        <v>0.390625</v>
      </c>
      <c r="J247" s="2">
        <v>0.395238095238095</v>
      </c>
      <c r="K247" s="2">
        <v>-3.5864613885174798E-2</v>
      </c>
      <c r="M247" s="2" t="e">
        <f>(Table1[[#This Row],[poisson_likelihood]] - (1-Table1[[#This Row],[poisson_likelihood]])/(1/Table1[[#This Row],[365 implied]]-1))/4</f>
        <v>#DIV/0!</v>
      </c>
      <c r="N247" s="3" t="e">
        <f>Table1[[#This Row],[kelly/4 365]]*$W$2*$U$2</f>
        <v>#DIV/0!</v>
      </c>
      <c r="P247" s="2" t="e">
        <f>(Table1[[#This Row],[poisson_likelihood]] - (1-Table1[[#This Row],[poisson_likelihood]])/(1/Table1[[#This Row],[99/pinn implied]]-1))/4</f>
        <v>#DIV/0!</v>
      </c>
      <c r="Q247" s="3" t="e">
        <f>Table1[[#This Row],[kelly/4 99]]*$W$2*$U$2</f>
        <v>#DIV/0!</v>
      </c>
      <c r="S2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9186</v>
      </c>
      <c r="B248" t="s">
        <v>157</v>
      </c>
      <c r="C248" s="1">
        <v>45626</v>
      </c>
      <c r="D248" t="s">
        <v>13</v>
      </c>
      <c r="E248">
        <v>3.5</v>
      </c>
      <c r="F248" s="2">
        <v>0.56497175141242895</v>
      </c>
      <c r="G248" s="2">
        <v>0.46607358616097799</v>
      </c>
      <c r="H248" s="2">
        <v>0.50133497221577294</v>
      </c>
      <c r="I248" s="2">
        <v>0.493506493506493</v>
      </c>
      <c r="J248" s="2">
        <v>0.49454545454545401</v>
      </c>
      <c r="K248" s="2">
        <v>-3.6570486746130101E-2</v>
      </c>
      <c r="M248" s="2" t="e">
        <f>(Table1[[#This Row],[poisson_likelihood]] - (1-Table1[[#This Row],[poisson_likelihood]])/(1/Table1[[#This Row],[365 implied]]-1))/4</f>
        <v>#DIV/0!</v>
      </c>
      <c r="N248" s="3" t="e">
        <f>Table1[[#This Row],[kelly/4 365]]*$W$2*$U$2</f>
        <v>#DIV/0!</v>
      </c>
      <c r="P248" s="2" t="e">
        <f>(Table1[[#This Row],[poisson_likelihood]] - (1-Table1[[#This Row],[poisson_likelihood]])/(1/Table1[[#This Row],[99/pinn implied]]-1))/4</f>
        <v>#DIV/0!</v>
      </c>
      <c r="Q248" s="3" t="e">
        <f>Table1[[#This Row],[kelly/4 99]]*$W$2*$U$2</f>
        <v>#DIV/0!</v>
      </c>
      <c r="S2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8941</v>
      </c>
      <c r="B249" t="s">
        <v>35</v>
      </c>
      <c r="C249" s="1">
        <v>45626</v>
      </c>
      <c r="D249" t="s">
        <v>12</v>
      </c>
      <c r="E249">
        <v>1.5</v>
      </c>
      <c r="F249" s="2">
        <v>0.59171597633136097</v>
      </c>
      <c r="G249" s="2">
        <v>0.56629809832575195</v>
      </c>
      <c r="H249" s="2">
        <v>0.53168220240058905</v>
      </c>
      <c r="I249" s="2">
        <v>0.62328767123287598</v>
      </c>
      <c r="J249" s="2">
        <v>0.53725490196078396</v>
      </c>
      <c r="K249" s="2">
        <v>-3.6759810848914297E-2</v>
      </c>
      <c r="M249" s="2" t="e">
        <f>(Table1[[#This Row],[poisson_likelihood]] - (1-Table1[[#This Row],[poisson_likelihood]])/(1/Table1[[#This Row],[365 implied]]-1))/4</f>
        <v>#DIV/0!</v>
      </c>
      <c r="N249" s="3" t="e">
        <f>Table1[[#This Row],[kelly/4 365]]*$W$2*$U$2</f>
        <v>#DIV/0!</v>
      </c>
      <c r="P249" s="2" t="e">
        <f>(Table1[[#This Row],[poisson_likelihood]] - (1-Table1[[#This Row],[poisson_likelihood]])/(1/Table1[[#This Row],[99/pinn implied]]-1))/4</f>
        <v>#DIV/0!</v>
      </c>
      <c r="Q249" s="3" t="e">
        <f>Table1[[#This Row],[kelly/4 99]]*$W$2*$U$2</f>
        <v>#DIV/0!</v>
      </c>
      <c r="S2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9101</v>
      </c>
      <c r="B250" t="s">
        <v>115</v>
      </c>
      <c r="C250" s="1">
        <v>45626</v>
      </c>
      <c r="D250" t="s">
        <v>12</v>
      </c>
      <c r="E250">
        <v>2.5</v>
      </c>
      <c r="F250" s="2">
        <v>0.60606060606060597</v>
      </c>
      <c r="G250" s="2">
        <v>0.58559794537267296</v>
      </c>
      <c r="H250" s="2">
        <v>0.54776657409742302</v>
      </c>
      <c r="I250" s="2">
        <v>0.53846153846153799</v>
      </c>
      <c r="J250" s="2">
        <v>0.56739811912225702</v>
      </c>
      <c r="K250" s="2">
        <v>-3.6994289515096299E-2</v>
      </c>
      <c r="M250" s="2" t="e">
        <f>(Table1[[#This Row],[poisson_likelihood]] - (1-Table1[[#This Row],[poisson_likelihood]])/(1/Table1[[#This Row],[365 implied]]-1))/4</f>
        <v>#DIV/0!</v>
      </c>
      <c r="N250" s="3" t="e">
        <f>Table1[[#This Row],[kelly/4 365]]*$W$2*$U$2</f>
        <v>#DIV/0!</v>
      </c>
      <c r="P250" s="2" t="e">
        <f>(Table1[[#This Row],[poisson_likelihood]] - (1-Table1[[#This Row],[poisson_likelihood]])/(1/Table1[[#This Row],[99/pinn implied]]-1))/4</f>
        <v>#DIV/0!</v>
      </c>
      <c r="Q250" s="3" t="e">
        <f>Table1[[#This Row],[kelly/4 99]]*$W$2*$U$2</f>
        <v>#DIV/0!</v>
      </c>
      <c r="S2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9149</v>
      </c>
      <c r="B251" t="s">
        <v>139</v>
      </c>
      <c r="C251" s="1">
        <v>45626</v>
      </c>
      <c r="D251" t="s">
        <v>12</v>
      </c>
      <c r="E251">
        <v>2.5</v>
      </c>
      <c r="F251" s="2">
        <v>0.4</v>
      </c>
      <c r="G251" s="2">
        <v>0.36445375256657703</v>
      </c>
      <c r="H251" s="2">
        <v>0.31099863736936001</v>
      </c>
      <c r="I251" s="2">
        <v>0.344444444444444</v>
      </c>
      <c r="J251" s="2">
        <v>0.37777777777777699</v>
      </c>
      <c r="K251" s="2">
        <v>-3.7083901096099797E-2</v>
      </c>
      <c r="M251" s="2" t="e">
        <f>(Table1[[#This Row],[poisson_likelihood]] - (1-Table1[[#This Row],[poisson_likelihood]])/(1/Table1[[#This Row],[365 implied]]-1))/4</f>
        <v>#DIV/0!</v>
      </c>
      <c r="N251" s="3" t="e">
        <f>Table1[[#This Row],[kelly/4 365]]*$W$2*$U$2</f>
        <v>#DIV/0!</v>
      </c>
      <c r="P251" s="2" t="e">
        <f>(Table1[[#This Row],[poisson_likelihood]] - (1-Table1[[#This Row],[poisson_likelihood]])/(1/Table1[[#This Row],[99/pinn implied]]-1))/4</f>
        <v>#DIV/0!</v>
      </c>
      <c r="Q251" s="3" t="e">
        <f>Table1[[#This Row],[kelly/4 99]]*$W$2*$U$2</f>
        <v>#DIV/0!</v>
      </c>
      <c r="S2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9085</v>
      </c>
      <c r="B252" t="s">
        <v>107</v>
      </c>
      <c r="C252" s="1">
        <v>45626</v>
      </c>
      <c r="D252" t="s">
        <v>12</v>
      </c>
      <c r="E252">
        <v>2.5</v>
      </c>
      <c r="F252" s="2">
        <v>0.54054054054054002</v>
      </c>
      <c r="G252" s="2">
        <v>0.51419593064244096</v>
      </c>
      <c r="H252" s="2">
        <v>0.471332004368964</v>
      </c>
      <c r="I252" s="2">
        <v>0.45989304812834197</v>
      </c>
      <c r="J252" s="2">
        <v>0.46319018404907902</v>
      </c>
      <c r="K252" s="2">
        <v>-3.7657585858063398E-2</v>
      </c>
      <c r="M252" s="2" t="e">
        <f>(Table1[[#This Row],[poisson_likelihood]] - (1-Table1[[#This Row],[poisson_likelihood]])/(1/Table1[[#This Row],[365 implied]]-1))/4</f>
        <v>#DIV/0!</v>
      </c>
      <c r="N252" s="3" t="e">
        <f>Table1[[#This Row],[kelly/4 365]]*$W$2*$U$2</f>
        <v>#DIV/0!</v>
      </c>
      <c r="P252" s="2" t="e">
        <f>(Table1[[#This Row],[poisson_likelihood]] - (1-Table1[[#This Row],[poisson_likelihood]])/(1/Table1[[#This Row],[99/pinn implied]]-1))/4</f>
        <v>#DIV/0!</v>
      </c>
      <c r="Q252" s="3" t="e">
        <f>Table1[[#This Row],[kelly/4 99]]*$W$2*$U$2</f>
        <v>#DIV/0!</v>
      </c>
      <c r="S2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9177</v>
      </c>
      <c r="B253" t="s">
        <v>153</v>
      </c>
      <c r="C253" s="1">
        <v>45626</v>
      </c>
      <c r="D253" t="s">
        <v>12</v>
      </c>
      <c r="E253">
        <v>1.5</v>
      </c>
      <c r="F253" s="2">
        <v>0.54054054054054002</v>
      </c>
      <c r="G253" s="2">
        <v>0.52684346573549001</v>
      </c>
      <c r="H253" s="2">
        <v>0.47123009374417701</v>
      </c>
      <c r="I253" s="2">
        <v>0.49557522123893799</v>
      </c>
      <c r="J253" s="2">
        <v>0.48616600790513798</v>
      </c>
      <c r="K253" s="2">
        <v>-3.7713037227432598E-2</v>
      </c>
      <c r="M253" s="2" t="e">
        <f>(Table1[[#This Row],[poisson_likelihood]] - (1-Table1[[#This Row],[poisson_likelihood]])/(1/Table1[[#This Row],[365 implied]]-1))/4</f>
        <v>#DIV/0!</v>
      </c>
      <c r="N253" s="3" t="e">
        <f>Table1[[#This Row],[kelly/4 365]]*$W$2*$U$2</f>
        <v>#DIV/0!</v>
      </c>
      <c r="P253" s="2" t="e">
        <f>(Table1[[#This Row],[poisson_likelihood]] - (1-Table1[[#This Row],[poisson_likelihood]])/(1/Table1[[#This Row],[99/pinn implied]]-1))/4</f>
        <v>#DIV/0!</v>
      </c>
      <c r="Q253" s="3" t="e">
        <f>Table1[[#This Row],[kelly/4 99]]*$W$2*$U$2</f>
        <v>#DIV/0!</v>
      </c>
      <c r="S2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8972</v>
      </c>
      <c r="B254" t="s">
        <v>50</v>
      </c>
      <c r="C254" s="1">
        <v>45626</v>
      </c>
      <c r="D254" t="s">
        <v>13</v>
      </c>
      <c r="E254">
        <v>1.5</v>
      </c>
      <c r="F254" s="2">
        <v>0.42372881355932202</v>
      </c>
      <c r="G254" s="2">
        <v>0.30422472316906501</v>
      </c>
      <c r="H254" s="2">
        <v>0.33672084692617599</v>
      </c>
      <c r="I254" s="2">
        <v>0.38095238095237999</v>
      </c>
      <c r="J254" s="2">
        <v>0.39144736842105199</v>
      </c>
      <c r="K254" s="2">
        <v>-3.7746103171732097E-2</v>
      </c>
      <c r="M254" s="2" t="e">
        <f>(Table1[[#This Row],[poisson_likelihood]] - (1-Table1[[#This Row],[poisson_likelihood]])/(1/Table1[[#This Row],[365 implied]]-1))/4</f>
        <v>#DIV/0!</v>
      </c>
      <c r="N254" s="3" t="e">
        <f>Table1[[#This Row],[kelly/4 365]]*$W$2*$U$2</f>
        <v>#DIV/0!</v>
      </c>
      <c r="P254" s="2" t="e">
        <f>(Table1[[#This Row],[poisson_likelihood]] - (1-Table1[[#This Row],[poisson_likelihood]])/(1/Table1[[#This Row],[99/pinn implied]]-1))/4</f>
        <v>#DIV/0!</v>
      </c>
      <c r="Q254" s="3" t="e">
        <f>Table1[[#This Row],[kelly/4 99]]*$W$2*$U$2</f>
        <v>#DIV/0!</v>
      </c>
      <c r="S2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9070</v>
      </c>
      <c r="B255" t="s">
        <v>99</v>
      </c>
      <c r="C255" s="1">
        <v>45626</v>
      </c>
      <c r="D255" t="s">
        <v>13</v>
      </c>
      <c r="E255">
        <v>3.5</v>
      </c>
      <c r="F255" s="2">
        <v>0.60975609756097504</v>
      </c>
      <c r="G255" s="2">
        <v>0.51259676410038302</v>
      </c>
      <c r="H255" s="2">
        <v>0.55068225174254104</v>
      </c>
      <c r="I255" s="2">
        <v>0.54143646408839696</v>
      </c>
      <c r="J255" s="2">
        <v>0.53035143769967996</v>
      </c>
      <c r="K255" s="2">
        <v>-3.7844182477434103E-2</v>
      </c>
      <c r="M255" s="2" t="e">
        <f>(Table1[[#This Row],[poisson_likelihood]] - (1-Table1[[#This Row],[poisson_likelihood]])/(1/Table1[[#This Row],[365 implied]]-1))/4</f>
        <v>#DIV/0!</v>
      </c>
      <c r="N255" s="3" t="e">
        <f>Table1[[#This Row],[kelly/4 365]]*$W$2*$U$2</f>
        <v>#DIV/0!</v>
      </c>
      <c r="P255" s="2" t="e">
        <f>(Table1[[#This Row],[poisson_likelihood]] - (1-Table1[[#This Row],[poisson_likelihood]])/(1/Table1[[#This Row],[99/pinn implied]]-1))/4</f>
        <v>#DIV/0!</v>
      </c>
      <c r="Q255" s="3" t="e">
        <f>Table1[[#This Row],[kelly/4 99]]*$W$2*$U$2</f>
        <v>#DIV/0!</v>
      </c>
      <c r="S2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9005</v>
      </c>
      <c r="B256" t="s">
        <v>67</v>
      </c>
      <c r="C256" s="1">
        <v>45626</v>
      </c>
      <c r="D256" t="s">
        <v>12</v>
      </c>
      <c r="E256">
        <v>2.5</v>
      </c>
      <c r="F256" s="2">
        <v>0.46296296296296202</v>
      </c>
      <c r="G256" s="2">
        <v>0.43140268207201199</v>
      </c>
      <c r="H256" s="2">
        <v>0.38103204789224299</v>
      </c>
      <c r="I256" s="2">
        <v>0.47586206896551703</v>
      </c>
      <c r="J256" s="2">
        <v>0.46643109540636002</v>
      </c>
      <c r="K256" s="2">
        <v>-3.8140253567403699E-2</v>
      </c>
      <c r="M256" s="2" t="e">
        <f>(Table1[[#This Row],[poisson_likelihood]] - (1-Table1[[#This Row],[poisson_likelihood]])/(1/Table1[[#This Row],[365 implied]]-1))/4</f>
        <v>#DIV/0!</v>
      </c>
      <c r="N256" s="3" t="e">
        <f>Table1[[#This Row],[kelly/4 365]]*$W$2*$U$2</f>
        <v>#DIV/0!</v>
      </c>
      <c r="P256" s="2" t="e">
        <f>(Table1[[#This Row],[poisson_likelihood]] - (1-Table1[[#This Row],[poisson_likelihood]])/(1/Table1[[#This Row],[99/pinn implied]]-1))/4</f>
        <v>#DIV/0!</v>
      </c>
      <c r="Q256" s="3" t="e">
        <f>Table1[[#This Row],[kelly/4 99]]*$W$2*$U$2</f>
        <v>#DIV/0!</v>
      </c>
      <c r="S2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9117</v>
      </c>
      <c r="B257" t="s">
        <v>123</v>
      </c>
      <c r="C257" s="1">
        <v>45626</v>
      </c>
      <c r="D257" t="s">
        <v>12</v>
      </c>
      <c r="E257">
        <v>1.5</v>
      </c>
      <c r="F257" s="2">
        <v>0.57471264367816</v>
      </c>
      <c r="G257" s="2">
        <v>0.55770724109341097</v>
      </c>
      <c r="H257" s="2">
        <v>0.50938647234886303</v>
      </c>
      <c r="I257" s="2">
        <v>0.46111111111111103</v>
      </c>
      <c r="J257" s="2">
        <v>0.46474358974358898</v>
      </c>
      <c r="K257" s="2">
        <v>-3.8401195308438399E-2</v>
      </c>
      <c r="M257" s="2" t="e">
        <f>(Table1[[#This Row],[poisson_likelihood]] - (1-Table1[[#This Row],[poisson_likelihood]])/(1/Table1[[#This Row],[365 implied]]-1))/4</f>
        <v>#DIV/0!</v>
      </c>
      <c r="N257" s="3" t="e">
        <f>Table1[[#This Row],[kelly/4 365]]*$W$2*$U$2</f>
        <v>#DIV/0!</v>
      </c>
      <c r="P257" s="2" t="e">
        <f>(Table1[[#This Row],[poisson_likelihood]] - (1-Table1[[#This Row],[poisson_likelihood]])/(1/Table1[[#This Row],[99/pinn implied]]-1))/4</f>
        <v>#DIV/0!</v>
      </c>
      <c r="Q257" s="3" t="e">
        <f>Table1[[#This Row],[kelly/4 99]]*$W$2*$U$2</f>
        <v>#DIV/0!</v>
      </c>
      <c r="S2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9017</v>
      </c>
      <c r="B258" t="s">
        <v>73</v>
      </c>
      <c r="C258" s="1">
        <v>45626</v>
      </c>
      <c r="D258" t="s">
        <v>12</v>
      </c>
      <c r="E258">
        <v>2.5</v>
      </c>
      <c r="F258" s="2">
        <v>0.57471264367816</v>
      </c>
      <c r="G258" s="2">
        <v>0.54672785785502898</v>
      </c>
      <c r="H258" s="2">
        <v>0.509268492292416</v>
      </c>
      <c r="I258" s="2">
        <v>0.54494382022471899</v>
      </c>
      <c r="J258" s="2">
        <v>0.52733118971060999</v>
      </c>
      <c r="K258" s="2">
        <v>-3.8470548449728102E-2</v>
      </c>
      <c r="M258" s="2" t="e">
        <f>(Table1[[#This Row],[poisson_likelihood]] - (1-Table1[[#This Row],[poisson_likelihood]])/(1/Table1[[#This Row],[365 implied]]-1))/4</f>
        <v>#DIV/0!</v>
      </c>
      <c r="N258" s="3" t="e">
        <f>Table1[[#This Row],[kelly/4 365]]*$W$2*$U$2</f>
        <v>#DIV/0!</v>
      </c>
      <c r="P258" s="2" t="e">
        <f>(Table1[[#This Row],[poisson_likelihood]] - (1-Table1[[#This Row],[poisson_likelihood]])/(1/Table1[[#This Row],[99/pinn implied]]-1))/4</f>
        <v>#DIV/0!</v>
      </c>
      <c r="Q258" s="3" t="e">
        <f>Table1[[#This Row],[kelly/4 99]]*$W$2*$U$2</f>
        <v>#DIV/0!</v>
      </c>
      <c r="S2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9027</v>
      </c>
      <c r="B259" t="s">
        <v>78</v>
      </c>
      <c r="C259" s="1">
        <v>45626</v>
      </c>
      <c r="D259" t="s">
        <v>12</v>
      </c>
      <c r="E259">
        <v>2.5</v>
      </c>
      <c r="F259" s="2">
        <v>0.485436893203883</v>
      </c>
      <c r="G259" s="2">
        <v>0.452980904901229</v>
      </c>
      <c r="H259" s="2">
        <v>0.40584967124969601</v>
      </c>
      <c r="I259" s="2">
        <v>0.48648648648648601</v>
      </c>
      <c r="J259" s="2">
        <v>0.44565217391304301</v>
      </c>
      <c r="K259" s="2">
        <v>-3.8667376704157E-2</v>
      </c>
      <c r="M259" s="2" t="e">
        <f>(Table1[[#This Row],[poisson_likelihood]] - (1-Table1[[#This Row],[poisson_likelihood]])/(1/Table1[[#This Row],[365 implied]]-1))/4</f>
        <v>#DIV/0!</v>
      </c>
      <c r="N259" s="3" t="e">
        <f>Table1[[#This Row],[kelly/4 365]]*$W$2*$U$2</f>
        <v>#DIV/0!</v>
      </c>
      <c r="P259" s="2" t="e">
        <f>(Table1[[#This Row],[poisson_likelihood]] - (1-Table1[[#This Row],[poisson_likelihood]])/(1/Table1[[#This Row],[99/pinn implied]]-1))/4</f>
        <v>#DIV/0!</v>
      </c>
      <c r="Q259" s="3" t="e">
        <f>Table1[[#This Row],[kelly/4 99]]*$W$2*$U$2</f>
        <v>#DIV/0!</v>
      </c>
      <c r="S2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9147</v>
      </c>
      <c r="B260" t="s">
        <v>138</v>
      </c>
      <c r="C260" s="1">
        <v>45626</v>
      </c>
      <c r="D260" t="s">
        <v>12</v>
      </c>
      <c r="E260">
        <v>2.5</v>
      </c>
      <c r="F260" s="2">
        <v>0.53191489361702105</v>
      </c>
      <c r="G260" s="2">
        <v>0.502799377545183</v>
      </c>
      <c r="H260" s="2">
        <v>0.459285718127175</v>
      </c>
      <c r="I260" s="2">
        <v>0.56521739130434701</v>
      </c>
      <c r="J260" s="2">
        <v>0.55451713395638602</v>
      </c>
      <c r="K260" s="2">
        <v>-3.8790582363895001E-2</v>
      </c>
      <c r="M260" s="2" t="e">
        <f>(Table1[[#This Row],[poisson_likelihood]] - (1-Table1[[#This Row],[poisson_likelihood]])/(1/Table1[[#This Row],[365 implied]]-1))/4</f>
        <v>#DIV/0!</v>
      </c>
      <c r="N260" s="3" t="e">
        <f>Table1[[#This Row],[kelly/4 365]]*$W$2*$U$2</f>
        <v>#DIV/0!</v>
      </c>
      <c r="P260" s="2" t="e">
        <f>(Table1[[#This Row],[poisson_likelihood]] - (1-Table1[[#This Row],[poisson_likelihood]])/(1/Table1[[#This Row],[99/pinn implied]]-1))/4</f>
        <v>#DIV/0!</v>
      </c>
      <c r="Q260" s="3" t="e">
        <f>Table1[[#This Row],[kelly/4 99]]*$W$2*$U$2</f>
        <v>#DIV/0!</v>
      </c>
      <c r="S2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8981</v>
      </c>
      <c r="B261" t="s">
        <v>55</v>
      </c>
      <c r="C261" s="1">
        <v>45626</v>
      </c>
      <c r="D261" t="s">
        <v>12</v>
      </c>
      <c r="E261">
        <v>2.5</v>
      </c>
      <c r="F261" s="2">
        <v>0.55555555555555503</v>
      </c>
      <c r="G261" s="2">
        <v>0.52711636196841505</v>
      </c>
      <c r="H261" s="2">
        <v>0.48563135025558801</v>
      </c>
      <c r="I261" s="2">
        <v>0.54022988505747105</v>
      </c>
      <c r="J261" s="2">
        <v>0.51923076923076905</v>
      </c>
      <c r="K261" s="2">
        <v>-3.9332365481231403E-2</v>
      </c>
      <c r="M261" s="2" t="e">
        <f>(Table1[[#This Row],[poisson_likelihood]] - (1-Table1[[#This Row],[poisson_likelihood]])/(1/Table1[[#This Row],[365 implied]]-1))/4</f>
        <v>#DIV/0!</v>
      </c>
      <c r="N261" s="3" t="e">
        <f>Table1[[#This Row],[kelly/4 365]]*$W$2*$U$2</f>
        <v>#DIV/0!</v>
      </c>
      <c r="P261" s="2" t="e">
        <f>(Table1[[#This Row],[poisson_likelihood]] - (1-Table1[[#This Row],[poisson_likelihood]])/(1/Table1[[#This Row],[99/pinn implied]]-1))/4</f>
        <v>#DIV/0!</v>
      </c>
      <c r="Q261" s="3" t="e">
        <f>Table1[[#This Row],[kelly/4 99]]*$W$2*$U$2</f>
        <v>#DIV/0!</v>
      </c>
      <c r="S2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9041</v>
      </c>
      <c r="B262" t="s">
        <v>85</v>
      </c>
      <c r="C262" s="1">
        <v>45626</v>
      </c>
      <c r="D262" t="s">
        <v>12</v>
      </c>
      <c r="E262">
        <v>1.5</v>
      </c>
      <c r="F262" s="2">
        <v>0.62111801242235998</v>
      </c>
      <c r="G262" s="2">
        <v>0.60254615486945795</v>
      </c>
      <c r="H262" s="2">
        <v>0.56080724555341199</v>
      </c>
      <c r="I262" s="2">
        <v>0.50537634408602095</v>
      </c>
      <c r="J262" s="2">
        <v>0.54769230769230703</v>
      </c>
      <c r="K262" s="2">
        <v>-3.9795219122543302E-2</v>
      </c>
      <c r="M262" s="2" t="e">
        <f>(Table1[[#This Row],[poisson_likelihood]] - (1-Table1[[#This Row],[poisson_likelihood]])/(1/Table1[[#This Row],[365 implied]]-1))/4</f>
        <v>#DIV/0!</v>
      </c>
      <c r="N262" s="3" t="e">
        <f>Table1[[#This Row],[kelly/4 365]]*$W$2*$U$2</f>
        <v>#DIV/0!</v>
      </c>
      <c r="P262" s="2" t="e">
        <f>(Table1[[#This Row],[poisson_likelihood]] - (1-Table1[[#This Row],[poisson_likelihood]])/(1/Table1[[#This Row],[99/pinn implied]]-1))/4</f>
        <v>#DIV/0!</v>
      </c>
      <c r="Q262" s="3" t="e">
        <f>Table1[[#This Row],[kelly/4 99]]*$W$2*$U$2</f>
        <v>#DIV/0!</v>
      </c>
      <c r="S2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8945</v>
      </c>
      <c r="B263" t="s">
        <v>37</v>
      </c>
      <c r="C263" s="1">
        <v>45626</v>
      </c>
      <c r="D263" t="s">
        <v>12</v>
      </c>
      <c r="E263">
        <v>1.5</v>
      </c>
      <c r="F263" s="2">
        <v>0.60606060606060597</v>
      </c>
      <c r="G263" s="2">
        <v>0.59106296400635805</v>
      </c>
      <c r="H263" s="2">
        <v>0.54327339660184604</v>
      </c>
      <c r="I263" s="2">
        <v>0.54748603351955305</v>
      </c>
      <c r="J263" s="2">
        <v>0.541139240506329</v>
      </c>
      <c r="K263" s="2">
        <v>-3.9845729079597297E-2</v>
      </c>
      <c r="M263" s="2" t="e">
        <f>(Table1[[#This Row],[poisson_likelihood]] - (1-Table1[[#This Row],[poisson_likelihood]])/(1/Table1[[#This Row],[365 implied]]-1))/4</f>
        <v>#DIV/0!</v>
      </c>
      <c r="N263" s="3" t="e">
        <f>Table1[[#This Row],[kelly/4 365]]*$W$2*$U$2</f>
        <v>#DIV/0!</v>
      </c>
      <c r="P263" s="2" t="e">
        <f>(Table1[[#This Row],[poisson_likelihood]] - (1-Table1[[#This Row],[poisson_likelihood]])/(1/Table1[[#This Row],[99/pinn implied]]-1))/4</f>
        <v>#DIV/0!</v>
      </c>
      <c r="Q263" s="3" t="e">
        <f>Table1[[#This Row],[kelly/4 99]]*$W$2*$U$2</f>
        <v>#DIV/0!</v>
      </c>
      <c r="S2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9174</v>
      </c>
      <c r="B264" t="s">
        <v>151</v>
      </c>
      <c r="C264" s="1">
        <v>45626</v>
      </c>
      <c r="D264" t="s">
        <v>13</v>
      </c>
      <c r="E264">
        <v>2.5</v>
      </c>
      <c r="F264" s="2">
        <v>0.59523809523809501</v>
      </c>
      <c r="G264" s="2">
        <v>0.48726959761145999</v>
      </c>
      <c r="H264" s="2">
        <v>0.53060364814359096</v>
      </c>
      <c r="I264" s="2">
        <v>0.60215053763440796</v>
      </c>
      <c r="J264" s="2">
        <v>0.61728395061728303</v>
      </c>
      <c r="K264" s="2">
        <v>-3.9921276146604998E-2</v>
      </c>
      <c r="M264" s="2" t="e">
        <f>(Table1[[#This Row],[poisson_likelihood]] - (1-Table1[[#This Row],[poisson_likelihood]])/(1/Table1[[#This Row],[365 implied]]-1))/4</f>
        <v>#DIV/0!</v>
      </c>
      <c r="N264" s="3" t="e">
        <f>Table1[[#This Row],[kelly/4 365]]*$W$2*$U$2</f>
        <v>#DIV/0!</v>
      </c>
      <c r="P264" s="2" t="e">
        <f>(Table1[[#This Row],[poisson_likelihood]] - (1-Table1[[#This Row],[poisson_likelihood]])/(1/Table1[[#This Row],[99/pinn implied]]-1))/4</f>
        <v>#DIV/0!</v>
      </c>
      <c r="Q264" s="3" t="e">
        <f>Table1[[#This Row],[kelly/4 99]]*$W$2*$U$2</f>
        <v>#DIV/0!</v>
      </c>
      <c r="S2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9206</v>
      </c>
      <c r="B265" t="s">
        <v>167</v>
      </c>
      <c r="C265" s="1">
        <v>45626</v>
      </c>
      <c r="D265" t="s">
        <v>13</v>
      </c>
      <c r="E265">
        <v>2.5</v>
      </c>
      <c r="F265" s="2">
        <v>0.64516129032257996</v>
      </c>
      <c r="G265" s="2">
        <v>0.53898638744234595</v>
      </c>
      <c r="H265" s="2">
        <v>0.58820346331998996</v>
      </c>
      <c r="I265" s="2">
        <v>0.62420382165605004</v>
      </c>
      <c r="J265" s="2">
        <v>0.60594795539033397</v>
      </c>
      <c r="K265" s="2">
        <v>-4.0129378115461599E-2</v>
      </c>
      <c r="M265" s="2" t="e">
        <f>(Table1[[#This Row],[poisson_likelihood]] - (1-Table1[[#This Row],[poisson_likelihood]])/(1/Table1[[#This Row],[365 implied]]-1))/4</f>
        <v>#DIV/0!</v>
      </c>
      <c r="N265" s="3" t="e">
        <f>Table1[[#This Row],[kelly/4 365]]*$W$2*$U$2</f>
        <v>#DIV/0!</v>
      </c>
      <c r="P265" s="2" t="e">
        <f>(Table1[[#This Row],[poisson_likelihood]] - (1-Table1[[#This Row],[poisson_likelihood]])/(1/Table1[[#This Row],[99/pinn implied]]-1))/4</f>
        <v>#DIV/0!</v>
      </c>
      <c r="Q265" s="3" t="e">
        <f>Table1[[#This Row],[kelly/4 99]]*$W$2*$U$2</f>
        <v>#DIV/0!</v>
      </c>
      <c r="S2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9097</v>
      </c>
      <c r="B266" t="s">
        <v>113</v>
      </c>
      <c r="C266" s="1">
        <v>45626</v>
      </c>
      <c r="D266" t="s">
        <v>12</v>
      </c>
      <c r="E266">
        <v>2.5</v>
      </c>
      <c r="F266" s="2">
        <v>0.52083333333333304</v>
      </c>
      <c r="G266" s="2">
        <v>0.48894849534895402</v>
      </c>
      <c r="H266" s="2">
        <v>0.443389162272538</v>
      </c>
      <c r="I266" s="2">
        <v>0.434782608695652</v>
      </c>
      <c r="J266" s="2">
        <v>0.42524916943521501</v>
      </c>
      <c r="K266" s="2">
        <v>-4.0405654466501503E-2</v>
      </c>
      <c r="M266" s="2" t="e">
        <f>(Table1[[#This Row],[poisson_likelihood]] - (1-Table1[[#This Row],[poisson_likelihood]])/(1/Table1[[#This Row],[365 implied]]-1))/4</f>
        <v>#DIV/0!</v>
      </c>
      <c r="N266" s="3" t="e">
        <f>Table1[[#This Row],[kelly/4 365]]*$W$2*$U$2</f>
        <v>#DIV/0!</v>
      </c>
      <c r="P266" s="2" t="e">
        <f>(Table1[[#This Row],[poisson_likelihood]] - (1-Table1[[#This Row],[poisson_likelihood]])/(1/Table1[[#This Row],[99/pinn implied]]-1))/4</f>
        <v>#DIV/0!</v>
      </c>
      <c r="Q266" s="3" t="e">
        <f>Table1[[#This Row],[kelly/4 99]]*$W$2*$U$2</f>
        <v>#DIV/0!</v>
      </c>
      <c r="S2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8950</v>
      </c>
      <c r="B267" t="s">
        <v>39</v>
      </c>
      <c r="C267" s="1">
        <v>45626</v>
      </c>
      <c r="D267" t="s">
        <v>13</v>
      </c>
      <c r="E267">
        <v>2.5</v>
      </c>
      <c r="F267" s="2">
        <v>0.43859649122806998</v>
      </c>
      <c r="G267" s="2">
        <v>0.330648794438546</v>
      </c>
      <c r="H267" s="2">
        <v>0.34670465195456901</v>
      </c>
      <c r="I267" s="2">
        <v>0.37566137566137497</v>
      </c>
      <c r="J267" s="2">
        <v>0.35649546827794498</v>
      </c>
      <c r="K267" s="2">
        <v>-4.0920584676480701E-2</v>
      </c>
      <c r="M267" s="2" t="e">
        <f>(Table1[[#This Row],[poisson_likelihood]] - (1-Table1[[#This Row],[poisson_likelihood]])/(1/Table1[[#This Row],[365 implied]]-1))/4</f>
        <v>#DIV/0!</v>
      </c>
      <c r="N267" s="3" t="e">
        <f>Table1[[#This Row],[kelly/4 365]]*$W$2*$U$2</f>
        <v>#DIV/0!</v>
      </c>
      <c r="P267" s="2" t="e">
        <f>(Table1[[#This Row],[poisson_likelihood]] - (1-Table1[[#This Row],[poisson_likelihood]])/(1/Table1[[#This Row],[99/pinn implied]]-1))/4</f>
        <v>#DIV/0!</v>
      </c>
      <c r="Q267" s="3" t="e">
        <f>Table1[[#This Row],[kelly/4 99]]*$W$2*$U$2</f>
        <v>#DIV/0!</v>
      </c>
      <c r="S2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8930</v>
      </c>
      <c r="B268" t="s">
        <v>29</v>
      </c>
      <c r="C268" s="1">
        <v>45626</v>
      </c>
      <c r="D268" t="s">
        <v>13</v>
      </c>
      <c r="E268">
        <v>2.5</v>
      </c>
      <c r="F268" s="2">
        <v>0.64516129032257996</v>
      </c>
      <c r="G268" s="2">
        <v>0.53464958612664903</v>
      </c>
      <c r="H268" s="2">
        <v>0.58402110644268701</v>
      </c>
      <c r="I268" s="2">
        <v>0.54010695187165703</v>
      </c>
      <c r="J268" s="2">
        <v>0.59384615384615302</v>
      </c>
      <c r="K268" s="2">
        <v>-4.3076038642652303E-2</v>
      </c>
      <c r="M268" s="2" t="e">
        <f>(Table1[[#This Row],[poisson_likelihood]] - (1-Table1[[#This Row],[poisson_likelihood]])/(1/Table1[[#This Row],[365 implied]]-1))/4</f>
        <v>#DIV/0!</v>
      </c>
      <c r="N268" s="3" t="e">
        <f>Table1[[#This Row],[kelly/4 365]]*$W$2*$U$2</f>
        <v>#DIV/0!</v>
      </c>
      <c r="P268" s="2" t="e">
        <f>(Table1[[#This Row],[poisson_likelihood]] - (1-Table1[[#This Row],[poisson_likelihood]])/(1/Table1[[#This Row],[99/pinn implied]]-1))/4</f>
        <v>#DIV/0!</v>
      </c>
      <c r="Q268" s="3" t="e">
        <f>Table1[[#This Row],[kelly/4 99]]*$W$2*$U$2</f>
        <v>#DIV/0!</v>
      </c>
      <c r="S2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9128</v>
      </c>
      <c r="B269" t="s">
        <v>128</v>
      </c>
      <c r="C269" s="1">
        <v>45626</v>
      </c>
      <c r="D269" t="s">
        <v>13</v>
      </c>
      <c r="E269">
        <v>2.5</v>
      </c>
      <c r="F269" s="2">
        <v>0.51020408163265296</v>
      </c>
      <c r="G269" s="2">
        <v>0.39891380059123499</v>
      </c>
      <c r="H269" s="2">
        <v>0.42457476884218798</v>
      </c>
      <c r="I269" s="2">
        <v>0.45108695652173902</v>
      </c>
      <c r="J269" s="2">
        <v>0.47040498442367601</v>
      </c>
      <c r="K269" s="2">
        <v>-4.3706628403466001E-2</v>
      </c>
      <c r="M269" s="2" t="e">
        <f>(Table1[[#This Row],[poisson_likelihood]] - (1-Table1[[#This Row],[poisson_likelihood]])/(1/Table1[[#This Row],[365 implied]]-1))/4</f>
        <v>#DIV/0!</v>
      </c>
      <c r="N269" s="3" t="e">
        <f>Table1[[#This Row],[kelly/4 365]]*$W$2*$U$2</f>
        <v>#DIV/0!</v>
      </c>
      <c r="P269" s="2" t="e">
        <f>(Table1[[#This Row],[poisson_likelihood]] - (1-Table1[[#This Row],[poisson_likelihood]])/(1/Table1[[#This Row],[99/pinn implied]]-1))/4</f>
        <v>#DIV/0!</v>
      </c>
      <c r="Q269" s="3" t="e">
        <f>Table1[[#This Row],[kelly/4 99]]*$W$2*$U$2</f>
        <v>#DIV/0!</v>
      </c>
      <c r="S2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9063</v>
      </c>
      <c r="B270" t="s">
        <v>96</v>
      </c>
      <c r="C270" s="1">
        <v>45626</v>
      </c>
      <c r="D270" t="s">
        <v>12</v>
      </c>
      <c r="E270">
        <v>2.5</v>
      </c>
      <c r="F270" s="2">
        <v>0.49504950495049499</v>
      </c>
      <c r="G270" s="2">
        <v>0.44041444473894098</v>
      </c>
      <c r="H270" s="2">
        <v>0.40276295184952898</v>
      </c>
      <c r="I270" s="2">
        <v>0.41081081081081</v>
      </c>
      <c r="J270" s="2">
        <v>0.43302180685358199</v>
      </c>
      <c r="K270" s="2">
        <v>-4.5690891486262201E-2</v>
      </c>
      <c r="M270" s="2" t="e">
        <f>(Table1[[#This Row],[poisson_likelihood]] - (1-Table1[[#This Row],[poisson_likelihood]])/(1/Table1[[#This Row],[365 implied]]-1))/4</f>
        <v>#DIV/0!</v>
      </c>
      <c r="N270" s="3" t="e">
        <f>Table1[[#This Row],[kelly/4 365]]*$W$2*$U$2</f>
        <v>#DIV/0!</v>
      </c>
      <c r="P270" s="2" t="e">
        <f>(Table1[[#This Row],[poisson_likelihood]] - (1-Table1[[#This Row],[poisson_likelihood]])/(1/Table1[[#This Row],[99/pinn implied]]-1))/4</f>
        <v>#DIV/0!</v>
      </c>
      <c r="Q270" s="3" t="e">
        <f>Table1[[#This Row],[kelly/4 99]]*$W$2*$U$2</f>
        <v>#DIV/0!</v>
      </c>
      <c r="S2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9122</v>
      </c>
      <c r="B271" t="s">
        <v>125</v>
      </c>
      <c r="C271" s="1">
        <v>45626</v>
      </c>
      <c r="D271" t="s">
        <v>13</v>
      </c>
      <c r="E271">
        <v>3.5</v>
      </c>
      <c r="F271" s="2">
        <v>0.61728395061728303</v>
      </c>
      <c r="G271" s="2">
        <v>0.51079109861023997</v>
      </c>
      <c r="H271" s="2">
        <v>0.54725517698108495</v>
      </c>
      <c r="I271" s="2">
        <v>0.520231213872832</v>
      </c>
      <c r="J271" s="2">
        <v>0.53993610223642097</v>
      </c>
      <c r="K271" s="2">
        <v>-4.5744602133323202E-2</v>
      </c>
      <c r="M271" s="2" t="e">
        <f>(Table1[[#This Row],[poisson_likelihood]] - (1-Table1[[#This Row],[poisson_likelihood]])/(1/Table1[[#This Row],[365 implied]]-1))/4</f>
        <v>#DIV/0!</v>
      </c>
      <c r="N271" s="3" t="e">
        <f>Table1[[#This Row],[kelly/4 365]]*$W$2*$U$2</f>
        <v>#DIV/0!</v>
      </c>
      <c r="P271" s="2" t="e">
        <f>(Table1[[#This Row],[poisson_likelihood]] - (1-Table1[[#This Row],[poisson_likelihood]])/(1/Table1[[#This Row],[99/pinn implied]]-1))/4</f>
        <v>#DIV/0!</v>
      </c>
      <c r="Q271" s="3" t="e">
        <f>Table1[[#This Row],[kelly/4 99]]*$W$2*$U$2</f>
        <v>#DIV/0!</v>
      </c>
      <c r="S2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9059</v>
      </c>
      <c r="B272" t="s">
        <v>94</v>
      </c>
      <c r="C272" s="1">
        <v>45626</v>
      </c>
      <c r="D272" t="s">
        <v>12</v>
      </c>
      <c r="E272">
        <v>1.5</v>
      </c>
      <c r="F272" s="2">
        <v>0.60240963855421603</v>
      </c>
      <c r="G272" s="2">
        <v>0.57290104326522695</v>
      </c>
      <c r="H272" s="2">
        <v>0.52648634214645196</v>
      </c>
      <c r="I272" s="2">
        <v>0.51572327044025101</v>
      </c>
      <c r="J272" s="2">
        <v>0.53082191780821897</v>
      </c>
      <c r="K272" s="2">
        <v>-4.7739648498821299E-2</v>
      </c>
      <c r="M272" s="2" t="e">
        <f>(Table1[[#This Row],[poisson_likelihood]] - (1-Table1[[#This Row],[poisson_likelihood]])/(1/Table1[[#This Row],[365 implied]]-1))/4</f>
        <v>#DIV/0!</v>
      </c>
      <c r="N272" s="3" t="e">
        <f>Table1[[#This Row],[kelly/4 365]]*$W$2*$U$2</f>
        <v>#DIV/0!</v>
      </c>
      <c r="P272" s="2" t="e">
        <f>(Table1[[#This Row],[poisson_likelihood]] - (1-Table1[[#This Row],[poisson_likelihood]])/(1/Table1[[#This Row],[99/pinn implied]]-1))/4</f>
        <v>#DIV/0!</v>
      </c>
      <c r="Q272" s="3" t="e">
        <f>Table1[[#This Row],[kelly/4 99]]*$W$2*$U$2</f>
        <v>#DIV/0!</v>
      </c>
      <c r="S2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9180</v>
      </c>
      <c r="B273" t="s">
        <v>154</v>
      </c>
      <c r="C273" s="1">
        <v>45626</v>
      </c>
      <c r="D273" t="s">
        <v>13</v>
      </c>
      <c r="E273">
        <v>1.5</v>
      </c>
      <c r="F273" s="2">
        <v>0.51546391752577303</v>
      </c>
      <c r="G273" s="2">
        <v>0.38256812547992802</v>
      </c>
      <c r="H273" s="2">
        <v>0.42173709867264603</v>
      </c>
      <c r="I273" s="2">
        <v>0.405797101449275</v>
      </c>
      <c r="J273" s="2">
        <v>0.44933920704845798</v>
      </c>
      <c r="K273" s="2">
        <v>-4.83590501529432E-2</v>
      </c>
      <c r="M273" s="2" t="e">
        <f>(Table1[[#This Row],[poisson_likelihood]] - (1-Table1[[#This Row],[poisson_likelihood]])/(1/Table1[[#This Row],[365 implied]]-1))/4</f>
        <v>#DIV/0!</v>
      </c>
      <c r="N273" s="3" t="e">
        <f>Table1[[#This Row],[kelly/4 365]]*$W$2*$U$2</f>
        <v>#DIV/0!</v>
      </c>
      <c r="P273" s="2" t="e">
        <f>(Table1[[#This Row],[poisson_likelihood]] - (1-Table1[[#This Row],[poisson_likelihood]])/(1/Table1[[#This Row],[99/pinn implied]]-1))/4</f>
        <v>#DIV/0!</v>
      </c>
      <c r="Q273" s="3" t="e">
        <f>Table1[[#This Row],[kelly/4 99]]*$W$2*$U$2</f>
        <v>#DIV/0!</v>
      </c>
      <c r="S2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9211</v>
      </c>
      <c r="B274" t="s">
        <v>170</v>
      </c>
      <c r="C274" s="1">
        <v>45626</v>
      </c>
      <c r="D274" t="s">
        <v>12</v>
      </c>
      <c r="E274">
        <v>1.5</v>
      </c>
      <c r="F274" s="2">
        <v>0.58823529411764697</v>
      </c>
      <c r="G274" s="2">
        <v>0.56612768475728603</v>
      </c>
      <c r="H274" s="2">
        <v>0.50682504831297603</v>
      </c>
      <c r="I274" s="2">
        <v>0.52941176470588203</v>
      </c>
      <c r="J274" s="2">
        <v>0.47787610619469001</v>
      </c>
      <c r="K274" s="2">
        <v>-4.9427649238549802E-2</v>
      </c>
      <c r="M274" s="2" t="e">
        <f>(Table1[[#This Row],[poisson_likelihood]] - (1-Table1[[#This Row],[poisson_likelihood]])/(1/Table1[[#This Row],[365 implied]]-1))/4</f>
        <v>#DIV/0!</v>
      </c>
      <c r="N274" s="3" t="e">
        <f>Table1[[#This Row],[kelly/4 365]]*$W$2*$U$2</f>
        <v>#DIV/0!</v>
      </c>
      <c r="P274" s="2" t="e">
        <f>(Table1[[#This Row],[poisson_likelihood]] - (1-Table1[[#This Row],[poisson_likelihood]])/(1/Table1[[#This Row],[99/pinn implied]]-1))/4</f>
        <v>#DIV/0!</v>
      </c>
      <c r="Q274" s="3" t="e">
        <f>Table1[[#This Row],[kelly/4 99]]*$W$2*$U$2</f>
        <v>#DIV/0!</v>
      </c>
      <c r="S2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9013</v>
      </c>
      <c r="B275" t="s">
        <v>71</v>
      </c>
      <c r="C275" s="1">
        <v>45626</v>
      </c>
      <c r="D275" t="s">
        <v>12</v>
      </c>
      <c r="E275">
        <v>1.5</v>
      </c>
      <c r="F275" s="2">
        <v>0.60606060606060597</v>
      </c>
      <c r="G275" s="2">
        <v>0.57114317632943101</v>
      </c>
      <c r="H275" s="2">
        <v>0.52746866723554697</v>
      </c>
      <c r="I275" s="2">
        <v>0.543010752688172</v>
      </c>
      <c r="J275" s="2">
        <v>0.54629629629629595</v>
      </c>
      <c r="K275" s="2">
        <v>-4.9875653485133502E-2</v>
      </c>
      <c r="M275" s="2" t="e">
        <f>(Table1[[#This Row],[poisson_likelihood]] - (1-Table1[[#This Row],[poisson_likelihood]])/(1/Table1[[#This Row],[365 implied]]-1))/4</f>
        <v>#DIV/0!</v>
      </c>
      <c r="N275" s="3" t="e">
        <f>Table1[[#This Row],[kelly/4 365]]*$W$2*$U$2</f>
        <v>#DIV/0!</v>
      </c>
      <c r="P275" s="2" t="e">
        <f>(Table1[[#This Row],[poisson_likelihood]] - (1-Table1[[#This Row],[poisson_likelihood]])/(1/Table1[[#This Row],[99/pinn implied]]-1))/4</f>
        <v>#DIV/0!</v>
      </c>
      <c r="Q275" s="3" t="e">
        <f>Table1[[#This Row],[kelly/4 99]]*$W$2*$U$2</f>
        <v>#DIV/0!</v>
      </c>
      <c r="S2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8970</v>
      </c>
      <c r="B276" t="s">
        <v>49</v>
      </c>
      <c r="C276" s="1">
        <v>45626</v>
      </c>
      <c r="D276" t="s">
        <v>13</v>
      </c>
      <c r="E276">
        <v>1.5</v>
      </c>
      <c r="F276" s="2">
        <v>0.53475935828876997</v>
      </c>
      <c r="G276" s="2">
        <v>0.395228446739117</v>
      </c>
      <c r="H276" s="2">
        <v>0.441667779260006</v>
      </c>
      <c r="I276" s="2">
        <v>0.5</v>
      </c>
      <c r="J276" s="2">
        <v>0.48442906574394401</v>
      </c>
      <c r="K276" s="2">
        <v>-5.0023348501088402E-2</v>
      </c>
      <c r="M276" s="2" t="e">
        <f>(Table1[[#This Row],[poisson_likelihood]] - (1-Table1[[#This Row],[poisson_likelihood]])/(1/Table1[[#This Row],[365 implied]]-1))/4</f>
        <v>#DIV/0!</v>
      </c>
      <c r="N276" s="3" t="e">
        <f>Table1[[#This Row],[kelly/4 365]]*$W$2*$U$2</f>
        <v>#DIV/0!</v>
      </c>
      <c r="P276" s="2" t="e">
        <f>(Table1[[#This Row],[poisson_likelihood]] - (1-Table1[[#This Row],[poisson_likelihood]])/(1/Table1[[#This Row],[99/pinn implied]]-1))/4</f>
        <v>#DIV/0!</v>
      </c>
      <c r="Q276" s="3" t="e">
        <f>Table1[[#This Row],[kelly/4 99]]*$W$2*$U$2</f>
        <v>#DIV/0!</v>
      </c>
      <c r="S2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8963</v>
      </c>
      <c r="B277" t="s">
        <v>46</v>
      </c>
      <c r="C277" s="1">
        <v>45626</v>
      </c>
      <c r="D277" t="s">
        <v>12</v>
      </c>
      <c r="E277">
        <v>2.5</v>
      </c>
      <c r="F277" s="2">
        <v>0.56497175141242895</v>
      </c>
      <c r="G277" s="2">
        <v>0.51941458785615302</v>
      </c>
      <c r="H277" s="2">
        <v>0.47726281824002198</v>
      </c>
      <c r="I277" s="2">
        <v>0.35057471264367801</v>
      </c>
      <c r="J277" s="2">
        <v>0.4</v>
      </c>
      <c r="K277" s="2">
        <v>-5.0404159647779001E-2</v>
      </c>
      <c r="M277" s="2" t="e">
        <f>(Table1[[#This Row],[poisson_likelihood]] - (1-Table1[[#This Row],[poisson_likelihood]])/(1/Table1[[#This Row],[365 implied]]-1))/4</f>
        <v>#DIV/0!</v>
      </c>
      <c r="N277" s="3" t="e">
        <f>Table1[[#This Row],[kelly/4 365]]*$W$2*$U$2</f>
        <v>#DIV/0!</v>
      </c>
      <c r="P277" s="2" t="e">
        <f>(Table1[[#This Row],[poisson_likelihood]] - (1-Table1[[#This Row],[poisson_likelihood]])/(1/Table1[[#This Row],[99/pinn implied]]-1))/4</f>
        <v>#DIV/0!</v>
      </c>
      <c r="Q277" s="3" t="e">
        <f>Table1[[#This Row],[kelly/4 99]]*$W$2*$U$2</f>
        <v>#DIV/0!</v>
      </c>
      <c r="S2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8925</v>
      </c>
      <c r="B278" t="s">
        <v>27</v>
      </c>
      <c r="C278" s="1">
        <v>45626</v>
      </c>
      <c r="D278" t="s">
        <v>12</v>
      </c>
      <c r="E278">
        <v>2.5</v>
      </c>
      <c r="F278" s="2">
        <v>0.52356020942408299</v>
      </c>
      <c r="G278" s="2">
        <v>0.46824146958709001</v>
      </c>
      <c r="H278" s="2">
        <v>0.424999749003939</v>
      </c>
      <c r="I278" s="2">
        <v>0.53191489361702105</v>
      </c>
      <c r="J278" s="2">
        <v>0.53353658536585302</v>
      </c>
      <c r="K278" s="2">
        <v>-5.1717164671009903E-2</v>
      </c>
      <c r="M278" s="2" t="e">
        <f>(Table1[[#This Row],[poisson_likelihood]] - (1-Table1[[#This Row],[poisson_likelihood]])/(1/Table1[[#This Row],[365 implied]]-1))/4</f>
        <v>#DIV/0!</v>
      </c>
      <c r="N278" s="3" t="e">
        <f>Table1[[#This Row],[kelly/4 365]]*$W$2*$U$2</f>
        <v>#DIV/0!</v>
      </c>
      <c r="P278" s="2" t="e">
        <f>(Table1[[#This Row],[poisson_likelihood]] - (1-Table1[[#This Row],[poisson_likelihood]])/(1/Table1[[#This Row],[99/pinn implied]]-1))/4</f>
        <v>#DIV/0!</v>
      </c>
      <c r="Q278" s="3" t="e">
        <f>Table1[[#This Row],[kelly/4 99]]*$W$2*$U$2</f>
        <v>#DIV/0!</v>
      </c>
      <c r="S2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9048</v>
      </c>
      <c r="B279" t="s">
        <v>88</v>
      </c>
      <c r="C279" s="1">
        <v>45626</v>
      </c>
      <c r="D279" t="s">
        <v>13</v>
      </c>
      <c r="E279">
        <v>2.5</v>
      </c>
      <c r="F279" s="2">
        <v>0.46296296296296202</v>
      </c>
      <c r="G279" s="2">
        <v>0.34260967207954601</v>
      </c>
      <c r="H279" s="2">
        <v>0.351054067638224</v>
      </c>
      <c r="I279" s="2">
        <v>0.38547486033519501</v>
      </c>
      <c r="J279" s="2">
        <v>0.38730158730158698</v>
      </c>
      <c r="K279" s="2">
        <v>-5.2095520237378401E-2</v>
      </c>
      <c r="M279" s="2" t="e">
        <f>(Table1[[#This Row],[poisson_likelihood]] - (1-Table1[[#This Row],[poisson_likelihood]])/(1/Table1[[#This Row],[365 implied]]-1))/4</f>
        <v>#DIV/0!</v>
      </c>
      <c r="N279" s="3" t="e">
        <f>Table1[[#This Row],[kelly/4 365]]*$W$2*$U$2</f>
        <v>#DIV/0!</v>
      </c>
      <c r="P279" s="2" t="e">
        <f>(Table1[[#This Row],[poisson_likelihood]] - (1-Table1[[#This Row],[poisson_likelihood]])/(1/Table1[[#This Row],[99/pinn implied]]-1))/4</f>
        <v>#DIV/0!</v>
      </c>
      <c r="Q279" s="3" t="e">
        <f>Table1[[#This Row],[kelly/4 99]]*$W$2*$U$2</f>
        <v>#DIV/0!</v>
      </c>
      <c r="S2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8897</v>
      </c>
      <c r="B280" t="s">
        <v>11</v>
      </c>
      <c r="C280" s="1">
        <v>45626</v>
      </c>
      <c r="D280" t="s">
        <v>12</v>
      </c>
      <c r="E280">
        <v>2.5</v>
      </c>
      <c r="F280" s="2">
        <v>0.51546391752577303</v>
      </c>
      <c r="G280" s="2">
        <v>0.45708958050827803</v>
      </c>
      <c r="H280" s="2">
        <v>0.41404580445328698</v>
      </c>
      <c r="I280" s="2">
        <v>0.38918918918918899</v>
      </c>
      <c r="J280" s="2">
        <v>0.42679127725856603</v>
      </c>
      <c r="K280" s="2">
        <v>-5.2327430681016397E-2</v>
      </c>
      <c r="M280" s="2" t="e">
        <f>(Table1[[#This Row],[poisson_likelihood]] - (1-Table1[[#This Row],[poisson_likelihood]])/(1/Table1[[#This Row],[365 implied]]-1))/4</f>
        <v>#DIV/0!</v>
      </c>
      <c r="N280" s="3" t="e">
        <f>Table1[[#This Row],[kelly/4 365]]*$W$2*$U$2</f>
        <v>#DIV/0!</v>
      </c>
      <c r="P280" s="2" t="e">
        <f>(Table1[[#This Row],[poisson_likelihood]] - (1-Table1[[#This Row],[poisson_likelihood]])/(1/Table1[[#This Row],[99/pinn implied]]-1))/4</f>
        <v>#DIV/0!</v>
      </c>
      <c r="Q280" s="3" t="e">
        <f>Table1[[#This Row],[kelly/4 99]]*$W$2*$U$2</f>
        <v>#DIV/0!</v>
      </c>
      <c r="S2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9191</v>
      </c>
      <c r="B281" t="s">
        <v>160</v>
      </c>
      <c r="C281" s="1">
        <v>45626</v>
      </c>
      <c r="D281" t="s">
        <v>12</v>
      </c>
      <c r="E281">
        <v>1.5</v>
      </c>
      <c r="F281" s="2">
        <v>0.64516129032257996</v>
      </c>
      <c r="G281" s="2">
        <v>0.62425332763234698</v>
      </c>
      <c r="H281" s="2">
        <v>0.56996349911277999</v>
      </c>
      <c r="I281" s="2">
        <v>0.56190476190476102</v>
      </c>
      <c r="J281" s="2">
        <v>0.58436213991769503</v>
      </c>
      <c r="K281" s="2">
        <v>-5.2980261988723E-2</v>
      </c>
      <c r="M281" s="2" t="e">
        <f>(Table1[[#This Row],[poisson_likelihood]] - (1-Table1[[#This Row],[poisson_likelihood]])/(1/Table1[[#This Row],[365 implied]]-1))/4</f>
        <v>#DIV/0!</v>
      </c>
      <c r="N281" s="3" t="e">
        <f>Table1[[#This Row],[kelly/4 365]]*$W$2*$U$2</f>
        <v>#DIV/0!</v>
      </c>
      <c r="P281" s="2" t="e">
        <f>(Table1[[#This Row],[poisson_likelihood]] - (1-Table1[[#This Row],[poisson_likelihood]])/(1/Table1[[#This Row],[99/pinn implied]]-1))/4</f>
        <v>#DIV/0!</v>
      </c>
      <c r="Q281" s="3" t="e">
        <f>Table1[[#This Row],[kelly/4 99]]*$W$2*$U$2</f>
        <v>#DIV/0!</v>
      </c>
      <c r="S2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8912</v>
      </c>
      <c r="B282" t="s">
        <v>20</v>
      </c>
      <c r="C282" s="1">
        <v>45626</v>
      </c>
      <c r="D282" t="s">
        <v>13</v>
      </c>
      <c r="E282">
        <v>1.5</v>
      </c>
      <c r="F282" s="2">
        <v>0.55555555555555503</v>
      </c>
      <c r="G282" s="2">
        <v>0.42133038032544801</v>
      </c>
      <c r="H282" s="2">
        <v>0.46080156641904702</v>
      </c>
      <c r="I282" s="2">
        <v>0.58571428571428497</v>
      </c>
      <c r="J282" s="2">
        <v>0.58888888888888802</v>
      </c>
      <c r="K282" s="2">
        <v>-5.3299118889285499E-2</v>
      </c>
      <c r="M282" s="2" t="e">
        <f>(Table1[[#This Row],[poisson_likelihood]] - (1-Table1[[#This Row],[poisson_likelihood]])/(1/Table1[[#This Row],[365 implied]]-1))/4</f>
        <v>#DIV/0!</v>
      </c>
      <c r="N282" s="3" t="e">
        <f>Table1[[#This Row],[kelly/4 365]]*$W$2*$U$2</f>
        <v>#DIV/0!</v>
      </c>
      <c r="P282" s="2" t="e">
        <f>(Table1[[#This Row],[poisson_likelihood]] - (1-Table1[[#This Row],[poisson_likelihood]])/(1/Table1[[#This Row],[99/pinn implied]]-1))/4</f>
        <v>#DIV/0!</v>
      </c>
      <c r="Q282" s="3" t="e">
        <f>Table1[[#This Row],[kelly/4 99]]*$W$2*$U$2</f>
        <v>#DIV/0!</v>
      </c>
      <c r="S2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8903</v>
      </c>
      <c r="B283" t="s">
        <v>16</v>
      </c>
      <c r="C283" s="1">
        <v>45626</v>
      </c>
      <c r="D283" t="s">
        <v>12</v>
      </c>
      <c r="E283">
        <v>1.5</v>
      </c>
      <c r="F283" s="2">
        <v>0.62111801242235998</v>
      </c>
      <c r="G283" s="2">
        <v>0.59058808488740999</v>
      </c>
      <c r="H283" s="2">
        <v>0.53964901699374901</v>
      </c>
      <c r="I283" s="2">
        <v>0.57386363636363602</v>
      </c>
      <c r="J283" s="2">
        <v>0.556291390728476</v>
      </c>
      <c r="K283" s="2">
        <v>-5.3756181409861797E-2</v>
      </c>
      <c r="M283" s="2" t="e">
        <f>(Table1[[#This Row],[poisson_likelihood]] - (1-Table1[[#This Row],[poisson_likelihood]])/(1/Table1[[#This Row],[365 implied]]-1))/4</f>
        <v>#DIV/0!</v>
      </c>
      <c r="N283" s="3" t="e">
        <f>Table1[[#This Row],[kelly/4 365]]*$W$2*$U$2</f>
        <v>#DIV/0!</v>
      </c>
      <c r="P283" s="2" t="e">
        <f>(Table1[[#This Row],[poisson_likelihood]] - (1-Table1[[#This Row],[poisson_likelihood]])/(1/Table1[[#This Row],[99/pinn implied]]-1))/4</f>
        <v>#DIV/0!</v>
      </c>
      <c r="Q283" s="3" t="e">
        <f>Table1[[#This Row],[kelly/4 99]]*$W$2*$U$2</f>
        <v>#DIV/0!</v>
      </c>
      <c r="S2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8993</v>
      </c>
      <c r="B284" t="s">
        <v>61</v>
      </c>
      <c r="C284" s="1">
        <v>45626</v>
      </c>
      <c r="D284" t="s">
        <v>12</v>
      </c>
      <c r="E284">
        <v>2.5</v>
      </c>
      <c r="F284" s="2">
        <v>0.48076923076923</v>
      </c>
      <c r="G284" s="2">
        <v>0.42256087352224703</v>
      </c>
      <c r="H284" s="2">
        <v>0.3690015246492</v>
      </c>
      <c r="I284" s="2">
        <v>0.329479768786127</v>
      </c>
      <c r="J284" s="2">
        <v>0.32907348242811502</v>
      </c>
      <c r="K284" s="2">
        <v>-5.3814080724459201E-2</v>
      </c>
      <c r="M284" s="2" t="e">
        <f>(Table1[[#This Row],[poisson_likelihood]] - (1-Table1[[#This Row],[poisson_likelihood]])/(1/Table1[[#This Row],[365 implied]]-1))/4</f>
        <v>#DIV/0!</v>
      </c>
      <c r="N284" s="3" t="e">
        <f>Table1[[#This Row],[kelly/4 365]]*$W$2*$U$2</f>
        <v>#DIV/0!</v>
      </c>
      <c r="P284" s="2" t="e">
        <f>(Table1[[#This Row],[poisson_likelihood]] - (1-Table1[[#This Row],[poisson_likelihood]])/(1/Table1[[#This Row],[99/pinn implied]]-1))/4</f>
        <v>#DIV/0!</v>
      </c>
      <c r="Q284" s="3" t="e">
        <f>Table1[[#This Row],[kelly/4 99]]*$W$2*$U$2</f>
        <v>#DIV/0!</v>
      </c>
      <c r="S2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8916</v>
      </c>
      <c r="B285" t="s">
        <v>22</v>
      </c>
      <c r="C285" s="1">
        <v>45626</v>
      </c>
      <c r="D285" t="s">
        <v>13</v>
      </c>
      <c r="E285">
        <v>1.5</v>
      </c>
      <c r="F285" s="2">
        <v>0.42372881355932202</v>
      </c>
      <c r="G285" s="2">
        <v>0.26280380502952</v>
      </c>
      <c r="H285" s="2">
        <v>0.29639983326240898</v>
      </c>
      <c r="I285" s="2">
        <v>0.31333333333333302</v>
      </c>
      <c r="J285" s="2">
        <v>0.35460992907801397</v>
      </c>
      <c r="K285" s="2">
        <v>-5.5238307628807402E-2</v>
      </c>
      <c r="M285" s="2" t="e">
        <f>(Table1[[#This Row],[poisson_likelihood]] - (1-Table1[[#This Row],[poisson_likelihood]])/(1/Table1[[#This Row],[365 implied]]-1))/4</f>
        <v>#DIV/0!</v>
      </c>
      <c r="N285" s="3" t="e">
        <f>Table1[[#This Row],[kelly/4 365]]*$W$2*$U$2</f>
        <v>#DIV/0!</v>
      </c>
      <c r="P285" s="2" t="e">
        <f>(Table1[[#This Row],[poisson_likelihood]] - (1-Table1[[#This Row],[poisson_likelihood]])/(1/Table1[[#This Row],[99/pinn implied]]-1))/4</f>
        <v>#DIV/0!</v>
      </c>
      <c r="Q285" s="3" t="e">
        <f>Table1[[#This Row],[kelly/4 99]]*$W$2*$U$2</f>
        <v>#DIV/0!</v>
      </c>
      <c r="S2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8966</v>
      </c>
      <c r="B286" t="s">
        <v>47</v>
      </c>
      <c r="C286" s="1">
        <v>45626</v>
      </c>
      <c r="D286" t="s">
        <v>13</v>
      </c>
      <c r="E286">
        <v>2.5</v>
      </c>
      <c r="F286" s="2">
        <v>0.41666666666666602</v>
      </c>
      <c r="G286" s="2">
        <v>0.26141394463328899</v>
      </c>
      <c r="H286" s="2">
        <v>0.28692070095912398</v>
      </c>
      <c r="I286" s="2">
        <v>0.37765957446808501</v>
      </c>
      <c r="J286" s="2">
        <v>0.396341463414634</v>
      </c>
      <c r="K286" s="2">
        <v>-5.56054138746611E-2</v>
      </c>
      <c r="M286" s="2" t="e">
        <f>(Table1[[#This Row],[poisson_likelihood]] - (1-Table1[[#This Row],[poisson_likelihood]])/(1/Table1[[#This Row],[365 implied]]-1))/4</f>
        <v>#DIV/0!</v>
      </c>
      <c r="N286" s="3" t="e">
        <f>Table1[[#This Row],[kelly/4 365]]*$W$2*$U$2</f>
        <v>#DIV/0!</v>
      </c>
      <c r="P286" s="2" t="e">
        <f>(Table1[[#This Row],[poisson_likelihood]] - (1-Table1[[#This Row],[poisson_likelihood]])/(1/Table1[[#This Row],[99/pinn implied]]-1))/4</f>
        <v>#DIV/0!</v>
      </c>
      <c r="Q286" s="3" t="e">
        <f>Table1[[#This Row],[kelly/4 99]]*$W$2*$U$2</f>
        <v>#DIV/0!</v>
      </c>
      <c r="S2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9190</v>
      </c>
      <c r="B287" t="s">
        <v>159</v>
      </c>
      <c r="C287" s="1">
        <v>45626</v>
      </c>
      <c r="D287" t="s">
        <v>13</v>
      </c>
      <c r="E287">
        <v>1.5</v>
      </c>
      <c r="F287" s="2">
        <v>0.51813471502590602</v>
      </c>
      <c r="G287" s="2">
        <v>0.37088495285857598</v>
      </c>
      <c r="H287" s="2">
        <v>0.41016872274256999</v>
      </c>
      <c r="I287" s="2">
        <v>0.40331491712707102</v>
      </c>
      <c r="J287" s="2">
        <v>0.40566037735848998</v>
      </c>
      <c r="K287" s="2">
        <v>-5.6014614276032097E-2</v>
      </c>
      <c r="M287" s="2" t="e">
        <f>(Table1[[#This Row],[poisson_likelihood]] - (1-Table1[[#This Row],[poisson_likelihood]])/(1/Table1[[#This Row],[365 implied]]-1))/4</f>
        <v>#DIV/0!</v>
      </c>
      <c r="N287" s="3" t="e">
        <f>Table1[[#This Row],[kelly/4 365]]*$W$2*$U$2</f>
        <v>#DIV/0!</v>
      </c>
      <c r="P287" s="2" t="e">
        <f>(Table1[[#This Row],[poisson_likelihood]] - (1-Table1[[#This Row],[poisson_likelihood]])/(1/Table1[[#This Row],[99/pinn implied]]-1))/4</f>
        <v>#DIV/0!</v>
      </c>
      <c r="Q287" s="3" t="e">
        <f>Table1[[#This Row],[kelly/4 99]]*$W$2*$U$2</f>
        <v>#DIV/0!</v>
      </c>
      <c r="S2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9169</v>
      </c>
      <c r="B288" t="s">
        <v>149</v>
      </c>
      <c r="C288" s="1">
        <v>45626</v>
      </c>
      <c r="D288" t="s">
        <v>12</v>
      </c>
      <c r="E288">
        <v>2.5</v>
      </c>
      <c r="F288" s="2">
        <v>0.64102564102564097</v>
      </c>
      <c r="G288" s="2">
        <v>0.60632501937064898</v>
      </c>
      <c r="H288" s="2">
        <v>0.55964434916532002</v>
      </c>
      <c r="I288" s="2">
        <v>0.50819672131147497</v>
      </c>
      <c r="J288" s="2">
        <v>0.50778816199376897</v>
      </c>
      <c r="K288" s="2">
        <v>-5.66762568312945E-2</v>
      </c>
      <c r="M288" s="2" t="e">
        <f>(Table1[[#This Row],[poisson_likelihood]] - (1-Table1[[#This Row],[poisson_likelihood]])/(1/Table1[[#This Row],[365 implied]]-1))/4</f>
        <v>#DIV/0!</v>
      </c>
      <c r="N288" s="3" t="e">
        <f>Table1[[#This Row],[kelly/4 365]]*$W$2*$U$2</f>
        <v>#DIV/0!</v>
      </c>
      <c r="P288" s="2" t="e">
        <f>(Table1[[#This Row],[poisson_likelihood]] - (1-Table1[[#This Row],[poisson_likelihood]])/(1/Table1[[#This Row],[99/pinn implied]]-1))/4</f>
        <v>#DIV/0!</v>
      </c>
      <c r="Q288" s="3" t="e">
        <f>Table1[[#This Row],[kelly/4 99]]*$W$2*$U$2</f>
        <v>#DIV/0!</v>
      </c>
      <c r="S2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8918</v>
      </c>
      <c r="B289" t="s">
        <v>23</v>
      </c>
      <c r="C289" s="1">
        <v>45626</v>
      </c>
      <c r="D289" t="s">
        <v>13</v>
      </c>
      <c r="E289">
        <v>1.5</v>
      </c>
      <c r="F289" s="2">
        <v>0.45662100456621002</v>
      </c>
      <c r="G289" s="2">
        <v>0.295984899310901</v>
      </c>
      <c r="H289" s="2">
        <v>0.32662974310063603</v>
      </c>
      <c r="I289" s="2">
        <v>0.38970588235294101</v>
      </c>
      <c r="J289" s="2">
        <v>0.408239700374531</v>
      </c>
      <c r="K289" s="2">
        <v>-5.9806903909581197E-2</v>
      </c>
      <c r="M289" s="2" t="e">
        <f>(Table1[[#This Row],[poisson_likelihood]] - (1-Table1[[#This Row],[poisson_likelihood]])/(1/Table1[[#This Row],[365 implied]]-1))/4</f>
        <v>#DIV/0!</v>
      </c>
      <c r="N289" s="3" t="e">
        <f>Table1[[#This Row],[kelly/4 365]]*$W$2*$U$2</f>
        <v>#DIV/0!</v>
      </c>
      <c r="P289" s="2" t="e">
        <f>(Table1[[#This Row],[poisson_likelihood]] - (1-Table1[[#This Row],[poisson_likelihood]])/(1/Table1[[#This Row],[99/pinn implied]]-1))/4</f>
        <v>#DIV/0!</v>
      </c>
      <c r="Q289" s="3" t="e">
        <f>Table1[[#This Row],[kelly/4 99]]*$W$2*$U$2</f>
        <v>#DIV/0!</v>
      </c>
      <c r="S2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8974</v>
      </c>
      <c r="B290" t="s">
        <v>51</v>
      </c>
      <c r="C290" s="1">
        <v>45626</v>
      </c>
      <c r="D290" t="s">
        <v>13</v>
      </c>
      <c r="E290">
        <v>2.5</v>
      </c>
      <c r="F290" s="2">
        <v>0.58479532163742598</v>
      </c>
      <c r="G290" s="2">
        <v>0.44736693813129402</v>
      </c>
      <c r="H290" s="2">
        <v>0.485163966611876</v>
      </c>
      <c r="I290" s="2">
        <v>0.60962566844919697</v>
      </c>
      <c r="J290" s="2">
        <v>0.59327217125382203</v>
      </c>
      <c r="K290" s="2">
        <v>-5.9989301793553398E-2</v>
      </c>
      <c r="M290" s="2" t="e">
        <f>(Table1[[#This Row],[poisson_likelihood]] - (1-Table1[[#This Row],[poisson_likelihood]])/(1/Table1[[#This Row],[365 implied]]-1))/4</f>
        <v>#DIV/0!</v>
      </c>
      <c r="N290" s="3" t="e">
        <f>Table1[[#This Row],[kelly/4 365]]*$W$2*$U$2</f>
        <v>#DIV/0!</v>
      </c>
      <c r="P290" s="2" t="e">
        <f>(Table1[[#This Row],[poisson_likelihood]] - (1-Table1[[#This Row],[poisson_likelihood]])/(1/Table1[[#This Row],[99/pinn implied]]-1))/4</f>
        <v>#DIV/0!</v>
      </c>
      <c r="Q290" s="3" t="e">
        <f>Table1[[#This Row],[kelly/4 99]]*$W$2*$U$2</f>
        <v>#DIV/0!</v>
      </c>
      <c r="S2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9133</v>
      </c>
      <c r="B291" t="s">
        <v>131</v>
      </c>
      <c r="C291" s="1">
        <v>45626</v>
      </c>
      <c r="D291" t="s">
        <v>12</v>
      </c>
      <c r="E291">
        <v>2.5</v>
      </c>
      <c r="F291" s="2">
        <v>0.60240963855421603</v>
      </c>
      <c r="G291" s="2">
        <v>0.54691681815987303</v>
      </c>
      <c r="H291" s="2">
        <v>0.506344801326573</v>
      </c>
      <c r="I291" s="2">
        <v>0.54658385093167705</v>
      </c>
      <c r="J291" s="2">
        <v>0.57094594594594505</v>
      </c>
      <c r="K291" s="2">
        <v>-6.04044052264728E-2</v>
      </c>
      <c r="M291" s="2" t="e">
        <f>(Table1[[#This Row],[poisson_likelihood]] - (1-Table1[[#This Row],[poisson_likelihood]])/(1/Table1[[#This Row],[365 implied]]-1))/4</f>
        <v>#DIV/0!</v>
      </c>
      <c r="N291" s="3" t="e">
        <f>Table1[[#This Row],[kelly/4 365]]*$W$2*$U$2</f>
        <v>#DIV/0!</v>
      </c>
      <c r="P291" s="2" t="e">
        <f>(Table1[[#This Row],[poisson_likelihood]] - (1-Table1[[#This Row],[poisson_likelihood]])/(1/Table1[[#This Row],[99/pinn implied]]-1))/4</f>
        <v>#DIV/0!</v>
      </c>
      <c r="Q291" s="3" t="e">
        <f>Table1[[#This Row],[kelly/4 99]]*$W$2*$U$2</f>
        <v>#DIV/0!</v>
      </c>
      <c r="S2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2" spans="1:19" x14ac:dyDescent="0.2">
      <c r="A292">
        <v>9053</v>
      </c>
      <c r="B292" t="s">
        <v>91</v>
      </c>
      <c r="C292" s="1">
        <v>45626</v>
      </c>
      <c r="D292" t="s">
        <v>12</v>
      </c>
      <c r="E292">
        <v>2.5</v>
      </c>
      <c r="F292" s="2">
        <v>0.5</v>
      </c>
      <c r="G292" s="2">
        <v>0.42572352454558099</v>
      </c>
      <c r="H292" s="2">
        <v>0.37903491361935399</v>
      </c>
      <c r="I292" s="2">
        <v>0.389221556886227</v>
      </c>
      <c r="J292" s="2">
        <v>0.40655737704917999</v>
      </c>
      <c r="K292" s="2">
        <v>-6.0482543190322702E-2</v>
      </c>
      <c r="M292" s="2" t="e">
        <f>(Table1[[#This Row],[poisson_likelihood]] - (1-Table1[[#This Row],[poisson_likelihood]])/(1/Table1[[#This Row],[365 implied]]-1))/4</f>
        <v>#DIV/0!</v>
      </c>
      <c r="N292" s="3" t="e">
        <f>Table1[[#This Row],[kelly/4 365]]*$W$2*$U$2</f>
        <v>#DIV/0!</v>
      </c>
      <c r="P292" s="2" t="e">
        <f>(Table1[[#This Row],[poisson_likelihood]] - (1-Table1[[#This Row],[poisson_likelihood]])/(1/Table1[[#This Row],[99/pinn implied]]-1))/4</f>
        <v>#DIV/0!</v>
      </c>
      <c r="Q292" s="3" t="e">
        <f>Table1[[#This Row],[kelly/4 99]]*$W$2*$U$2</f>
        <v>#DIV/0!</v>
      </c>
      <c r="S2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3" spans="1:19" x14ac:dyDescent="0.2">
      <c r="A293">
        <v>8999</v>
      </c>
      <c r="B293" t="s">
        <v>64</v>
      </c>
      <c r="C293" s="1">
        <v>45626</v>
      </c>
      <c r="D293" t="s">
        <v>12</v>
      </c>
      <c r="E293">
        <v>1.5</v>
      </c>
      <c r="F293" s="2">
        <v>0.625</v>
      </c>
      <c r="G293" s="2">
        <v>0.57806300625001505</v>
      </c>
      <c r="H293" s="2">
        <v>0.53416051564090095</v>
      </c>
      <c r="I293" s="2">
        <v>0.66249999999999998</v>
      </c>
      <c r="J293" s="2">
        <v>0.64130434782608603</v>
      </c>
      <c r="K293" s="2">
        <v>-6.0559656239398699E-2</v>
      </c>
      <c r="M293" s="2" t="e">
        <f>(Table1[[#This Row],[poisson_likelihood]] - (1-Table1[[#This Row],[poisson_likelihood]])/(1/Table1[[#This Row],[365 implied]]-1))/4</f>
        <v>#DIV/0!</v>
      </c>
      <c r="N293" s="3" t="e">
        <f>Table1[[#This Row],[kelly/4 365]]*$W$2*$U$2</f>
        <v>#DIV/0!</v>
      </c>
      <c r="P293" s="2" t="e">
        <f>(Table1[[#This Row],[poisson_likelihood]] - (1-Table1[[#This Row],[poisson_likelihood]])/(1/Table1[[#This Row],[99/pinn implied]]-1))/4</f>
        <v>#DIV/0!</v>
      </c>
      <c r="Q293" s="3" t="e">
        <f>Table1[[#This Row],[kelly/4 99]]*$W$2*$U$2</f>
        <v>#DIV/0!</v>
      </c>
      <c r="S2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4" spans="1:19" x14ac:dyDescent="0.2">
      <c r="A294">
        <v>8947</v>
      </c>
      <c r="B294" t="s">
        <v>38</v>
      </c>
      <c r="C294" s="1">
        <v>45626</v>
      </c>
      <c r="D294" t="s">
        <v>12</v>
      </c>
      <c r="E294">
        <v>1.5</v>
      </c>
      <c r="F294" s="2">
        <v>0.64102564102564097</v>
      </c>
      <c r="G294" s="2">
        <v>0.59203582130367904</v>
      </c>
      <c r="H294" s="2">
        <v>0.55314525087618005</v>
      </c>
      <c r="I294" s="2">
        <v>0.65945945945945905</v>
      </c>
      <c r="J294" s="2">
        <v>0.64596273291925399</v>
      </c>
      <c r="K294" s="2">
        <v>-6.1202414568374199E-2</v>
      </c>
      <c r="M294" s="2" t="e">
        <f>(Table1[[#This Row],[poisson_likelihood]] - (1-Table1[[#This Row],[poisson_likelihood]])/(1/Table1[[#This Row],[365 implied]]-1))/4</f>
        <v>#DIV/0!</v>
      </c>
      <c r="N294" s="3" t="e">
        <f>Table1[[#This Row],[kelly/4 365]]*$W$2*$U$2</f>
        <v>#DIV/0!</v>
      </c>
      <c r="P294" s="2" t="e">
        <f>(Table1[[#This Row],[poisson_likelihood]] - (1-Table1[[#This Row],[poisson_likelihood]])/(1/Table1[[#This Row],[99/pinn implied]]-1))/4</f>
        <v>#DIV/0!</v>
      </c>
      <c r="Q294" s="3" t="e">
        <f>Table1[[#This Row],[kelly/4 99]]*$W$2*$U$2</f>
        <v>#DIV/0!</v>
      </c>
      <c r="S2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5" spans="1:19" x14ac:dyDescent="0.2">
      <c r="A295">
        <v>9196</v>
      </c>
      <c r="B295" t="s">
        <v>162</v>
      </c>
      <c r="C295" s="1">
        <v>45626</v>
      </c>
      <c r="D295" t="s">
        <v>13</v>
      </c>
      <c r="E295">
        <v>1.5</v>
      </c>
      <c r="F295" s="2">
        <v>0.53191489361702105</v>
      </c>
      <c r="G295" s="2">
        <v>0.37420197101498498</v>
      </c>
      <c r="H295" s="2">
        <v>0.41515213265530299</v>
      </c>
      <c r="I295" s="2">
        <v>0.43195266272189298</v>
      </c>
      <c r="J295" s="2">
        <v>0.442105263157894</v>
      </c>
      <c r="K295" s="2">
        <v>-6.2361929150008502E-2</v>
      </c>
      <c r="M295" s="2" t="e">
        <f>(Table1[[#This Row],[poisson_likelihood]] - (1-Table1[[#This Row],[poisson_likelihood]])/(1/Table1[[#This Row],[365 implied]]-1))/4</f>
        <v>#DIV/0!</v>
      </c>
      <c r="N295" s="3" t="e">
        <f>Table1[[#This Row],[kelly/4 365]]*$W$2*$U$2</f>
        <v>#DIV/0!</v>
      </c>
      <c r="P295" s="2" t="e">
        <f>(Table1[[#This Row],[poisson_likelihood]] - (1-Table1[[#This Row],[poisson_likelihood]])/(1/Table1[[#This Row],[99/pinn implied]]-1))/4</f>
        <v>#DIV/0!</v>
      </c>
      <c r="Q295" s="3" t="e">
        <f>Table1[[#This Row],[kelly/4 99]]*$W$2*$U$2</f>
        <v>#DIV/0!</v>
      </c>
      <c r="S2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6" spans="1:19" x14ac:dyDescent="0.2">
      <c r="A296">
        <v>9033</v>
      </c>
      <c r="B296" t="s">
        <v>81</v>
      </c>
      <c r="C296" s="1">
        <v>45626</v>
      </c>
      <c r="D296" t="s">
        <v>12</v>
      </c>
      <c r="E296">
        <v>1.5</v>
      </c>
      <c r="F296" s="2">
        <v>0.62111801242235998</v>
      </c>
      <c r="G296" s="2">
        <v>0.57452366200903904</v>
      </c>
      <c r="H296" s="2">
        <v>0.52643106864586697</v>
      </c>
      <c r="I296" s="2">
        <v>0.47916666666666602</v>
      </c>
      <c r="J296" s="2">
        <v>0.51612903225806395</v>
      </c>
      <c r="K296" s="2">
        <v>-6.2477860442685697E-2</v>
      </c>
      <c r="M296" s="2" t="e">
        <f>(Table1[[#This Row],[poisson_likelihood]] - (1-Table1[[#This Row],[poisson_likelihood]])/(1/Table1[[#This Row],[365 implied]]-1))/4</f>
        <v>#DIV/0!</v>
      </c>
      <c r="N296" s="3" t="e">
        <f>Table1[[#This Row],[kelly/4 365]]*$W$2*$U$2</f>
        <v>#DIV/0!</v>
      </c>
      <c r="P296" s="2" t="e">
        <f>(Table1[[#This Row],[poisson_likelihood]] - (1-Table1[[#This Row],[poisson_likelihood]])/(1/Table1[[#This Row],[99/pinn implied]]-1))/4</f>
        <v>#DIV/0!</v>
      </c>
      <c r="Q296" s="3" t="e">
        <f>Table1[[#This Row],[kelly/4 99]]*$W$2*$U$2</f>
        <v>#DIV/0!</v>
      </c>
      <c r="S2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7" spans="1:19" x14ac:dyDescent="0.2">
      <c r="A297">
        <v>9176</v>
      </c>
      <c r="B297" t="s">
        <v>152</v>
      </c>
      <c r="C297" s="1">
        <v>45626</v>
      </c>
      <c r="D297" t="s">
        <v>13</v>
      </c>
      <c r="E297">
        <v>2.5</v>
      </c>
      <c r="F297" s="2">
        <v>0.55248618784530301</v>
      </c>
      <c r="G297" s="2">
        <v>0.40597370668393301</v>
      </c>
      <c r="H297" s="2">
        <v>0.438670740622356</v>
      </c>
      <c r="I297" s="2">
        <v>0.43315508021390298</v>
      </c>
      <c r="J297" s="2">
        <v>0.46951219512195103</v>
      </c>
      <c r="K297" s="2">
        <v>-6.3582086257263595E-2</v>
      </c>
      <c r="M297" s="2" t="e">
        <f>(Table1[[#This Row],[poisson_likelihood]] - (1-Table1[[#This Row],[poisson_likelihood]])/(1/Table1[[#This Row],[365 implied]]-1))/4</f>
        <v>#DIV/0!</v>
      </c>
      <c r="N297" s="3" t="e">
        <f>Table1[[#This Row],[kelly/4 365]]*$W$2*$U$2</f>
        <v>#DIV/0!</v>
      </c>
      <c r="P297" s="2" t="e">
        <f>(Table1[[#This Row],[poisson_likelihood]] - (1-Table1[[#This Row],[poisson_likelihood]])/(1/Table1[[#This Row],[99/pinn implied]]-1))/4</f>
        <v>#DIV/0!</v>
      </c>
      <c r="Q297" s="3" t="e">
        <f>Table1[[#This Row],[kelly/4 99]]*$W$2*$U$2</f>
        <v>#DIV/0!</v>
      </c>
      <c r="S2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8" spans="1:19" x14ac:dyDescent="0.2">
      <c r="A298">
        <v>9007</v>
      </c>
      <c r="B298" t="s">
        <v>68</v>
      </c>
      <c r="C298" s="1">
        <v>45626</v>
      </c>
      <c r="D298" t="s">
        <v>12</v>
      </c>
      <c r="E298">
        <v>2.5</v>
      </c>
      <c r="F298" s="2">
        <v>0.44247787610619399</v>
      </c>
      <c r="G298" s="2">
        <v>0.37062675514659099</v>
      </c>
      <c r="H298" s="2">
        <v>0.29782275737502001</v>
      </c>
      <c r="I298" s="2">
        <v>0.26605504587155898</v>
      </c>
      <c r="J298" s="2">
        <v>0.29387755102040802</v>
      </c>
      <c r="K298" s="2">
        <v>-6.4865192129455199E-2</v>
      </c>
      <c r="M298" s="2" t="e">
        <f>(Table1[[#This Row],[poisson_likelihood]] - (1-Table1[[#This Row],[poisson_likelihood]])/(1/Table1[[#This Row],[365 implied]]-1))/4</f>
        <v>#DIV/0!</v>
      </c>
      <c r="N298" s="3" t="e">
        <f>Table1[[#This Row],[kelly/4 365]]*$W$2*$U$2</f>
        <v>#DIV/0!</v>
      </c>
      <c r="P298" s="2" t="e">
        <f>(Table1[[#This Row],[poisson_likelihood]] - (1-Table1[[#This Row],[poisson_likelihood]])/(1/Table1[[#This Row],[99/pinn implied]]-1))/4</f>
        <v>#DIV/0!</v>
      </c>
      <c r="Q298" s="3" t="e">
        <f>Table1[[#This Row],[kelly/4 99]]*$W$2*$U$2</f>
        <v>#DIV/0!</v>
      </c>
      <c r="S2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9" spans="1:19" x14ac:dyDescent="0.2">
      <c r="A299">
        <v>9055</v>
      </c>
      <c r="B299" t="s">
        <v>92</v>
      </c>
      <c r="C299" s="1">
        <v>45626</v>
      </c>
      <c r="D299" t="s">
        <v>12</v>
      </c>
      <c r="E299">
        <v>2.5</v>
      </c>
      <c r="F299" s="2">
        <v>0.42016806722688999</v>
      </c>
      <c r="G299" s="2">
        <v>0.28639471917339598</v>
      </c>
      <c r="H299" s="2">
        <v>0.26740446503001603</v>
      </c>
      <c r="I299" s="2">
        <v>0.21621621621621601</v>
      </c>
      <c r="J299" s="2">
        <v>0.20615384615384599</v>
      </c>
      <c r="K299" s="2">
        <v>-6.5865466164594405E-2</v>
      </c>
      <c r="M299" s="2" t="e">
        <f>(Table1[[#This Row],[poisson_likelihood]] - (1-Table1[[#This Row],[poisson_likelihood]])/(1/Table1[[#This Row],[365 implied]]-1))/4</f>
        <v>#DIV/0!</v>
      </c>
      <c r="N299" s="3" t="e">
        <f>Table1[[#This Row],[kelly/4 365]]*$W$2*$U$2</f>
        <v>#DIV/0!</v>
      </c>
      <c r="P299" s="2" t="e">
        <f>(Table1[[#This Row],[poisson_likelihood]] - (1-Table1[[#This Row],[poisson_likelihood]])/(1/Table1[[#This Row],[99/pinn implied]]-1))/4</f>
        <v>#DIV/0!</v>
      </c>
      <c r="Q299" s="3" t="e">
        <f>Table1[[#This Row],[kelly/4 99]]*$W$2*$U$2</f>
        <v>#DIV/0!</v>
      </c>
      <c r="S2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0" spans="1:19" x14ac:dyDescent="0.2">
      <c r="A300">
        <v>8908</v>
      </c>
      <c r="B300" t="s">
        <v>18</v>
      </c>
      <c r="C300" s="1">
        <v>45626</v>
      </c>
      <c r="D300" t="s">
        <v>13</v>
      </c>
      <c r="E300">
        <v>2.5</v>
      </c>
      <c r="F300" s="2">
        <v>0.40983606557377</v>
      </c>
      <c r="G300" s="2">
        <v>0.24478106127899499</v>
      </c>
      <c r="H300" s="2">
        <v>0.25152916148527898</v>
      </c>
      <c r="I300" s="2">
        <v>0.34</v>
      </c>
      <c r="J300" s="2">
        <v>0.37062937062937001</v>
      </c>
      <c r="K300" s="2">
        <v>-6.7060563537485601E-2</v>
      </c>
      <c r="M300" s="2" t="e">
        <f>(Table1[[#This Row],[poisson_likelihood]] - (1-Table1[[#This Row],[poisson_likelihood]])/(1/Table1[[#This Row],[365 implied]]-1))/4</f>
        <v>#DIV/0!</v>
      </c>
      <c r="N300" s="3" t="e">
        <f>Table1[[#This Row],[kelly/4 365]]*$W$2*$U$2</f>
        <v>#DIV/0!</v>
      </c>
      <c r="P300" s="2" t="e">
        <f>(Table1[[#This Row],[poisson_likelihood]] - (1-Table1[[#This Row],[poisson_likelihood]])/(1/Table1[[#This Row],[99/pinn implied]]-1))/4</f>
        <v>#DIV/0!</v>
      </c>
      <c r="Q300" s="3" t="e">
        <f>Table1[[#This Row],[kelly/4 99]]*$W$2*$U$2</f>
        <v>#DIV/0!</v>
      </c>
      <c r="S3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1" spans="1:19" x14ac:dyDescent="0.2">
      <c r="A301">
        <v>8985</v>
      </c>
      <c r="B301" t="s">
        <v>57</v>
      </c>
      <c r="C301" s="1">
        <v>45626</v>
      </c>
      <c r="D301" t="s">
        <v>12</v>
      </c>
      <c r="E301">
        <v>2.5</v>
      </c>
      <c r="F301" s="2">
        <v>0.434782608695652</v>
      </c>
      <c r="G301" s="2">
        <v>0.31758918959613203</v>
      </c>
      <c r="H301" s="2">
        <v>0.28240380047442898</v>
      </c>
      <c r="I301" s="2">
        <v>0.30476190476190401</v>
      </c>
      <c r="J301" s="2">
        <v>0.31967213114754101</v>
      </c>
      <c r="K301" s="2">
        <v>-6.7398319020925301E-2</v>
      </c>
      <c r="M301" s="2" t="e">
        <f>(Table1[[#This Row],[poisson_likelihood]] - (1-Table1[[#This Row],[poisson_likelihood]])/(1/Table1[[#This Row],[365 implied]]-1))/4</f>
        <v>#DIV/0!</v>
      </c>
      <c r="N301" s="3" t="e">
        <f>Table1[[#This Row],[kelly/4 365]]*$W$2*$U$2</f>
        <v>#DIV/0!</v>
      </c>
      <c r="P301" s="2" t="e">
        <f>(Table1[[#This Row],[poisson_likelihood]] - (1-Table1[[#This Row],[poisson_likelihood]])/(1/Table1[[#This Row],[99/pinn implied]]-1))/4</f>
        <v>#DIV/0!</v>
      </c>
      <c r="Q301" s="3" t="e">
        <f>Table1[[#This Row],[kelly/4 99]]*$W$2*$U$2</f>
        <v>#DIV/0!</v>
      </c>
      <c r="S3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2" spans="1:19" x14ac:dyDescent="0.2">
      <c r="A302">
        <v>9199</v>
      </c>
      <c r="B302" t="s">
        <v>164</v>
      </c>
      <c r="C302" s="1">
        <v>45626</v>
      </c>
      <c r="D302" t="s">
        <v>12</v>
      </c>
      <c r="E302">
        <v>2.5</v>
      </c>
      <c r="F302" s="2">
        <v>0.56497175141242895</v>
      </c>
      <c r="G302" s="2">
        <v>0.49171856300171701</v>
      </c>
      <c r="H302" s="2">
        <v>0.447573171030967</v>
      </c>
      <c r="I302" s="2">
        <v>0.37078651685393199</v>
      </c>
      <c r="J302" s="2">
        <v>0.42783505154639101</v>
      </c>
      <c r="K302" s="2">
        <v>-6.7466067297138804E-2</v>
      </c>
      <c r="M302" s="2" t="e">
        <f>(Table1[[#This Row],[poisson_likelihood]] - (1-Table1[[#This Row],[poisson_likelihood]])/(1/Table1[[#This Row],[365 implied]]-1))/4</f>
        <v>#DIV/0!</v>
      </c>
      <c r="N302" s="3" t="e">
        <f>Table1[[#This Row],[kelly/4 365]]*$W$2*$U$2</f>
        <v>#DIV/0!</v>
      </c>
      <c r="P302" s="2" t="e">
        <f>(Table1[[#This Row],[poisson_likelihood]] - (1-Table1[[#This Row],[poisson_likelihood]])/(1/Table1[[#This Row],[99/pinn implied]]-1))/4</f>
        <v>#DIV/0!</v>
      </c>
      <c r="Q302" s="3" t="e">
        <f>Table1[[#This Row],[kelly/4 99]]*$W$2*$U$2</f>
        <v>#DIV/0!</v>
      </c>
      <c r="S3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3" spans="1:19" x14ac:dyDescent="0.2">
      <c r="A303">
        <v>8914</v>
      </c>
      <c r="B303" t="s">
        <v>21</v>
      </c>
      <c r="C303" s="1">
        <v>45626</v>
      </c>
      <c r="D303" t="s">
        <v>13</v>
      </c>
      <c r="E303">
        <v>1.5</v>
      </c>
      <c r="F303" s="2">
        <v>0.53191489361702105</v>
      </c>
      <c r="G303" s="2">
        <v>0.34895856602257902</v>
      </c>
      <c r="H303" s="2">
        <v>0.40347774577511097</v>
      </c>
      <c r="I303" s="2">
        <v>0.48780487804877998</v>
      </c>
      <c r="J303" s="2">
        <v>0.51449275362318803</v>
      </c>
      <c r="K303" s="2">
        <v>-6.8597113051929101E-2</v>
      </c>
      <c r="M303" s="2" t="e">
        <f>(Table1[[#This Row],[poisson_likelihood]] - (1-Table1[[#This Row],[poisson_likelihood]])/(1/Table1[[#This Row],[365 implied]]-1))/4</f>
        <v>#DIV/0!</v>
      </c>
      <c r="N303" s="3" t="e">
        <f>Table1[[#This Row],[kelly/4 365]]*$W$2*$U$2</f>
        <v>#DIV/0!</v>
      </c>
      <c r="P303" s="2" t="e">
        <f>(Table1[[#This Row],[poisson_likelihood]] - (1-Table1[[#This Row],[poisson_likelihood]])/(1/Table1[[#This Row],[99/pinn implied]]-1))/4</f>
        <v>#DIV/0!</v>
      </c>
      <c r="Q303" s="3" t="e">
        <f>Table1[[#This Row],[kelly/4 99]]*$W$2*$U$2</f>
        <v>#DIV/0!</v>
      </c>
      <c r="S3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4" spans="1:19" x14ac:dyDescent="0.2">
      <c r="A304">
        <v>9135</v>
      </c>
      <c r="B304" t="s">
        <v>132</v>
      </c>
      <c r="C304" s="1">
        <v>45626</v>
      </c>
      <c r="D304" t="s">
        <v>12</v>
      </c>
      <c r="E304">
        <v>1.5</v>
      </c>
      <c r="F304" s="2">
        <v>0.56497175141242895</v>
      </c>
      <c r="G304" s="2">
        <v>0.501397361820763</v>
      </c>
      <c r="H304" s="2">
        <v>0.443693258034285</v>
      </c>
      <c r="I304" s="2">
        <v>0.494623655913978</v>
      </c>
      <c r="J304" s="2">
        <v>0.49074074074073998</v>
      </c>
      <c r="K304" s="2">
        <v>-6.9695757558218899E-2</v>
      </c>
      <c r="M304" s="2" t="e">
        <f>(Table1[[#This Row],[poisson_likelihood]] - (1-Table1[[#This Row],[poisson_likelihood]])/(1/Table1[[#This Row],[365 implied]]-1))/4</f>
        <v>#DIV/0!</v>
      </c>
      <c r="N304" s="3" t="e">
        <f>Table1[[#This Row],[kelly/4 365]]*$W$2*$U$2</f>
        <v>#DIV/0!</v>
      </c>
      <c r="P304" s="2" t="e">
        <f>(Table1[[#This Row],[poisson_likelihood]] - (1-Table1[[#This Row],[poisson_likelihood]])/(1/Table1[[#This Row],[99/pinn implied]]-1))/4</f>
        <v>#DIV/0!</v>
      </c>
      <c r="Q304" s="3" t="e">
        <f>Table1[[#This Row],[kelly/4 99]]*$W$2*$U$2</f>
        <v>#DIV/0!</v>
      </c>
      <c r="S3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5" spans="1:19" x14ac:dyDescent="0.2">
      <c r="A305">
        <v>8979</v>
      </c>
      <c r="B305" t="s">
        <v>54</v>
      </c>
      <c r="C305" s="1">
        <v>45626</v>
      </c>
      <c r="D305" t="s">
        <v>12</v>
      </c>
      <c r="E305">
        <v>1.5</v>
      </c>
      <c r="F305" s="2">
        <v>0.625</v>
      </c>
      <c r="G305" s="2">
        <v>0.56344034525374098</v>
      </c>
      <c r="H305" s="2">
        <v>0.51482395110773405</v>
      </c>
      <c r="I305" s="2">
        <v>0.51592356687898</v>
      </c>
      <c r="J305" s="2">
        <v>0.52203389830508395</v>
      </c>
      <c r="K305" s="2">
        <v>-7.3450699261510294E-2</v>
      </c>
      <c r="M305" s="2" t="e">
        <f>(Table1[[#This Row],[poisson_likelihood]] - (1-Table1[[#This Row],[poisson_likelihood]])/(1/Table1[[#This Row],[365 implied]]-1))/4</f>
        <v>#DIV/0!</v>
      </c>
      <c r="N305" s="3" t="e">
        <f>Table1[[#This Row],[kelly/4 365]]*$W$2*$U$2</f>
        <v>#DIV/0!</v>
      </c>
      <c r="P305" s="2" t="e">
        <f>(Table1[[#This Row],[poisson_likelihood]] - (1-Table1[[#This Row],[poisson_likelihood]])/(1/Table1[[#This Row],[99/pinn implied]]-1))/4</f>
        <v>#DIV/0!</v>
      </c>
      <c r="Q305" s="3" t="e">
        <f>Table1[[#This Row],[kelly/4 99]]*$W$2*$U$2</f>
        <v>#DIV/0!</v>
      </c>
      <c r="S3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6" spans="1:19" x14ac:dyDescent="0.2">
      <c r="A306">
        <v>8919</v>
      </c>
      <c r="B306" t="s">
        <v>24</v>
      </c>
      <c r="C306" s="1">
        <v>45626</v>
      </c>
      <c r="D306" t="s">
        <v>12</v>
      </c>
      <c r="E306">
        <v>2.5</v>
      </c>
      <c r="F306" s="2">
        <v>0.40160642570281102</v>
      </c>
      <c r="G306" s="2">
        <v>0.24284406153552901</v>
      </c>
      <c r="H306" s="2">
        <v>0.22543481278724301</v>
      </c>
      <c r="I306" s="2">
        <v>0.20560747663551401</v>
      </c>
      <c r="J306" s="2">
        <v>0.22727272727272699</v>
      </c>
      <c r="K306" s="2">
        <v>-7.3601898684524006E-2</v>
      </c>
      <c r="M306" s="2" t="e">
        <f>(Table1[[#This Row],[poisson_likelihood]] - (1-Table1[[#This Row],[poisson_likelihood]])/(1/Table1[[#This Row],[365 implied]]-1))/4</f>
        <v>#DIV/0!</v>
      </c>
      <c r="N306" s="3" t="e">
        <f>Table1[[#This Row],[kelly/4 365]]*$W$2*$U$2</f>
        <v>#DIV/0!</v>
      </c>
      <c r="P306" s="2" t="e">
        <f>(Table1[[#This Row],[poisson_likelihood]] - (1-Table1[[#This Row],[poisson_likelihood]])/(1/Table1[[#This Row],[99/pinn implied]]-1))/4</f>
        <v>#DIV/0!</v>
      </c>
      <c r="Q306" s="3" t="e">
        <f>Table1[[#This Row],[kelly/4 99]]*$W$2*$U$2</f>
        <v>#DIV/0!</v>
      </c>
      <c r="S3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7" spans="1:19" x14ac:dyDescent="0.2">
      <c r="A307">
        <v>8910</v>
      </c>
      <c r="B307" t="s">
        <v>19</v>
      </c>
      <c r="C307" s="1">
        <v>45626</v>
      </c>
      <c r="D307" t="s">
        <v>13</v>
      </c>
      <c r="E307">
        <v>2.5</v>
      </c>
      <c r="F307" s="2">
        <v>0.65359477124182996</v>
      </c>
      <c r="G307" s="2">
        <v>0.50726146200302902</v>
      </c>
      <c r="H307" s="2">
        <v>0.55083627919995404</v>
      </c>
      <c r="I307" s="2">
        <v>0.66129032258064502</v>
      </c>
      <c r="J307" s="2">
        <v>0.66770186335403703</v>
      </c>
      <c r="K307" s="2">
        <v>-7.41606098226745E-2</v>
      </c>
      <c r="M307" s="2" t="e">
        <f>(Table1[[#This Row],[poisson_likelihood]] - (1-Table1[[#This Row],[poisson_likelihood]])/(1/Table1[[#This Row],[365 implied]]-1))/4</f>
        <v>#DIV/0!</v>
      </c>
      <c r="N307" s="3" t="e">
        <f>Table1[[#This Row],[kelly/4 365]]*$W$2*$U$2</f>
        <v>#DIV/0!</v>
      </c>
      <c r="P307" s="2" t="e">
        <f>(Table1[[#This Row],[poisson_likelihood]] - (1-Table1[[#This Row],[poisson_likelihood]])/(1/Table1[[#This Row],[99/pinn implied]]-1))/4</f>
        <v>#DIV/0!</v>
      </c>
      <c r="Q307" s="3" t="e">
        <f>Table1[[#This Row],[kelly/4 99]]*$W$2*$U$2</f>
        <v>#DIV/0!</v>
      </c>
      <c r="S3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8" spans="1:19" x14ac:dyDescent="0.2">
      <c r="A308">
        <v>8983</v>
      </c>
      <c r="B308" t="s">
        <v>56</v>
      </c>
      <c r="C308" s="1">
        <v>45626</v>
      </c>
      <c r="D308" t="s">
        <v>12</v>
      </c>
      <c r="E308">
        <v>2.5</v>
      </c>
      <c r="F308" s="2">
        <v>0.66666666666666596</v>
      </c>
      <c r="G308" s="2">
        <v>0.59851163204717395</v>
      </c>
      <c r="H308" s="2">
        <v>0.56703212683477899</v>
      </c>
      <c r="I308" s="2">
        <v>0.57923497267759505</v>
      </c>
      <c r="J308" s="2">
        <v>0.58805031446540801</v>
      </c>
      <c r="K308" s="2">
        <v>-7.4725904873915394E-2</v>
      </c>
      <c r="M308" s="2" t="e">
        <f>(Table1[[#This Row],[poisson_likelihood]] - (1-Table1[[#This Row],[poisson_likelihood]])/(1/Table1[[#This Row],[365 implied]]-1))/4</f>
        <v>#DIV/0!</v>
      </c>
      <c r="N308" s="3" t="e">
        <f>Table1[[#This Row],[kelly/4 365]]*$W$2*$U$2</f>
        <v>#DIV/0!</v>
      </c>
      <c r="P308" s="2" t="e">
        <f>(Table1[[#This Row],[poisson_likelihood]] - (1-Table1[[#This Row],[poisson_likelihood]])/(1/Table1[[#This Row],[99/pinn implied]]-1))/4</f>
        <v>#DIV/0!</v>
      </c>
      <c r="Q308" s="3" t="e">
        <f>Table1[[#This Row],[kelly/4 99]]*$W$2*$U$2</f>
        <v>#DIV/0!</v>
      </c>
      <c r="S3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9" spans="1:19" x14ac:dyDescent="0.2">
      <c r="A309">
        <v>8960</v>
      </c>
      <c r="B309" t="s">
        <v>44</v>
      </c>
      <c r="C309" s="1">
        <v>45626</v>
      </c>
      <c r="D309" t="s">
        <v>13</v>
      </c>
      <c r="E309">
        <v>2.5</v>
      </c>
      <c r="F309" s="2">
        <v>0.54644808743169304</v>
      </c>
      <c r="G309" s="2">
        <v>0.37612816245236202</v>
      </c>
      <c r="H309" s="2">
        <v>0.41076307864132</v>
      </c>
      <c r="I309" s="2">
        <v>0.45744680851063801</v>
      </c>
      <c r="J309" s="2">
        <v>0.47560975609756001</v>
      </c>
      <c r="K309" s="2">
        <v>-7.4790230748910502E-2</v>
      </c>
      <c r="M309" s="2" t="e">
        <f>(Table1[[#This Row],[poisson_likelihood]] - (1-Table1[[#This Row],[poisson_likelihood]])/(1/Table1[[#This Row],[365 implied]]-1))/4</f>
        <v>#DIV/0!</v>
      </c>
      <c r="N309" s="3" t="e">
        <f>Table1[[#This Row],[kelly/4 365]]*$W$2*$U$2</f>
        <v>#DIV/0!</v>
      </c>
      <c r="P309" s="2" t="e">
        <f>(Table1[[#This Row],[poisson_likelihood]] - (1-Table1[[#This Row],[poisson_likelihood]])/(1/Table1[[#This Row],[99/pinn implied]]-1))/4</f>
        <v>#DIV/0!</v>
      </c>
      <c r="Q309" s="3" t="e">
        <f>Table1[[#This Row],[kelly/4 99]]*$W$2*$U$2</f>
        <v>#DIV/0!</v>
      </c>
      <c r="S3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0" spans="1:19" x14ac:dyDescent="0.2">
      <c r="A310">
        <v>8997</v>
      </c>
      <c r="B310" t="s">
        <v>63</v>
      </c>
      <c r="C310" s="1">
        <v>45626</v>
      </c>
      <c r="D310" t="s">
        <v>12</v>
      </c>
      <c r="E310">
        <v>1.5</v>
      </c>
      <c r="F310" s="2">
        <v>0.60606060606060597</v>
      </c>
      <c r="G310" s="2">
        <v>0.53708557852956496</v>
      </c>
      <c r="H310" s="2">
        <v>0.48744646676786901</v>
      </c>
      <c r="I310" s="2">
        <v>0.50561797752808901</v>
      </c>
      <c r="J310" s="2">
        <v>0.54662379421221796</v>
      </c>
      <c r="K310" s="2">
        <v>-7.5274357628083002E-2</v>
      </c>
      <c r="M310" s="2" t="e">
        <f>(Table1[[#This Row],[poisson_likelihood]] - (1-Table1[[#This Row],[poisson_likelihood]])/(1/Table1[[#This Row],[365 implied]]-1))/4</f>
        <v>#DIV/0!</v>
      </c>
      <c r="N310" s="3" t="e">
        <f>Table1[[#This Row],[kelly/4 365]]*$W$2*$U$2</f>
        <v>#DIV/0!</v>
      </c>
      <c r="P310" s="2" t="e">
        <f>(Table1[[#This Row],[poisson_likelihood]] - (1-Table1[[#This Row],[poisson_likelihood]])/(1/Table1[[#This Row],[99/pinn implied]]-1))/4</f>
        <v>#DIV/0!</v>
      </c>
      <c r="Q310" s="3" t="e">
        <f>Table1[[#This Row],[kelly/4 99]]*$W$2*$U$2</f>
        <v>#DIV/0!</v>
      </c>
      <c r="S3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1" spans="1:19" x14ac:dyDescent="0.2">
      <c r="A311">
        <v>9037</v>
      </c>
      <c r="B311" t="s">
        <v>83</v>
      </c>
      <c r="C311" s="1">
        <v>45626</v>
      </c>
      <c r="D311" t="s">
        <v>12</v>
      </c>
      <c r="E311">
        <v>1.5</v>
      </c>
      <c r="F311" s="2">
        <v>0.66666666666666596</v>
      </c>
      <c r="G311" s="2">
        <v>0.61639590622264095</v>
      </c>
      <c r="H311" s="2">
        <v>0.56595894433662097</v>
      </c>
      <c r="I311" s="2">
        <v>0.53293413173652604</v>
      </c>
      <c r="J311" s="2">
        <v>0.57243816254416902</v>
      </c>
      <c r="K311" s="2">
        <v>-7.5530791747534104E-2</v>
      </c>
      <c r="M311" s="2" t="e">
        <f>(Table1[[#This Row],[poisson_likelihood]] - (1-Table1[[#This Row],[poisson_likelihood]])/(1/Table1[[#This Row],[365 implied]]-1))/4</f>
        <v>#DIV/0!</v>
      </c>
      <c r="N311" s="3" t="e">
        <f>Table1[[#This Row],[kelly/4 365]]*$W$2*$U$2</f>
        <v>#DIV/0!</v>
      </c>
      <c r="P311" s="2" t="e">
        <f>(Table1[[#This Row],[poisson_likelihood]] - (1-Table1[[#This Row],[poisson_likelihood]])/(1/Table1[[#This Row],[99/pinn implied]]-1))/4</f>
        <v>#DIV/0!</v>
      </c>
      <c r="Q311" s="3" t="e">
        <f>Table1[[#This Row],[kelly/4 99]]*$W$2*$U$2</f>
        <v>#DIV/0!</v>
      </c>
      <c r="S3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2" spans="1:19" x14ac:dyDescent="0.2">
      <c r="A312">
        <v>9143</v>
      </c>
      <c r="B312" t="s">
        <v>136</v>
      </c>
      <c r="C312" s="1">
        <v>45626</v>
      </c>
      <c r="D312" t="s">
        <v>12</v>
      </c>
      <c r="E312">
        <v>2.5</v>
      </c>
      <c r="F312" s="2">
        <v>0.53191489361702105</v>
      </c>
      <c r="G312" s="2">
        <v>0.43445832756178299</v>
      </c>
      <c r="H312" s="2">
        <v>0.380945195014669</v>
      </c>
      <c r="I312" s="2">
        <v>0.41397849462365499</v>
      </c>
      <c r="J312" s="2">
        <v>0.44891640866873</v>
      </c>
      <c r="K312" s="2">
        <v>-8.0631543571710498E-2</v>
      </c>
      <c r="M312" s="2" t="e">
        <f>(Table1[[#This Row],[poisson_likelihood]] - (1-Table1[[#This Row],[poisson_likelihood]])/(1/Table1[[#This Row],[365 implied]]-1))/4</f>
        <v>#DIV/0!</v>
      </c>
      <c r="N312" s="3" t="e">
        <f>Table1[[#This Row],[kelly/4 365]]*$W$2*$U$2</f>
        <v>#DIV/0!</v>
      </c>
      <c r="P312" s="2" t="e">
        <f>(Table1[[#This Row],[poisson_likelihood]] - (1-Table1[[#This Row],[poisson_likelihood]])/(1/Table1[[#This Row],[99/pinn implied]]-1))/4</f>
        <v>#DIV/0!</v>
      </c>
      <c r="Q312" s="3" t="e">
        <f>Table1[[#This Row],[kelly/4 99]]*$W$2*$U$2</f>
        <v>#DIV/0!</v>
      </c>
      <c r="S3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3" spans="1:19" x14ac:dyDescent="0.2">
      <c r="A313">
        <v>9146</v>
      </c>
      <c r="B313" t="s">
        <v>137</v>
      </c>
      <c r="C313" s="1">
        <v>45626</v>
      </c>
      <c r="D313" t="s">
        <v>13</v>
      </c>
      <c r="E313">
        <v>2.5</v>
      </c>
      <c r="F313" s="2">
        <v>0.65359477124182996</v>
      </c>
      <c r="G313" s="2">
        <v>0.49389028850126998</v>
      </c>
      <c r="H313" s="2">
        <v>0.53665812837466897</v>
      </c>
      <c r="I313" s="2">
        <v>0.43181818181818099</v>
      </c>
      <c r="J313" s="2">
        <v>0.43790849673202598</v>
      </c>
      <c r="K313" s="2">
        <v>-8.4392954522054406E-2</v>
      </c>
      <c r="M313" s="2" t="e">
        <f>(Table1[[#This Row],[poisson_likelihood]] - (1-Table1[[#This Row],[poisson_likelihood]])/(1/Table1[[#This Row],[365 implied]]-1))/4</f>
        <v>#DIV/0!</v>
      </c>
      <c r="N313" s="3" t="e">
        <f>Table1[[#This Row],[kelly/4 365]]*$W$2*$U$2</f>
        <v>#DIV/0!</v>
      </c>
      <c r="P313" s="2" t="e">
        <f>(Table1[[#This Row],[poisson_likelihood]] - (1-Table1[[#This Row],[poisson_likelihood]])/(1/Table1[[#This Row],[99/pinn implied]]-1))/4</f>
        <v>#DIV/0!</v>
      </c>
      <c r="Q313" s="3" t="e">
        <f>Table1[[#This Row],[kelly/4 99]]*$W$2*$U$2</f>
        <v>#DIV/0!</v>
      </c>
      <c r="S3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4" spans="1:19" x14ac:dyDescent="0.2">
      <c r="A314">
        <v>8954</v>
      </c>
      <c r="B314" t="s">
        <v>41</v>
      </c>
      <c r="C314" s="1">
        <v>45626</v>
      </c>
      <c r="D314" t="s">
        <v>13</v>
      </c>
      <c r="E314">
        <v>2.5</v>
      </c>
      <c r="F314" s="2">
        <v>0.64516129032257996</v>
      </c>
      <c r="G314" s="2">
        <v>0.48232142085334401</v>
      </c>
      <c r="H314" s="2">
        <v>0.52467549844067296</v>
      </c>
      <c r="I314" s="2">
        <v>0.544973544973545</v>
      </c>
      <c r="J314" s="2">
        <v>0.59214501510574002</v>
      </c>
      <c r="K314" s="2">
        <v>-8.4887717007707197E-2</v>
      </c>
      <c r="M314" s="2" t="e">
        <f>(Table1[[#This Row],[poisson_likelihood]] - (1-Table1[[#This Row],[poisson_likelihood]])/(1/Table1[[#This Row],[365 implied]]-1))/4</f>
        <v>#DIV/0!</v>
      </c>
      <c r="N314" s="3" t="e">
        <f>Table1[[#This Row],[kelly/4 365]]*$W$2*$U$2</f>
        <v>#DIV/0!</v>
      </c>
      <c r="P314" s="2" t="e">
        <f>(Table1[[#This Row],[poisson_likelihood]] - (1-Table1[[#This Row],[poisson_likelihood]])/(1/Table1[[#This Row],[99/pinn implied]]-1))/4</f>
        <v>#DIV/0!</v>
      </c>
      <c r="Q314" s="3" t="e">
        <f>Table1[[#This Row],[kelly/4 99]]*$W$2*$U$2</f>
        <v>#DIV/0!</v>
      </c>
      <c r="S3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5" spans="1:19" x14ac:dyDescent="0.2">
      <c r="A315">
        <v>9049</v>
      </c>
      <c r="B315" t="s">
        <v>89</v>
      </c>
      <c r="C315" s="1">
        <v>45626</v>
      </c>
      <c r="D315" t="s">
        <v>12</v>
      </c>
      <c r="E315">
        <v>1.5</v>
      </c>
      <c r="F315" s="2">
        <v>0.62111801242235998</v>
      </c>
      <c r="G315" s="2">
        <v>0.52695183138289603</v>
      </c>
      <c r="H315" s="2">
        <v>0.47602851242945698</v>
      </c>
      <c r="I315" s="2">
        <v>0.33628318584070799</v>
      </c>
      <c r="J315" s="2">
        <v>0.41626794258373201</v>
      </c>
      <c r="K315" s="2">
        <v>-9.57352848313828E-2</v>
      </c>
      <c r="M315" s="2" t="e">
        <f>(Table1[[#This Row],[poisson_likelihood]] - (1-Table1[[#This Row],[poisson_likelihood]])/(1/Table1[[#This Row],[365 implied]]-1))/4</f>
        <v>#DIV/0!</v>
      </c>
      <c r="N315" s="3" t="e">
        <f>Table1[[#This Row],[kelly/4 365]]*$W$2*$U$2</f>
        <v>#DIV/0!</v>
      </c>
      <c r="P315" s="2" t="e">
        <f>(Table1[[#This Row],[poisson_likelihood]] - (1-Table1[[#This Row],[poisson_likelihood]])/(1/Table1[[#This Row],[99/pinn implied]]-1))/4</f>
        <v>#DIV/0!</v>
      </c>
      <c r="Q315" s="3" t="e">
        <f>Table1[[#This Row],[kelly/4 99]]*$W$2*$U$2</f>
        <v>#DIV/0!</v>
      </c>
      <c r="S3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6" spans="1:19" x14ac:dyDescent="0.2">
      <c r="A316">
        <v>9095</v>
      </c>
      <c r="B316" t="s">
        <v>112</v>
      </c>
      <c r="C316" s="1">
        <v>45626</v>
      </c>
      <c r="D316" t="s">
        <v>12</v>
      </c>
      <c r="E316">
        <v>2.5</v>
      </c>
      <c r="F316" s="2">
        <v>0.57471264367816</v>
      </c>
      <c r="G316" s="2">
        <v>0.45690005937226102</v>
      </c>
      <c r="H316" s="2">
        <v>0.40937595182221198</v>
      </c>
      <c r="I316" s="2">
        <v>0.37777777777777699</v>
      </c>
      <c r="J316" s="2">
        <v>0.42993630573248398</v>
      </c>
      <c r="K316" s="2">
        <v>-9.7191163455861707E-2</v>
      </c>
      <c r="M316" s="2" t="e">
        <f>(Table1[[#This Row],[poisson_likelihood]] - (1-Table1[[#This Row],[poisson_likelihood]])/(1/Table1[[#This Row],[365 implied]]-1))/4</f>
        <v>#DIV/0!</v>
      </c>
      <c r="N316" s="3" t="e">
        <f>Table1[[#This Row],[kelly/4 365]]*$W$2*$U$2</f>
        <v>#DIV/0!</v>
      </c>
      <c r="P316" s="2" t="e">
        <f>(Table1[[#This Row],[poisson_likelihood]] - (1-Table1[[#This Row],[poisson_likelihood]])/(1/Table1[[#This Row],[99/pinn implied]]-1))/4</f>
        <v>#DIV/0!</v>
      </c>
      <c r="Q316" s="3" t="e">
        <f>Table1[[#This Row],[kelly/4 99]]*$W$2*$U$2</f>
        <v>#DIV/0!</v>
      </c>
      <c r="S3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7" spans="1:19" x14ac:dyDescent="0.2">
      <c r="A317">
        <v>8962</v>
      </c>
      <c r="B317" t="s">
        <v>45</v>
      </c>
      <c r="C317" s="1">
        <v>45626</v>
      </c>
      <c r="D317" t="s">
        <v>13</v>
      </c>
      <c r="E317">
        <v>2.5</v>
      </c>
      <c r="F317" s="2">
        <v>0.64516129032257996</v>
      </c>
      <c r="G317" s="2">
        <v>0.46165879018767397</v>
      </c>
      <c r="H317" s="2">
        <v>0.50589754274711596</v>
      </c>
      <c r="I317" s="2">
        <v>0.559782608695652</v>
      </c>
      <c r="J317" s="2">
        <v>0.56874999999999998</v>
      </c>
      <c r="K317" s="2">
        <v>-9.8117640337258505E-2</v>
      </c>
      <c r="M317" s="2" t="e">
        <f>(Table1[[#This Row],[poisson_likelihood]] - (1-Table1[[#This Row],[poisson_likelihood]])/(1/Table1[[#This Row],[365 implied]]-1))/4</f>
        <v>#DIV/0!</v>
      </c>
      <c r="N317" s="3" t="e">
        <f>Table1[[#This Row],[kelly/4 365]]*$W$2*$U$2</f>
        <v>#DIV/0!</v>
      </c>
      <c r="P317" s="2" t="e">
        <f>(Table1[[#This Row],[poisson_likelihood]] - (1-Table1[[#This Row],[poisson_likelihood]])/(1/Table1[[#This Row],[99/pinn implied]]-1))/4</f>
        <v>#DIV/0!</v>
      </c>
      <c r="Q317" s="3" t="e">
        <f>Table1[[#This Row],[kelly/4 99]]*$W$2*$U$2</f>
        <v>#DIV/0!</v>
      </c>
      <c r="S3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8" spans="1:19" x14ac:dyDescent="0.2">
      <c r="A318">
        <v>9057</v>
      </c>
      <c r="B318" t="s">
        <v>93</v>
      </c>
      <c r="C318" s="1">
        <v>45626</v>
      </c>
      <c r="D318" t="s">
        <v>12</v>
      </c>
      <c r="E318">
        <v>2.5</v>
      </c>
      <c r="F318" s="2">
        <v>0.413223140495867</v>
      </c>
      <c r="G318" s="2">
        <v>0.14511055678408899</v>
      </c>
      <c r="H318" s="2">
        <v>0.14653035921858301</v>
      </c>
      <c r="I318" s="2">
        <v>0.124031007751937</v>
      </c>
      <c r="J318" s="2">
        <v>0.146788990825688</v>
      </c>
      <c r="K318" s="2">
        <v>-0.11362614976954701</v>
      </c>
      <c r="M318" s="2" t="e">
        <f>(Table1[[#This Row],[poisson_likelihood]] - (1-Table1[[#This Row],[poisson_likelihood]])/(1/Table1[[#This Row],[365 implied]]-1))/4</f>
        <v>#DIV/0!</v>
      </c>
      <c r="N318" s="3" t="e">
        <f>Table1[[#This Row],[kelly/4 365]]*$W$2*$U$2</f>
        <v>#DIV/0!</v>
      </c>
      <c r="P318" s="2" t="e">
        <f>(Table1[[#This Row],[poisson_likelihood]] - (1-Table1[[#This Row],[poisson_likelihood]])/(1/Table1[[#This Row],[99/pinn implied]]-1))/4</f>
        <v>#DIV/0!</v>
      </c>
      <c r="Q318" s="3" t="e">
        <f>Table1[[#This Row],[kelly/4 99]]*$W$2*$U$2</f>
        <v>#DIV/0!</v>
      </c>
      <c r="S3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9" spans="1:19" x14ac:dyDescent="0.2">
      <c r="A319">
        <v>9029</v>
      </c>
      <c r="B319" t="s">
        <v>79</v>
      </c>
      <c r="C319" s="1">
        <v>45626</v>
      </c>
      <c r="D319" t="s">
        <v>12</v>
      </c>
      <c r="E319">
        <v>1.5</v>
      </c>
      <c r="F319" s="2">
        <v>0.66225165562913901</v>
      </c>
      <c r="G319" s="2">
        <v>0.51412560216430203</v>
      </c>
      <c r="H319" s="2">
        <v>0.46027566320395202</v>
      </c>
      <c r="I319" s="2">
        <v>0.41621621621621602</v>
      </c>
      <c r="J319" s="2">
        <v>0.42378048780487798</v>
      </c>
      <c r="K319" s="2">
        <v>-0.14950183753040699</v>
      </c>
      <c r="M319" s="2" t="e">
        <f>(Table1[[#This Row],[poisson_likelihood]] - (1-Table1[[#This Row],[poisson_likelihood]])/(1/Table1[[#This Row],[365 implied]]-1))/4</f>
        <v>#DIV/0!</v>
      </c>
      <c r="N319" s="3" t="e">
        <f>Table1[[#This Row],[kelly/4 365]]*$W$2*$U$2</f>
        <v>#DIV/0!</v>
      </c>
      <c r="P319" s="2" t="e">
        <f>(Table1[[#This Row],[poisson_likelihood]] - (1-Table1[[#This Row],[poisson_likelihood]])/(1/Table1[[#This Row],[99/pinn implied]]-1))/4</f>
        <v>#DIV/0!</v>
      </c>
      <c r="Q319" s="3" t="e">
        <f>Table1[[#This Row],[kelly/4 99]]*$W$2*$U$2</f>
        <v>#DIV/0!</v>
      </c>
      <c r="S3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2024-11-30T17:38:49Z</dcterms:created>
  <dcterms:modified xsi:type="dcterms:W3CDTF">2024-12-01T17:51:21Z</dcterms:modified>
</cp:coreProperties>
</file>