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830df085116ead/Escritorio/UWA_data_science/gitlab/WAUS-VIRT-DATA-PT-06-2022-U-LOLC/02-Homework/01-Excel/Instructions/"/>
    </mc:Choice>
  </mc:AlternateContent>
  <xr:revisionPtr revIDLastSave="339" documentId="8_{3A975477-836F-49B3-BF66-9E54B58D5568}" xr6:coauthVersionLast="47" xr6:coauthVersionMax="47" xr10:uidLastSave="{696120B1-5573-454D-ADE6-6958457D2BD3}"/>
  <bookViews>
    <workbookView minimized="1" xWindow="4650" yWindow="435" windowWidth="22590" windowHeight="12855" activeTab="3" xr2:uid="{00000000-000D-0000-FFFF-FFFF00000000}"/>
  </bookViews>
  <sheets>
    <sheet name="Crowdfunding" sheetId="1" r:id="rId1"/>
    <sheet name="Sheet 3" sheetId="6" r:id="rId2"/>
    <sheet name="Sheet2" sheetId="3" r:id="rId3"/>
    <sheet name="Bonus" sheetId="8" r:id="rId4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E38" i="3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" i="1"/>
  <c r="I7" i="1"/>
  <c r="I8" i="1"/>
  <c r="I9" i="1"/>
  <c r="I10" i="1"/>
  <c r="I11" i="1"/>
  <c r="I12" i="1"/>
  <c r="I13" i="1"/>
  <c r="I3" i="1"/>
  <c r="I4" i="1"/>
  <c r="I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E35" i="3"/>
  <c r="E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3041BA-1804-470E-B7A7-530C373E744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EA02C0-83D6-4EB6-B2C3-6E6FE6578F0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<sst xmlns="http://schemas.openxmlformats.org/spreadsheetml/2006/main" count="8105" uniqueCount="2110">
  <si>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</si>
  <si>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</si>
  <si>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</si>
  <si>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</si>
  <si>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</si>
  <si>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</si>
  <si>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</si>
  <si>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</si>
  <si>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</si>
  <si>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</si>
  <si>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</si>
  <si>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</si>
  <si>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</si>
  <si>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</si>
  <si>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</si>
  <si>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</si>
  <si>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</si>
  <si>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</si>
  <si>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</si>
  <si>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</si>
  <si>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</si>
  <si>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</si>
  <si>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</si>
  <si>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</si>
  <si>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</si>
  <si>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</si>
  <si>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</si>
  <si>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</si>
  <si>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</si>
  <si>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</si>
  <si>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</si>
  <si>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</si>
  <si>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</si>
  <si>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</si>
  <si>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</si>
  <si>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</si>
  <si>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</si>
  <si>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</si>
  <si>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</si>
  <si>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</si>
  <si>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</si>
  <si>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</si>
  <si>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</si>
  <si>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</si>
  <si>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</si>
  <si>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</si>
  <si>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</si>
  <si>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</si>
  <si>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</si>
  <si>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</si>
  <si>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</si>
  <si>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</si>
  <si>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</si>
  <si>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</si>
  <si>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</si>
  <si>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</si>
  <si>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</si>
  <si>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</si>
  <si>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</si>
  <si>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</si>
  <si>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</si>
  <si>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</si>
  <si>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</si>
  <si>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</si>
  <si>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</si>
  <si>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</si>
  <si>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</si>
  <si>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</si>
  <si>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</si>
  <si>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</si>
  <si>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</si>
  <si>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</si>
  <si>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</si>
  <si>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</si>
  <si>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</si>
  <si>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</si>
  <si>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</si>
  <si>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</si>
  <si>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</si>
  <si>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</si>
  <si>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</si>
  <si>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</si>
  <si>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</si>
  <si>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</si>
  <si>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</si>
  <si>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</si>
  <si>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</si>
  <si>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</si>
  <si>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</si>
  <si>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</si>
  <si>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</si>
  <si>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</si>
  <si>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</si>
  <si>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</si>
  <si>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</si>
  <si>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</si>
  <si>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</si>
  <si>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</si>
  <si>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</si>
  <si>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</si>
  <si>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</si>
  <si>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</si>
  <si>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</si>
  <si>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</si>
  <si>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</si>
  <si>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</si>
  <si>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</si>
  <si>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</si>
  <si>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</si>
  <si>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</si>
  <si>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</si>
  <si>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</si>
  <si>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</si>
  <si>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</si>
  <si>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</si>
  <si>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</si>
  <si>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</si>
  <si>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</si>
  <si>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</si>
  <si>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</si>
  <si>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</si>
  <si>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</si>
  <si>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</si>
  <si>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</si>
  <si>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</si>
  <si>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</si>
  <si>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</si>
  <si>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</si>
  <si>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</si>
  <si>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</si>
  <si>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</si>
  <si>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</si>
  <si>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</si>
  <si>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</si>
  <si>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</si>
  <si>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</si>
  <si>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</si>
  <si>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</si>
  <si>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</si>
  <si>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</si>
  <si>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</si>
  <si>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</si>
  <si>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</si>
  <si>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</si>
  <si>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</si>
  <si>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</si>
  <si>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</si>
  <si>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</si>
  <si>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</si>
  <si>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</si>
  <si>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</si>
  <si>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</si>
  <si>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</si>
  <si>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</si>
  <si>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</si>
  <si>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</si>
  <si>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</si>
  <si>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</si>
  <si>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</si>
  <si>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</si>
  <si>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</si>
  <si>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</si>
  <si>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</si>
  <si>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</si>
  <si>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</si>
  <si>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</si>
  <si>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</si>
  <si>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</si>
  <si>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</si>
  <si>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</si>
  <si>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</si>
  <si>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</si>
  <si>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</si>
  <si>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</si>
  <si>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</si>
  <si>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</si>
  <si>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</si>
  <si>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</si>
  <si>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</si>
  <si>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</si>
  <si>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</si>
  <si>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</si>
  <si>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</si>
  <si>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</si>
  <si>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</si>
  <si>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</si>
  <si>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</si>
  <si>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</si>
  <si>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</si>
  <si>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</si>
  <si>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</si>
  <si>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</si>
  <si>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</si>
  <si>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</si>
  <si>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</si>
  <si>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</si>
  <si>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</si>
  <si>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</si>
  <si>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</si>
  <si>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</si>
  <si>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</si>
  <si>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</si>
  <si>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</si>
  <si>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</si>
  <si>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</si>
  <si>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</si>
  <si>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</si>
  <si>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</si>
  <si>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</si>
  <si>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</si>
  <si>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</si>
  <si>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</si>
  <si>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</si>
  <si>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</si>
  <si>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</si>
  <si>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</si>
  <si>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</si>
  <si>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</si>
  <si>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</si>
  <si>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</si>
  <si>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</si>
  <si>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</si>
  <si>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</si>
  <si>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</si>
  <si>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</si>
  <si>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</si>
  <si>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</si>
  <si>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</si>
  <si>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</si>
  <si>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</si>
  <si>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</si>
  <si>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</si>
  <si>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</si>
  <si>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</si>
  <si>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</si>
  <si>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</si>
  <si>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</si>
  <si>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</si>
  <si>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</si>
  <si>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</si>
  <si>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</si>
  <si>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</si>
  <si>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</si>
  <si>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</si>
  <si>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</si>
  <si>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</si>
  <si>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</si>
  <si>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</si>
  <si>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</si>
  <si>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</si>
  <si>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</si>
  <si>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</si>
  <si>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</si>
  <si>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</si>
  <si>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</si>
  <si>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</si>
  <si>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</si>
  <si>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</si>
  <si>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</si>
  <si>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</si>
  <si>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</si>
  <si>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</si>
  <si>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</si>
  <si>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</si>
  <si>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</si>
  <si>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</si>
  <si>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</si>
  <si>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</si>
  <si>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</si>
  <si>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</si>
  <si>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</si>
  <si>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</si>
  <si>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</si>
  <si>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</si>
  <si>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</si>
  <si>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</si>
  <si>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</si>
  <si>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</si>
  <si>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</si>
  <si>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</si>
  <si>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</si>
  <si>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</si>
  <si>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</si>
  <si>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</si>
  <si>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</si>
  <si>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</si>
  <si>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</si>
  <si>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</si>
  <si>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</si>
  <si>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</si>
  <si>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</si>
  <si>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</si>
  <si>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</si>
  <si>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</si>
  <si>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</si>
  <si>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</si>
  <si>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</si>
  <si>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</si>
  <si>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</si>
  <si>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</si>
  <si>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</si>
  <si>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</si>
  <si>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</si>
  <si>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</si>
  <si>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</si>
  <si>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</si>
  <si>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</si>
  <si>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</si>
  <si>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</si>
  <si>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</si>
  <si>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</si>
  <si>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</si>
  <si>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</si>
  <si>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</si>
  <si>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</si>
  <si>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</si>
  <si>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</si>
  <si>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</si>
  <si>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</si>
  <si>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</si>
  <si>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</si>
  <si>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</si>
  <si>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</si>
  <si>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</si>
  <si>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</si>
  <si>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</si>
  <si>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</si>
  <si>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</si>
  <si>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</si>
  <si>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</si>
  <si>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</si>
  <si>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</si>
  <si>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</si>
  <si>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</si>
  <si>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</si>
  <si>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</si>
  <si>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</si>
  <si>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</si>
  <si>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</si>
  <si>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</si>
  <si>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</si>
  <si>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</si>
  <si>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</si>
  <si>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</si>
  <si>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</si>
  <si>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</si>
  <si>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</si>
  <si>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</si>
  <si>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</si>
  <si>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</si>
  <si>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</si>
  <si>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</si>
  <si>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</si>
  <si>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</si>
  <si>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</si>
  <si>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</si>
  <si>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</si>
  <si>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</si>
  <si>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</si>
  <si>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</si>
  <si>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</si>
  <si>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</si>
  <si>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</si>
  <si>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</si>
  <si>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</si>
  <si>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</si>
  <si>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</si>
  <si>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</si>
  <si>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</si>
  <si>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</si>
  <si>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</si>
  <si>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</si>
  <si>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</si>
  <si>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</si>
  <si>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</si>
  <si>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</si>
  <si>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</si>
  <si>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</si>
  <si>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</si>
  <si>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</si>
  <si>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</si>
  <si>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</si>
  <si>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</si>
  <si>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</si>
  <si>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</si>
  <si>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</si>
  <si>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</si>
  <si>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</si>
  <si>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</si>
  <si>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</si>
  <si>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</si>
  <si>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</si>
  <si>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</si>
  <si>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</si>
  <si>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</si>
  <si>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</si>
  <si>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</si>
  <si>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</si>
  <si>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</si>
  <si>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</si>
  <si>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</si>
  <si>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</si>
  <si>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</si>
  <si>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</si>
  <si>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</si>
  <si>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</si>
  <si>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</si>
  <si>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</si>
  <si>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</si>
  <si>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</si>
  <si>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</si>
  <si>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</si>
  <si>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</si>
  <si>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</si>
  <si>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</si>
  <si>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</si>
  <si>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</si>
  <si>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</si>
  <si>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</si>
  <si>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</si>
  <si>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</si>
  <si>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</si>
  <si>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</si>
  <si>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</si>
  <si>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</si>
  <si>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</si>
  <si>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</si>
  <si>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</si>
  <si>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</si>
  <si>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</si>
  <si>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</si>
  <si>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</si>
  <si>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</si>
  <si>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</si>
  <si>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</si>
  <si>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</si>
  <si>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</si>
  <si>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</si>
  <si>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</si>
  <si>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</si>
  <si>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</si>
  <si>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</si>
  <si>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</si>
  <si>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</si>
  <si>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</si>
  <si>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</si>
  <si>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</si>
  <si>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</si>
  <si>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</si>
  <si>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</si>
  <si>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</si>
  <si>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</si>
  <si>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</si>
  <si>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</si>
  <si>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</si>
  <si>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</si>
  <si>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</si>
  <si>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</si>
  <si>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</si>
  <si>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</si>
  <si>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</si>
  <si>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</si>
  <si>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</si>
  <si>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</si>
  <si>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</si>
  <si>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</si>
  <si>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</si>
  <si>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</si>
  <si>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</si>
  <si>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</si>
  <si>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</si>
  <si>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</si>
  <si>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</si>
  <si>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</si>
  <si>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</si>
  <si>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</si>
  <si>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</si>
  <si>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</si>
  <si>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</si>
  <si>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</si>
  <si>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</si>
  <si>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</si>
  <si>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</si>
  <si>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</si>
  <si>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</si>
  <si>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</si>
  <si>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</si>
  <si>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</si>
  <si>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</si>
  <si>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</si>
  <si>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</si>
  <si>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</si>
  <si>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</si>
  <si>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</si>
  <si>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</si>
  <si>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</si>
  <si>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</si>
  <si>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</si>
  <si>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</si>
  <si>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</si>
  <si>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</si>
  <si>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</si>
  <si>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</si>
  <si>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</si>
  <si>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</si>
  <si>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</si>
  <si>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</si>
  <si>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</si>
  <si>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</si>
  <si>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</si>
  <si>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</si>
  <si>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</si>
  <si>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</si>
  <si>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</si>
  <si>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</si>
  <si>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</si>
  <si>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</si>
  <si>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</si>
  <si>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</si>
  <si>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</si>
  <si>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</si>
  <si>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</si>
  <si>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</si>
  <si>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</si>
  <si>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</si>
  <si>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</si>
  <si>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</si>
  <si>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</si>
  <si>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</si>
  <si>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</si>
  <si>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</si>
  <si>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</si>
  <si>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</si>
  <si>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</si>
  <si>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</si>
  <si>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</si>
  <si>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</si>
  <si>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</si>
  <si>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</si>
  <si>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</si>
  <si>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</si>
  <si>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</si>
  <si>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</si>
  <si>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</si>
  <si>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</si>
  <si>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</si>
  <si>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</si>
  <si>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</si>
  <si>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</si>
  <si>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</si>
  <si>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</si>
  <si>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</si>
  <si>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</si>
  <si>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</si>
  <si>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</si>
  <si>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</si>
  <si>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</si>
  <si>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</si>
  <si>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</si>
  <si>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</si>
  <si>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</si>
  <si>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</si>
  <si>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</si>
  <si>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</si>
  <si>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</si>
  <si>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</si>
  <si>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</si>
  <si>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</si>
  <si>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</si>
  <si>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</si>
  <si>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</si>
  <si>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</si>
  <si>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</si>
  <si>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</si>
  <si>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</si>
  <si>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</si>
  <si>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</si>
  <si>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</si>
  <si>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</si>
  <si>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</si>
  <si>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</si>
  <si>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</si>
  <si>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</si>
  <si>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</si>
  <si>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</si>
  <si>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</si>
  <si>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</si>
  <si>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</si>
  <si>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</si>
  <si>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</si>
  <si>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</si>
  <si>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</si>
  <si>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</si>
  <si>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</si>
  <si>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</si>
  <si>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</si>
  <si>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</si>
  <si>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</si>
  <si>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</si>
  <si>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</si>
  <si>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</si>
  <si>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</si>
  <si>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</si>
  <si>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</si>
  <si>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</si>
  <si>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</si>
  <si>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</si>
  <si>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</si>
  <si>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</si>
  <si>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</si>
  <si>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</si>
  <si>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</si>
  <si>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</si>
  <si>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</si>
  <si>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</si>
  <si>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</si>
  <si>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</si>
  <si>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</si>
  <si>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</si>
  <si>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</si>
  <si>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</si>
  <si>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</si>
  <si>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</si>
  <si>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</si>
  <si>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</si>
  <si>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</si>
  <si>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</si>
  <si>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</si>
  <si>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</si>
  <si>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</si>
  <si>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</si>
  <si>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</si>
  <si>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</si>
  <si>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</si>
  <si>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</si>
  <si>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</si>
  <si>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</si>
  <si>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</si>
  <si>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</si>
  <si>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</si>
  <si>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</si>
  <si>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</si>
  <si>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</si>
  <si>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</si>
  <si>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</si>
  <si>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</si>
  <si>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</si>
  <si>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</si>
  <si>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</si>
  <si>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</si>
  <si>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</si>
  <si>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</si>
  <si>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</si>
  <si>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</si>
  <si>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</si>
  <si>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</si>
  <si>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</si>
  <si>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</si>
  <si>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</si>
  <si>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</si>
  <si>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</si>
  <si>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</si>
  <si>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</si>
  <si>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</si>
  <si>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</si>
  <si>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</si>
  <si>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</si>
  <si>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</si>
  <si>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</si>
  <si>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</si>
  <si>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</si>
  <si>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</si>
  <si>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</si>
  <si>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</si>
  <si>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</si>
  <si>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</si>
  <si>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</si>
  <si>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</si>
  <si>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</si>
  <si>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</si>
  <si>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</si>
  <si>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</si>
  <si>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</si>
  <si>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</si>
  <si>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</si>
  <si>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</si>
  <si>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</si>
  <si>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</si>
  <si>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</si>
  <si>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</si>
  <si>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</si>
  <si>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</si>
  <si>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</si>
  <si>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</si>
  <si>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</si>
  <si>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</si>
  <si>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</si>
  <si>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</si>
  <si>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</si>
  <si>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</si>
  <si>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</si>
  <si>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</si>
  <si>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</si>
  <si>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</si>
  <si>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</si>
  <si>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</si>
  <si>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</si>
  <si>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</si>
  <si>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</si>
  <si>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</si>
  <si>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</si>
  <si>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</si>
  <si>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</si>
  <si>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</si>
  <si>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</si>
  <si>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</si>
  <si>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</si>
  <si>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</si>
  <si>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</si>
  <si>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</si>
  <si>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</si>
  <si>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</si>
  <si>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</si>
  <si>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</si>
  <si>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</si>
  <si>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</si>
  <si>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</si>
  <si>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</si>
  <si>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</si>
  <si>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</si>
  <si>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</si>
  <si>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</si>
  <si>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</si>
  <si>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</si>
  <si>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</si>
  <si>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</si>
  <si>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</si>
  <si>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</si>
  <si>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</si>
  <si>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</si>
  <si>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</si>
  <si>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</si>
  <si>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</si>
  <si>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</si>
  <si>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</si>
  <si>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</si>
  <si>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</si>
  <si>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</si>
  <si>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</si>
  <si>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</si>
  <si>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</si>
  <si>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</si>
  <si>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</si>
  <si>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</si>
  <si>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</si>
  <si>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</si>
  <si>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</si>
  <si>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</si>
  <si>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</si>
  <si>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</si>
  <si>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</si>
  <si>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</si>
  <si>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</si>
  <si>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</si>
  <si>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</si>
  <si>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</si>
  <si>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</si>
  <si>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</si>
  <si>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</si>
  <si>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</si>
  <si>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</si>
  <si>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</si>
  <si>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</si>
  <si>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</si>
  <si>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</si>
  <si>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</si>
  <si>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</si>
  <si>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</si>
  <si>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</si>
  <si>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</si>
  <si>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</si>
  <si>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</si>
  <si>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</si>
  <si>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</si>
  <si>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</si>
  <si>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</si>
  <si>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</si>
  <si>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</si>
  <si>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</si>
  <si>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</si>
  <si>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</si>
  <si>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</si>
  <si>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</si>
  <si>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</si>
  <si>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</si>
  <si>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</si>
  <si>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</si>
  <si>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</si>
  <si>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</si>
  <si>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</si>
  <si>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</si>
  <si>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</si>
  <si>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</si>
  <si>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</si>
  <si>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</si>
  <si>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</si>
  <si>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</si>
  <si>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</si>
  <si>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</si>
  <si>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</si>
  <si>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</si>
  <si>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</si>
  <si>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</si>
  <si>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</si>
  <si>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</si>
  <si>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</si>
  <si>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</si>
  <si>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</si>
  <si>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</si>
  <si>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</si>
  <si>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</si>
  <si>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</si>
  <si>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</si>
  <si>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</si>
  <si>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</si>
  <si>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</si>
  <si>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</si>
  <si>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</si>
  <si>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</si>
  <si>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</si>
  <si>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</si>
  <si>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</si>
  <si>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</si>
  <si>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</si>
  <si>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</si>
  <si>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</si>
  <si>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</si>
  <si>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</si>
  <si>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</si>
  <si>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</si>
  <si>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</si>
  <si>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</si>
  <si>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</si>
  <si>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</si>
  <si>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</si>
  <si>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</si>
  <si>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</si>
  <si>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</si>
  <si>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</si>
  <si>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</si>
  <si>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</si>
  <si>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</si>
  <si>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</si>
  <si>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</si>
  <si>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</si>
  <si>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</si>
  <si>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</si>
  <si>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</si>
  <si>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</si>
  <si>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</si>
  <si>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</si>
  <si>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</si>
  <si>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</si>
  <si>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</si>
  <si>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</si>
  <si>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</si>
  <si>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</si>
  <si>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</si>
  <si>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</si>
  <si>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</si>
  <si>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</si>
  <si>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</si>
  <si>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</si>
  <si>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</si>
  <si>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</si>
  <si>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</si>
  <si>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</si>
  <si>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</si>
  <si>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</si>
  <si>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</si>
  <si>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</si>
  <si>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</si>
  <si>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</si>
  <si>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</si>
  <si>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</si>
  <si>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</si>
  <si>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</si>
  <si>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</si>
  <si>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</si>
  <si>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</si>
  <si>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</si>
  <si>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</si>
  <si>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</si>
  <si>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</si>
  <si>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</si>
  <si>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</si>
  <si>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</si>
  <si>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</si>
  <si>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</si>
  <si>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</si>
  <si>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</si>
  <si>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</si>
  <si>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</si>
  <si>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</si>
  <si>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</si>
  <si>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</si>
  <si>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</si>
  <si>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</si>
  <si>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</si>
  <si>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</si>
  <si>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</si>
  <si>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</si>
  <si>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</si>
  <si>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</si>
  <si>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</si>
  <si>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</si>
  <si>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</si>
  <si>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</si>
  <si>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</si>
  <si>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</si>
  <si>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</si>
  <si>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</si>
  <si>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</si>
  <si>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</si>
  <si>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</si>
  <si>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</si>
  <si>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</si>
  <si>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</si>
  <si>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</si>
  <si>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</si>
  <si>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</si>
  <si>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</si>
  <si>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</si>
  <si>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</si>
  <si>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</si>
  <si>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</si>
  <si>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</si>
  <si>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</si>
  <si>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</si>
  <si>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</si>
  <si>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</si>
  <si>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</si>
  <si>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</si>
  <si>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</si>
  <si>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</si>
  <si>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</si>
  <si>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</si>
  <si>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</si>
  <si>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</si>
  <si>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</si>
  <si>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</si>
  <si>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</si>
  <si>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</si>
  <si>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</si>
  <si>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</si>
  <si>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</si>
  <si>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</si>
  <si>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</si>
  <si>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</si>
  <si>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</si>
  <si>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</si>
  <si>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</si>
  <si>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</si>
  <si>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</si>
  <si>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</si>
  <si>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</si>
  <si>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</si>
  <si>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</si>
  <si>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</si>
  <si>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</si>
  <si>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</si>
  <si>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</si>
  <si>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</si>
  <si>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</si>
  <si>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</si>
  <si>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</si>
  <si>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</si>
  <si>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</si>
  <si>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</si>
  <si>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</si>
  <si>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</si>
  <si>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</si>
  <si>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</si>
  <si>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</si>
  <si>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</si>
  <si>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</si>
  <si>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</si>
  <si>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</si>
  <si>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</si>
  <si>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</si>
  <si>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</si>
  <si>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</si>
  <si>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</si>
  <si>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</si>
  <si>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</si>
  <si>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</si>
  <si>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</si>
  <si>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</si>
  <si>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</si>
  <si>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</si>
  <si>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</si>
  <si>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</si>
  <si>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</si>
  <si>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</si>
  <si>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</si>
  <si>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</si>
  <si>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</si>
  <si>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</si>
  <si>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</si>
  <si>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</si>
  <si>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</si>
  <si>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</si>
  <si>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</si>
  <si>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</si>
  <si>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</si>
  <si>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</si>
  <si>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</si>
  <si>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</si>
  <si>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</si>
  <si>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</si>
  <si>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</si>
  <si>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</si>
  <si>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</si>
  <si>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</si>
  <si>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</si>
  <si>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</si>
  <si>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</si>
  <si>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</si>
  <si>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</si>
  <si>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</si>
  <si>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</si>
  <si>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</si>
  <si>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</si>
  <si>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</si>
  <si>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</si>
  <si>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</si>
  <si>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</si>
  <si>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</si>
  <si>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</si>
  <si>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</si>
  <si>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</si>
  <si>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</si>
  <si>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</si>
  <si>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</si>
  <si>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</si>
  <si>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</si>
  <si>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</si>
  <si>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</si>
  <si>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</si>
  <si>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</si>
  <si>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</si>
  <si>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</si>
  <si>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</si>
  <si>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</si>
  <si>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</si>
  <si>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</si>
  <si>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</si>
  <si>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</si>
  <si>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</si>
  <si>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</si>
  <si>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</si>
  <si>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</si>
  <si>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</si>
  <si>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</si>
  <si>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</si>
  <si>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</si>
  <si>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</si>
  <si>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</si>
  <si>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</si>
  <si>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</si>
  <si>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</si>
  <si>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</si>
  <si>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</si>
  <si>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</si>
  <si>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</si>
  <si>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</si>
  <si>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</si>
  <si>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</si>
  <si>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</si>
  <si>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</si>
  <si>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</si>
  <si>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</si>
  <si>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</si>
  <si>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</si>
  <si>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</si>
  <si>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</si>
  <si>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</si>
  <si>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</si>
  <si>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</si>
  <si>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</si>
  <si>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</si>
  <si>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</si>
  <si>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</si>
  <si>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</si>
  <si>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</si>
  <si>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</si>
  <si>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</si>
  <si>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</si>
  <si>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</si>
  <si>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</si>
  <si>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</si>
  <si>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</si>
  <si>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</si>
  <si>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</si>
  <si>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</si>
  <si>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</si>
  <si>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</si>
  <si>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</si>
  <si>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</si>
  <si>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</si>
  <si>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</si>
  <si>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</si>
  <si>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</si>
  <si>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</si>
  <si>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</si>
  <si>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</si>
  <si>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</si>
  <si>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</si>
  <si>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</si>
  <si>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</si>
  <si>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</si>
  <si>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</si>
  <si>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</si>
  <si>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</si>
  <si>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</si>
  <si>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</si>
  <si>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</si>
  <si>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</si>
  <si>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</si>
  <si>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</si>
  <si>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</si>
  <si>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</si>
  <si>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</si>
  <si>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</si>
  <si>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</si>
  <si>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</si>
  <si>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</si>
  <si>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</si>
  <si>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</si>
  <si>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</si>
  <si>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</si>
  <si>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</si>
  <si>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</si>
  <si>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</si>
  <si>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</si>
  <si>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</si>
  <si>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</si>
  <si>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</si>
  <si>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</si>
  <si>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</si>
  <si>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</si>
  <si>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</si>
  <si>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</si>
  <si>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</si>
  <si>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</si>
  <si>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</si>
  <si>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</si>
  <si>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</si>
  <si>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</si>
  <si>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</si>
  <si>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</si>
  <si>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</si>
  <si>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</si>
  <si>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</si>
  <si>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</si>
  <si>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</si>
  <si>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</si>
  <si>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</si>
  <si>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</si>
  <si>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</si>
  <si>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</si>
  <si>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</si>
  <si>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</si>
  <si>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</si>
  <si>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</si>
  <si>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</si>
  <si>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</si>
  <si>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</si>
  <si>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</si>
  <si>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</si>
  <si>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</si>
  <si>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</si>
  <si>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</si>
  <si>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</si>
  <si>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</si>
  <si>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</si>
  <si>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</si>
  <si>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</si>
  <si>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</si>
  <si>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</si>
  <si>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</si>
  <si>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</si>
  <si>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</si>
  <si>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</si>
  <si>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</si>
  <si>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</si>
  <si>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</si>
  <si>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</si>
  <si>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</si>
  <si>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</si>
  <si>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</si>
  <si>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</si>
  <si>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</si>
  <si>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</si>
  <si>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</si>
  <si>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</si>
  <si>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</si>
  <si>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</si>
  <si>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</si>
  <si>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</si>
  <si>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</si>
  <si>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</si>
  <si>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</si>
  <si>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</si>
  <si>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</si>
  <si>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</si>
  <si>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</si>
  <si>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</si>
  <si>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</si>
  <si>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</si>
  <si>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</si>
  <si>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</si>
  <si>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</si>
  <si>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</si>
  <si>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</si>
  <si>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</si>
  <si>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</si>
  <si>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</si>
  <si>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</si>
  <si>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</si>
  <si>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</si>
  <si>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</si>
  <si>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</si>
  <si>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</si>
  <si>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</si>
  <si>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</si>
  <si>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</si>
  <si>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</si>
  <si>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</si>
  <si>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</si>
  <si>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</si>
  <si>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</si>
  <si>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</si>
  <si>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</si>
  <si>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</si>
  <si>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</si>
  <si>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</si>
  <si>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</si>
  <si>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</si>
  <si>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</si>
  <si>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</si>
  <si>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</si>
  <si>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</si>
  <si>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</si>
  <si>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</si>
  <si>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</si>
  <si>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</si>
  <si>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</si>
  <si>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</si>
  <si>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</si>
  <si>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</si>
  <si>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</si>
  <si>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</si>
  <si>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</si>
  <si>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</si>
  <si>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</si>
  <si>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</si>
  <si>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</si>
  <si>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</si>
  <si>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</si>
  <si>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</si>
  <si>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</si>
  <si>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</si>
  <si>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</si>
  <si>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</si>
  <si>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</si>
  <si>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</si>
  <si>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</si>
  <si>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</si>
  <si>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</si>
  <si>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</si>
  <si>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</si>
  <si>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</si>
  <si>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</si>
  <si>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</si>
  <si>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</si>
  <si>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</si>
  <si>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</si>
  <si>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</si>
  <si>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</si>
  <si>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</si>
  <si>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</si>
  <si>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</si>
  <si>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</si>
  <si>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</si>
  <si>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</si>
  <si>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</si>
  <si>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</si>
  <si>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</si>
  <si>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</si>
  <si>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</si>
  <si>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</si>
  <si>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</si>
  <si>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</si>
  <si>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</si>
  <si>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</si>
  <si>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</si>
  <si>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</si>
  <si>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</si>
  <si>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</si>
  <si>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</si>
  <si>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</si>
  <si>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</si>
  <si>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</si>
  <si>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</si>
  <si>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</si>
  <si>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</si>
  <si>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</si>
  <si>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</si>
  <si>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</si>
  <si>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</si>
  <si>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</si>
  <si>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</si>
  <si>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</si>
  <si>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</si>
  <si>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</si>
  <si>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</si>
  <si>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</si>
  <si>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</si>
  <si>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</si>
  <si>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</si>
  <si>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</si>
  <si>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</si>
  <si>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</si>
  <si>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</si>
  <si>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</si>
  <si>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</si>
  <si>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</si>
  <si>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</si>
  <si>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</si>
  <si>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</si>
  <si>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</si>
  <si>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</si>
  <si>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</si>
  <si>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</si>
  <si>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</si>
  <si>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</si>
  <si>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</si>
  <si>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</si>
  <si>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</si>
  <si>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</si>
  <si>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</si>
  <si>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</si>
  <si>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</si>
  <si>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</si>
  <si>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</si>
  <si>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</si>
  <si>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</si>
  <si>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</si>
  <si>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</si>
  <si>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</si>
  <si>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</si>
  <si>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</si>
  <si>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</si>
  <si>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</si>
  <si>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</si>
  <si>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</si>
  <si>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</si>
  <si>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</si>
  <si>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</si>
  <si>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</si>
  <si>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</si>
  <si>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</si>
  <si>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</si>
  <si>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</si>
  <si>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</si>
  <si>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</si>
  <si>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</si>
  <si>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</si>
  <si>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</si>
  <si>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</si>
  <si>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</si>
  <si>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</si>
  <si>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</si>
  <si>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</si>
  <si>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</si>
  <si>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</si>
  <si>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</si>
  <si>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</si>
  <si>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</si>
  <si>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</si>
  <si>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</si>
  <si>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</si>
  <si>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</si>
  <si>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</si>
  <si>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</si>
  <si>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</si>
  <si>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</si>
  <si>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</si>
  <si>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</si>
  <si>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</si>
  <si>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</si>
  <si>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</si>
  <si>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</si>
  <si>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</si>
  <si>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</si>
  <si>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</si>
  <si>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</si>
  <si>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</si>
  <si>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</si>
  <si>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</si>
  <si>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</si>
  <si>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</si>
  <si>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</si>
  <si>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</si>
  <si>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</si>
  <si>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</si>
  <si>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</si>
  <si>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</si>
  <si>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</si>
  <si>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</si>
  <si>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</si>
  <si>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</si>
  <si>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</si>
  <si>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</si>
  <si>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</si>
  <si>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</si>
  <si>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</si>
  <si>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</si>
  <si>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</si>
  <si>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</si>
  <si>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</si>
  <si>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</si>
  <si>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</si>
  <si>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</si>
  <si>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</si>
  <si>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</si>
  <si>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</si>
  <si>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</si>
  <si>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</si>
  <si>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</si>
  <si>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</si>
  <si>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</si>
  <si>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</si>
  <si>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</si>
  <si>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</si>
  <si>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</si>
  <si>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</si>
  <si>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</si>
  <si>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</si>
  <si>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</si>
  <si>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</si>
  <si>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</si>
  <si>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</si>
  <si>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</si>
  <si>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</si>
  <si>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</si>
  <si>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</si>
  <si>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</si>
  <si>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</si>
  <si>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</si>
  <si>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</si>
  <si>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</si>
  <si>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</si>
  <si>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</si>
  <si>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</si>
  <si>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</si>
  <si>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</si>
  <si>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</si>
  <si>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</si>
  <si>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</si>
  <si>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</si>
  <si>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</si>
  <si>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</si>
  <si>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</si>
  <si>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</si>
  <si>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</si>
  <si>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</si>
  <si>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</si>
  <si>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</si>
  <si>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</si>
  <si>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</si>
  <si>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</si>
  <si>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</si>
  <si>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</si>
  <si>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</si>
  <si>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</si>
  <si>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</si>
  <si>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</si>
  <si>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</si>
  <si>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</si>
  <si>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</si>
  <si>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</si>
  <si>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</si>
  <si>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</si>
  <si>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</si>
  <si>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</si>
  <si>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</si>
  <si>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</si>
  <si>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</si>
  <si>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</si>
  <si>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</si>
  <si>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</si>
  <si>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</si>
  <si>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</si>
  <si>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</si>
  <si>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</si>
  <si>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</si>
  <si>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</si>
  <si>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</si>
  <si>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</si>
  <si>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</si>
  <si>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</si>
  <si>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</si>
  <si>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</si>
  <si>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</si>
  <si>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</si>
  <si>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</si>
  <si>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</si>
  <si>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</si>
  <si>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</si>
  <si>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</si>
  <si>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</si>
  <si>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</si>
  <si>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</si>
  <si>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</si>
  <si>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</si>
  <si>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</si>
  <si>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</si>
  <si>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</si>
  <si>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</si>
  <si>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</si>
  <si>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</si>
  <si>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</si>
  <si>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</si>
  <si>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</si>
  <si>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</si>
  <si>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</si>
  <si>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</si>
  <si>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</si>
  <si>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</si>
  <si>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</si>
  <si>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</si>
  <si>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</si>
  <si>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</si>
  <si>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</si>
  <si>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</si>
  <si>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</si>
  <si>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</si>
  <si>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</si>
  <si>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</si>
  <si>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</si>
  <si>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</si>
  <si>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</si>
  <si>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</si>
  <si>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</si>
  <si>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</si>
  <si>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</si>
  <si>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</si>
  <si>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</si>
  <si>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</si>
  <si>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</si>
  <si>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</si>
  <si>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</si>
  <si>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</si>
  <si>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</si>
  <si>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</si>
  <si>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</si>
  <si>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</si>
  <si>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</si>
  <si>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</si>
  <si>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</si>
  <si>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</si>
  <si>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</si>
  <si>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</si>
  <si>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</si>
  <si>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</si>
  <si>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</si>
  <si>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</si>
  <si>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</si>
  <si>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</si>
  <si>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</si>
  <si>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</si>
  <si>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</si>
  <si>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</si>
  <si>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</si>
  <si>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</si>
  <si>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</si>
  <si>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</si>
  <si>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</si>
  <si>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</si>
  <si>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</si>
  <si>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</si>
  <si>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</si>
  <si>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</si>
  <si>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</si>
  <si>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</si>
  <si>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</si>
  <si>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</si>
  <si>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</si>
  <si>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</si>
  <si>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</si>
  <si>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</si>
  <si>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</si>
  <si>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</si>
  <si>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</si>
  <si>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</si>
  <si>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</si>
  <si>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</si>
  <si>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</si>
  <si>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</si>
  <si>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</si>
  <si>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</si>
  <si>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</si>
  <si>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</si>
  <si>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</si>
  <si>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</si>
  <si>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</si>
  <si>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</si>
  <si>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</si>
  <si>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</si>
  <si>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</si>
  <si>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</si>
  <si>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</si>
  <si>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</si>
  <si>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</si>
  <si>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</si>
  <si>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</si>
  <si>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</si>
  <si>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</si>
  <si>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</si>
  <si>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</si>
  <si>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</si>
  <si>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</si>
  <si>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</si>
  <si>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</si>
  <si>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</si>
  <si>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</si>
  <si>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</si>
  <si>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</si>
  <si>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</si>
  <si>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</si>
  <si>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</si>
  <si>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</si>
  <si>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</si>
  <si>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</si>
  <si>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</si>
  <si>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</si>
  <si>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</si>
  <si>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</si>
  <si>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</si>
  <si>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</si>
  <si>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</si>
  <si>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</si>
  <si>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</si>
  <si>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</si>
  <si>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</si>
  <si>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</si>
  <si>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</si>
  <si>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</si>
  <si>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</si>
  <si>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</si>
  <si>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</si>
  <si>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</si>
  <si>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</si>
  <si>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</si>
  <si>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</si>
  <si>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</si>
  <si>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</si>
  <si>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</si>
  <si>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</si>
  <si>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</si>
  <si>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</si>
  <si>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</si>
  <si>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</si>
  <si>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</si>
  <si>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</si>
  <si>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</si>
  <si>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</si>
  <si>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</si>
  <si>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</si>
  <si>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</si>
  <si>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</si>
  <si>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</si>
  <si>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</si>
  <si>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</si>
  <si>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</si>
  <si>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</si>
  <si>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</si>
  <si>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</si>
  <si>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</si>
  <si>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</si>
  <si>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</si>
  <si>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</si>
  <si>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</si>
  <si>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</si>
  <si>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</si>
  <si>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</si>
  <si>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</si>
  <si>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</si>
  <si>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</si>
  <si>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</si>
  <si>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</si>
  <si>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</si>
  <si>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</si>
  <si>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</si>
  <si>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</si>
  <si>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</si>
  <si>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</si>
  <si>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</si>
  <si>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</si>
  <si>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</si>
  <si>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</si>
  <si>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</si>
  <si>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</si>
  <si>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</si>
  <si>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</si>
  <si>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</si>
  <si>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</si>
  <si>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</si>
  <si>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</si>
  <si>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</si>
  <si>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</si>
  <si>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</si>
  <si>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</si>
  <si>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</si>
  <si>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</si>
  <si>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</si>
  <si>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</si>
  <si>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</si>
  <si>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</si>
  <si>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</si>
  <si>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</si>
  <si>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</si>
  <si>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</si>
  <si>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</si>
  <si>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</si>
  <si>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</si>
  <si>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</si>
  <si>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</si>
  <si>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</si>
  <si>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</si>
  <si>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</si>
  <si>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</si>
  <si>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</si>
  <si>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</si>
  <si>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</si>
  <si>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</si>
  <si>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</si>
  <si>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</si>
  <si>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</si>
  <si>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</si>
  <si>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</si>
  <si>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</si>
  <si>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</si>
  <si>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</si>
  <si>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</si>
  <si>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</si>
  <si>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</si>
  <si>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</si>
  <si>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</si>
  <si>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</si>
  <si>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</si>
  <si>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</si>
  <si>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</si>
  <si>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</si>
  <si>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</si>
  <si>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</si>
  <si>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</si>
  <si>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</si>
  <si>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</si>
  <si>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</si>
  <si>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</si>
  <si>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</si>
  <si>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</si>
  <si>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</si>
  <si>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</si>
  <si>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</si>
  <si>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</si>
  <si>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</si>
  <si>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</si>
  <si>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</si>
  <si>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</si>
  <si>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</si>
  <si>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</si>
  <si>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</si>
  <si>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</si>
  <si>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</si>
  <si>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</si>
  <si>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</si>
  <si>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</si>
  <si>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</si>
  <si>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</si>
  <si>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</si>
  <si>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</si>
  <si>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</si>
  <si>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</si>
  <si>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</si>
  <si>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</si>
  <si>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</si>
  <si>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</si>
  <si>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</si>
  <si>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</si>
  <si>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</si>
  <si>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</si>
  <si>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</si>
  <si>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</si>
  <si>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</si>
  <si>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</si>
  <si>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</si>
  <si>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</si>
  <si>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</si>
  <si>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</si>
  <si>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</si>
  <si>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</si>
  <si>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</si>
  <si>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</si>
  <si>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</si>
  <si>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</si>
  <si>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</si>
  <si>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</si>
  <si>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</si>
  <si>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</si>
  <si>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</si>
  <si>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</si>
  <si>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</si>
  <si>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</si>
  <si>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</si>
  <si>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</si>
  <si>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</si>
  <si>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</si>
  <si>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</si>
  <si>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</si>
  <si>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</si>
  <si>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</si>
  <si>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</si>
  <si>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</si>
  <si>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</si>
  <si>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</si>
  <si>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</si>
  <si>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</si>
  <si>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</si>
  <si>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</si>
  <si>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</si>
  <si>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</si>
  <si>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</si>
  <si>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</si>
  <si>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</si>
  <si>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</si>
  <si>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</si>
  <si>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</si>
  <si>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</si>
  <si>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</si>
  <si>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</si>
  <si>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</si>
  <si>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</si>
  <si>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</si>
  <si>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</si>
  <si>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</si>
  <si>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</si>
  <si>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</si>
  <si>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</si>
  <si>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</si>
  <si>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</si>
  <si>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</si>
  <si>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</si>
  <si>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</si>
  <si>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</si>
  <si>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</si>
  <si>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</si>
  <si>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</si>
  <si>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</si>
  <si>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</si>
  <si>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</si>
  <si>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</si>
  <si>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</si>
  <si>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</si>
  <si>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</si>
  <si>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</si>
  <si>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</si>
  <si>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</si>
  <si>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</si>
  <si>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</si>
  <si>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</si>
  <si>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</si>
  <si>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</si>
  <si>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</si>
  <si>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</si>
  <si>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</si>
  <si>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</si>
  <si>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</si>
  <si>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</si>
  <si>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</si>
  <si>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</si>
  <si>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</si>
  <si>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</si>
  <si>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</si>
  <si>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</si>
  <si>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</si>
  <si>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</si>
  <si>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</si>
  <si>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</si>
  <si>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</si>
  <si>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</si>
  <si>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</si>
  <si>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</si>
  <si>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</si>
  <si>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</si>
  <si>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</si>
  <si>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</si>
  <si>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</si>
  <si>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</si>
  <si>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</si>
  <si>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</si>
  <si>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</si>
  <si>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</si>
  <si>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</si>
  <si>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</si>
  <si>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</si>
  <si>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</si>
  <si>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</si>
  <si>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</si>
  <si>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</si>
  <si>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</si>
  <si>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</si>
  <si>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</si>
  <si>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</si>
  <si>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</si>
  <si>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</si>
  <si>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</si>
  <si>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</si>
  <si>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</si>
  <si>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</si>
  <si>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</si>
  <si>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</si>
  <si>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</si>
  <si>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</si>
  <si>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</si>
  <si>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</si>
  <si>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</si>
  <si>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</si>
  <si>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</si>
  <si>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</si>
  <si>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</si>
  <si>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</si>
  <si>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</si>
  <si>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</si>
  <si>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</si>
  <si>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</si>
  <si>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</si>
  <si>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</si>
  <si>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</si>
  <si>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</si>
  <si>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</si>
  <si>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</si>
  <si>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</si>
  <si>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</si>
  <si>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</si>
  <si>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</si>
  <si>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</si>
  <si>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</si>
  <si>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</si>
  <si>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</si>
  <si>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</si>
  <si>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</si>
  <si>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</si>
  <si>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</si>
  <si>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</si>
  <si>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</si>
  <si>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</si>
  <si>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</si>
  <si>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</si>
  <si>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</si>
  <si>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</si>
  <si>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</si>
  <si>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</si>
  <si>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</si>
  <si>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</si>
  <si>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</si>
  <si>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</si>
  <si>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</si>
  <si>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</si>
  <si>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</si>
  <si>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</si>
  <si>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</si>
  <si>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</si>
  <si>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</si>
  <si>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</si>
  <si>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</si>
  <si>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</si>
  <si>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</si>
  <si>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</si>
  <si>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</si>
  <si>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</si>
  <si>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</si>
  <si>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</si>
  <si>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</si>
  <si>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</si>
  <si>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</si>
  <si>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</si>
  <si>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</si>
  <si>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</si>
  <si>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</si>
  <si>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</si>
  <si>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</si>
  <si>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</si>
  <si>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</si>
  <si>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</si>
  <si>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</si>
  <si>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</si>
  <si>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</si>
  <si>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</si>
  <si>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</si>
  <si>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</si>
  <si>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</si>
  <si>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</si>
  <si>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</si>
  <si>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</si>
  <si>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</si>
  <si>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</si>
  <si>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</si>
  <si>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</si>
  <si>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</si>
  <si>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</si>
  <si>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</si>
  <si>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</si>
  <si>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</si>
  <si>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</si>
  <si>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</si>
  <si>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</si>
  <si>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</si>
  <si>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</si>
  <si>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</si>
  <si>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</si>
  <si>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</si>
  <si>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</si>
  <si>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</si>
  <si>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</si>
  <si>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</si>
  <si>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</si>
  <si>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</si>
  <si>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</si>
  <si>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</si>
  <si>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</si>
  <si>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</si>
  <si>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</si>
  <si>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</si>
  <si>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</si>
  <si>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</si>
  <si>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</si>
  <si>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</si>
  <si>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</si>
  <si>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</si>
  <si>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</si>
  <si>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</si>
  <si>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</si>
  <si>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</si>
  <si>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</si>
  <si>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</si>
  <si>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</si>
  <si>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</si>
  <si>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</si>
  <si>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</si>
  <si>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</si>
  <si>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</si>
  <si>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</si>
  <si>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</si>
  <si>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</si>
  <si>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</si>
  <si>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</si>
  <si>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</si>
  <si>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</si>
  <si>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</si>
  <si>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</si>
  <si>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</si>
  <si>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</si>
  <si>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</si>
  <si>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</si>
  <si>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</si>
  <si>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</si>
  <si>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</si>
  <si>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</si>
  <si>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</si>
  <si>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</si>
  <si>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</si>
  <si>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</si>
  <si>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</si>
  <si>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Goals</t>
  </si>
  <si>
    <t>Number Succesful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</si>
  <si>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</si>
  <si>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</si>
  <si>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</si>
  <si>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</si>
  <si>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</si>
  <si>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</si>
  <si>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</si>
  <si>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</si>
  <si>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</si>
  <si>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</si>
  <si>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</si>
  <si>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</si>
  <si>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</si>
  <si>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</si>
  <si>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</si>
  <si>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</si>
  <si>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</si>
  <si>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</si>
  <si>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 %</t>
  </si>
  <si>
    <t>Failure %</t>
  </si>
  <si>
    <t>Success to failure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</si>
</sst>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4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43" applyFont="1"/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6" fillId="0" borderId="0" xfId="0" applyFont="1"/>
    <xf numFmtId="10" fontId="0" fillId="0" borderId="0" xfId="43" applyNumberFormat="1" applyFont="1"/>
    <xf numFmtId="10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1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HW.xlsx]Sheet 3!PivotTable4</c:name>
    <c:fmtId val="16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B9A-8212-36F981A7F825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B9A-8212-36F981A7F825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B9A-8212-36F981A7F825}"/>
            </c:ext>
          </c:extLst>
        </c:ser>
        <c:ser>
          <c:idx val="3"/>
          <c:order val="3"/>
          <c:tx>
            <c:strRef>
              <c:f>'Sheet 3'!$E$4:$E$5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5-45A0-85D3-C164D2AB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001215"/>
        <c:axId val="1088988735"/>
      </c:lineChart>
      <c:catAx>
        <c:axId val="108900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8735"/>
        <c:crosses val="autoZero"/>
        <c:auto val="1"/>
        <c:lblAlgn val="ctr"/>
        <c:lblOffset val="100"/>
        <c:noMultiLvlLbl val="0"/>
      </c:catAx>
      <c:valAx>
        <c:axId val="10889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0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770850743774029E-2"/>
          <c:y val="9.5001663749741269E-2"/>
          <c:w val="0.85033926161789852"/>
          <c:h val="0.735885313861321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1-438B-813E-B8B49802B96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1-438B-813E-B8B49802B96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E-4218-8501-BDC1C13FEF7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E-4218-8501-BDC1C13F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215615"/>
        <c:axId val="1656216447"/>
      </c:barChart>
      <c:catAx>
        <c:axId val="165621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16447"/>
        <c:crosses val="autoZero"/>
        <c:auto val="1"/>
        <c:lblAlgn val="ctr"/>
        <c:lblOffset val="100"/>
        <c:noMultiLvlLbl val="0"/>
      </c:catAx>
      <c:valAx>
        <c:axId val="16562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1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268661</xdr:colOff>
      <xdr:row>1</xdr:row>
      <xdr:rowOff>82922</xdr:rowOff>
    </xdr:from>
    <xdr:to>
      <xdr:col>12</xdr:col>
      <xdr:colOff>324131</xdr:colOff>
      <xdr:row>19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5563C-4754-F724-6D17-DFD7BD62E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2</xdr:row>
      <xdr:rowOff>9524</xdr:rowOff>
    </xdr:from>
    <xdr:to>
      <xdr:col>18</xdr:col>
      <xdr:colOff>493059</xdr:colOff>
      <xdr:row>35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7E53B-3B06-CB09-A070-A3159B75A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sandoval" refreshedDate="44748.428007291666" createdVersion="8" refreshedVersion="8" minRefreshableVersion="3" recordCount="1000" xr:uid="{4AAE6735-1732-4A7B-A1C0-0782BF279EF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08501776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sandoval" refreshedDate="44749.725854745368" backgroundQuery="1" createdVersion="8" refreshedVersion="8" minRefreshableVersion="3" recordCount="0" supportSubquery="1" supportAdvancedDrill="1" xr:uid="{420330AA-608B-4E65-8837-D3B9CD451E10}">
  <cacheSource type="external" connectionId="1"/>
  <cacheFields count="5">
    <cacheField name="[Measures].[Count of outcome]" caption="Count of outcome" numFmtId="0" hierarchy="27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a Ended Conversion]" caption="Data Ended Conversion" attribute="1" time="1" defaultMemberUniqueName="[Range].[Data Ended Conversion].[All]" allUniqueName="[Range].[Data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rent Category]" caption="Count of Parent 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x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x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x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x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x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x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x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x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x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x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x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x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x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x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x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x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x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x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x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x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x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x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x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x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x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x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x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x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x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x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x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x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x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x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x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x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x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x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x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x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x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x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x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x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x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x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x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x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x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x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x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x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x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x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x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x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x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x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x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x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x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x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x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x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x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x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x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x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x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x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x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x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x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x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x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x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x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x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x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x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x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x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x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x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x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x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x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x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x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x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x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x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x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x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x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x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x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x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x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x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x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x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x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x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x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x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x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x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x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x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x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x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x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x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x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x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x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x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x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x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x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x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x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x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x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x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x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x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x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x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x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x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x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x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x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x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x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x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x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x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x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x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x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x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x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x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x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x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x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x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x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x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x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x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x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x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x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x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x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x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x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x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x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x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x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x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x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x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x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x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x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x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x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x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x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x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x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x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x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x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x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x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x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x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x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x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x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x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x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x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x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x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x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x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x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x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x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x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x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x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x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x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x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x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x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x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x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x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x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x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x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x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x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x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x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x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x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x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x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x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x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x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x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x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x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x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x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x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x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x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x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x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x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x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x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x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x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x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x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x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x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x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x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x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x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x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x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x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x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x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x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x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x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x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x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x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x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x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x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x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x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x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x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x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x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x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x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x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x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x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x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x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x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x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x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x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x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x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x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x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x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x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x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x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x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x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x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x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x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x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x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x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x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x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x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x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x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x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x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x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x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x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x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x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x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x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x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x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x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x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x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x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x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x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x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x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x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x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x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x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x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x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x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x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x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x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x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x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x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x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x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x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x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x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x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x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x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x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x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x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x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x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x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x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x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x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x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x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x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x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x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x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x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x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x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x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x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x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x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x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x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x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x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x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x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x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x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x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x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x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x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x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x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x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x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x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x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x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x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x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x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x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x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x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x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x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x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x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x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x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x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x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x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x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x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x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x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x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x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x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x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x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x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x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x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x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x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x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x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x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x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x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x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x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x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x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x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x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x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x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x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x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x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x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x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x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x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x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x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x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x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x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x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x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x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x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x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x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x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x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x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x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x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x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x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x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x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x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x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x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x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x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x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x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x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x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x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x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x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x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x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x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x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x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x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x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x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x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x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x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x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x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x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x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x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x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x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x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x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x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x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x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x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x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x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x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x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x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x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x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x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x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x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x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x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x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x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x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x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x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x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x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x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x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x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x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x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x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x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x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x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x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x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x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x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x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x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x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x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x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x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x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x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x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x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x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x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x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x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x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x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x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x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x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x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x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x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x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x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x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x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x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x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x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x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x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x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x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x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x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x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x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x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x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x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x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x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x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x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x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x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x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x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x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x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x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x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x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x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x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x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x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x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x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x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x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x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x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x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x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x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x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x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x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x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x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x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x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x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x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x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x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x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x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x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x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x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x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x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x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x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x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x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x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x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x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x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x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x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x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x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x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x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x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x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x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x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x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x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x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x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x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x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x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x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x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x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x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x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x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x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x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x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x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x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x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x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x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x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x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x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x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x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x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x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x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x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x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x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x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x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x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x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x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x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x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x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x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x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x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x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x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x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x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x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x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x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x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x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x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x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x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x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x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x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x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x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x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x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x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x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x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x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x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x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x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x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x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x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x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x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x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x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x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x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x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x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x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x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x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x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x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x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x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x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x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x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x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x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x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x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x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x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x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x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x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x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x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x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x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x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x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x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x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x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x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x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x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x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x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x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x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x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x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x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x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x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x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x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x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x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x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x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x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x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x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x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x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x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x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x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x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x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x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x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x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x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x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x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x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x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x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x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x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x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x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x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x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x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x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x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x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x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x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x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x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x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x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x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x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x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x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x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x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x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x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x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x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x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x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x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x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x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x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x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x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x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x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x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x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x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x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x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x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x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x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x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x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x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x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x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x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x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x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x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x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x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x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x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x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x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x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x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x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x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x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x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x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x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x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x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x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x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x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x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x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x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x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x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x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x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x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x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x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x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x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x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x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x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x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x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x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x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x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x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x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x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x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x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x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x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x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x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x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x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x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x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x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x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x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x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x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x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x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x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x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x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x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x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x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x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x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x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x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x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x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x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x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x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x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x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x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x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x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x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x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x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x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x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x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x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x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x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x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x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x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x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x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x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x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x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x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x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x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x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x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x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x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x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x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x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x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x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x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x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x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x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x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x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x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x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x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x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x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x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x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x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x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x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x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x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x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x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x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x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x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x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x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x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x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x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x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x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x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x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x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x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x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x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x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x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x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x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x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x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x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x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x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x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x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x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x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x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x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x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x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x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x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x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x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x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x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x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x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x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x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x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x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x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x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x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x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x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x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x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x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x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x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x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x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BA2B5-9AFC-476C-8785-39611B6DB0E9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7">
  <location ref="A4:F18" firstHeaderRow="1" firstDataRow="2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efaultSubtotal="0" defaultAttributeDrillState="1">
      <items count="4">
        <item x="0"/>
        <item x="1"/>
        <item x="3"/>
        <item x="2"/>
      </items>
    </pivotField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0" subtotal="count" baseField="0" baseItem="0"/>
  </dataField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1AE63-EBEF-45BD-B240-4A245C91EA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7" type="button" dataOnly="0" labelOnly="1" outline="0" axis="axisRow" fieldPosition="0"/>
    </format>
    <format dxfId="3">
      <pivotArea dataOnly="0" labelOnly="1" fieldPosition="0">
        <references count="1">
          <reference field="17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951" zoomScale="55" zoomScaleNormal="55" workbookViewId="0"/>
  </sheetViews>
  <sheetFormatPr defaultColWidth="11" defaultRowHeight="15.75" x14ac:dyDescent="0.25"/>
  <cols>
    <col min="1" max="1" width="4.875" bestFit="1" customWidth="1"/>
    <col min="2" max="2" width="30.625" style="4" bestFit="1" customWidth="1"/>
    <col min="3" max="3" width="33.5" style="3" customWidth="1"/>
    <col min="6" max="6" width="20.625" bestFit="1" customWidth="1"/>
    <col min="8" max="8" width="19.25" bestFit="1" customWidth="1"/>
    <col min="9" max="9" width="23.25" bestFit="1" customWidth="1"/>
    <col min="10" max="10" width="12.125" style="11" customWidth="1"/>
    <col min="11" max="11" width="12.875" customWidth="1"/>
    <col min="12" max="12" width="16" bestFit="1" customWidth="1"/>
    <col min="13" max="13" width="12.875" bestFit="1" customWidth="1"/>
    <col min="14" max="14" width="32.125" bestFit="1" customWidth="1"/>
    <col min="15" max="15" width="30.125" bestFit="1" customWidth="1"/>
    <col min="16" max="16" width="13.5" bestFit="1" customWidth="1"/>
    <col min="18" max="18" width="33.25" bestFit="1" customWidth="1"/>
    <col min="19" max="19" width="22.375" customWidth="1"/>
    <col min="20" max="20" width="20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12">
        <f t="shared" ref="F2:F65" si="0">E2/D2</f>
        <v>0</v>
      </c>
      <c r="G2" t="s">
        <v>14</v>
      </c>
      <c r="H2">
        <v>0</v>
      </c>
      <c r="I2" s="5">
        <v>0</v>
      </c>
      <c r="J2" s="11" t="s">
        <v>15</v>
      </c>
      <c r="K2" t="s">
        <v>16</v>
      </c>
      <c r="L2">
        <v>1448690400</v>
      </c>
      <c r="M2">
        <v>1450159200</v>
      </c>
      <c r="N2" s="9">
        <f t="shared" ref="N2:N65" si="1">(((L2/60)/60)/24)+DATE(1970,1,1)</f>
        <v>42336.25</v>
      </c>
      <c r="O2" s="9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2">
        <f t="shared" si="0"/>
        <v>10.4</v>
      </c>
      <c r="G3" t="s">
        <v>20</v>
      </c>
      <c r="H3">
        <v>158</v>
      </c>
      <c r="I3" s="5">
        <f t="shared" ref="I3:I66" si="3">E3/H3</f>
        <v>92.151898734177209</v>
      </c>
      <c r="J3" s="11" t="s">
        <v>21</v>
      </c>
      <c r="K3" t="s">
        <v>22</v>
      </c>
      <c r="L3">
        <v>1408424400</v>
      </c>
      <c r="M3">
        <v>1408597200</v>
      </c>
      <c r="N3" s="9">
        <f t="shared" si="1"/>
        <v>41870.208333333336</v>
      </c>
      <c r="O3" s="9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2">
        <f t="shared" si="0"/>
        <v>1.3147878228782288</v>
      </c>
      <c r="G4" t="s">
        <v>20</v>
      </c>
      <c r="H4">
        <v>1425</v>
      </c>
      <c r="I4" s="5">
        <f t="shared" si="3"/>
        <v>100.01614035087719</v>
      </c>
      <c r="J4" s="11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2">
        <f t="shared" si="0"/>
        <v>0.58976190476190471</v>
      </c>
      <c r="G5" t="s">
        <v>14</v>
      </c>
      <c r="H5">
        <v>24</v>
      </c>
      <c r="I5" s="5">
        <f t="shared" si="3"/>
        <v>103.20833333333333</v>
      </c>
      <c r="J5" s="11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2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s="11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2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s="11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2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s="11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2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s="11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2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s="11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2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s="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2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s="11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2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s="11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2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s="11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2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s="11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2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s="11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2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s="11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2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s="11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2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s="11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2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s="11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2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s="1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2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s="11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2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s="11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2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s="11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2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s="11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2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s="11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2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s="11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2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s="11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2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s="11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2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s="11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2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s="1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2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s="11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2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s="11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2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s="11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2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s="11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2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s="11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2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s="11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2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s="11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2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s="11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2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s="11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2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s="1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2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s="11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2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s="11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2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s="11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2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s="11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2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s="11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2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s="11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2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s="11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2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s="11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2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s="11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2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s="1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2">
        <f t="shared" si="0"/>
        <v>0.02</v>
      </c>
      <c r="G52" t="s">
        <v>14</v>
      </c>
      <c r="H52">
        <v>1</v>
      </c>
      <c r="I52" s="5">
        <f t="shared" si="3"/>
        <v>2</v>
      </c>
      <c r="J52" s="11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2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s="11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2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s="11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2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s="11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2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s="11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2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s="11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2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s="11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2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s="11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2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s="11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2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s="1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2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s="11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2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s="11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2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s="11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2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s="11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2">
        <f t="shared" ref="F66:F129" si="4">E66/D66</f>
        <v>0.97642857142857142</v>
      </c>
      <c r="G66" t="s">
        <v>14</v>
      </c>
      <c r="H66">
        <v>38</v>
      </c>
      <c r="I66" s="5">
        <f t="shared" si="3"/>
        <v>71.94736842105263</v>
      </c>
      <c r="J66" s="11" t="s">
        <v>21</v>
      </c>
      <c r="K66" t="s">
        <v>22</v>
      </c>
      <c r="L66">
        <v>1530507600</v>
      </c>
      <c r="M66">
        <v>1531803600</v>
      </c>
      <c r="N66" s="9">
        <f t="shared" ref="N66:N129" si="5">(((L66/60)/60)/24)+DATE(1970,1,1)</f>
        <v>43283.208333333328</v>
      </c>
      <c r="O66" s="9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2">
        <f t="shared" si="4"/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s="11" t="s">
        <v>21</v>
      </c>
      <c r="K67" t="s">
        <v>22</v>
      </c>
      <c r="L67">
        <v>1296108000</v>
      </c>
      <c r="M67">
        <v>1296712800</v>
      </c>
      <c r="N67" s="9">
        <f t="shared" si="5"/>
        <v>40570.25</v>
      </c>
      <c r="O67" s="9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2">
        <f t="shared" si="4"/>
        <v>0.45068965517241377</v>
      </c>
      <c r="G68" t="s">
        <v>14</v>
      </c>
      <c r="H68">
        <v>12</v>
      </c>
      <c r="I68" s="5">
        <f t="shared" si="7"/>
        <v>108.91666666666667</v>
      </c>
      <c r="J68" s="11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2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s="11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2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s="11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2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s="1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2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s="11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2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s="11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2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s="11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2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s="11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2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s="11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2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s="11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2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s="11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2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s="11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2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s="11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2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s="1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2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s="11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2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s="11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2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s="11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2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s="11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2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s="11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2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s="11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2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s="11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2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s="11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2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s="11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2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s="1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2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s="11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2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s="11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2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s="11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2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s="11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2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s="11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2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s="11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2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s="11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2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s="11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2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s="11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2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s="1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2">
        <f t="shared" si="4"/>
        <v>0.01</v>
      </c>
      <c r="G102" t="s">
        <v>14</v>
      </c>
      <c r="H102">
        <v>1</v>
      </c>
      <c r="I102" s="5">
        <f t="shared" si="7"/>
        <v>1</v>
      </c>
      <c r="J102" s="11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2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s="11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2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s="11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2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s="11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2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s="11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2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s="11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2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s="11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2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s="11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2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s="11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2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s="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2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s="11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2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s="11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2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s="11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2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s="11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2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s="11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2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s="11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2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s="11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2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s="11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2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s="11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2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s="1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2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s="11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2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s="11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2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s="11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2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s="11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2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s="11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2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s="11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2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s="11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2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s="11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2">
        <f t="shared" ref="F130:F193" si="8">E130/D130</f>
        <v>0.60334277620396604</v>
      </c>
      <c r="G130" t="s">
        <v>74</v>
      </c>
      <c r="H130">
        <v>532</v>
      </c>
      <c r="I130" s="5">
        <f t="shared" si="7"/>
        <v>80.067669172932327</v>
      </c>
      <c r="J130" s="11" t="s">
        <v>21</v>
      </c>
      <c r="K130" t="s">
        <v>22</v>
      </c>
      <c r="L130">
        <v>1282885200</v>
      </c>
      <c r="M130">
        <v>1284008400</v>
      </c>
      <c r="N130" s="9">
        <f t="shared" ref="N130:N193" si="9">(((L130/60)/60)/24)+DATE(1970,1,1)</f>
        <v>40417.208333333336</v>
      </c>
      <c r="O130" s="9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2">
        <f t="shared" si="8"/>
        <v>3.2026936026936029E-2</v>
      </c>
      <c r="G131" t="s">
        <v>74</v>
      </c>
      <c r="H131">
        <v>55</v>
      </c>
      <c r="I131" s="5">
        <f t="shared" ref="I131:I194" si="11">E131/H131</f>
        <v>86.472727272727269</v>
      </c>
      <c r="J131" s="11" t="s">
        <v>26</v>
      </c>
      <c r="K131" t="s">
        <v>27</v>
      </c>
      <c r="L131">
        <v>1422943200</v>
      </c>
      <c r="M131">
        <v>1425103200</v>
      </c>
      <c r="N131" s="9">
        <f t="shared" si="9"/>
        <v>42038.25</v>
      </c>
      <c r="O131" s="9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2">
        <f t="shared" si="8"/>
        <v>1.5546875</v>
      </c>
      <c r="G132" t="s">
        <v>20</v>
      </c>
      <c r="H132">
        <v>533</v>
      </c>
      <c r="I132" s="5">
        <f t="shared" si="11"/>
        <v>28.001876172607879</v>
      </c>
      <c r="J132" s="11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2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s="11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2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s="11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2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s="11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2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s="11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2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s="11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2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s="11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2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s="11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2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s="11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2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s="1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2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s="11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2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s="11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2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s="11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2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s="11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2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s="11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2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s="11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2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s="11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2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s="11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2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s="11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2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s="1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2">
        <f t="shared" si="8"/>
        <v>0.01</v>
      </c>
      <c r="G152" t="s">
        <v>14</v>
      </c>
      <c r="H152">
        <v>1</v>
      </c>
      <c r="I152" s="5">
        <f t="shared" si="11"/>
        <v>1</v>
      </c>
      <c r="J152" s="11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2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s="11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2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s="11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2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s="11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2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s="11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2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s="11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2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s="11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2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s="11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2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s="11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2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s="1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2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s="11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2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s="11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2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s="11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2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s="11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2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s="11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2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s="11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2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s="11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2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s="11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2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s="11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2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s="1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2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s="11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2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s="11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2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s="11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2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s="11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2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s="11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2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s="11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2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s="11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2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s="11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2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s="11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2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s="1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2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s="11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2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s="11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2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s="11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2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s="11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2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s="11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2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s="11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2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s="11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2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s="11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2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s="11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2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s="1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2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s="11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2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s="11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2">
        <f t="shared" ref="F194:F257" si="12">E194/D194</f>
        <v>0.19992957746478873</v>
      </c>
      <c r="G194" t="s">
        <v>14</v>
      </c>
      <c r="H194">
        <v>243</v>
      </c>
      <c r="I194" s="5">
        <f t="shared" si="11"/>
        <v>35.049382716049379</v>
      </c>
      <c r="J194" s="11" t="s">
        <v>21</v>
      </c>
      <c r="K194" t="s">
        <v>22</v>
      </c>
      <c r="L194">
        <v>1403845200</v>
      </c>
      <c r="M194">
        <v>1404190800</v>
      </c>
      <c r="N194" s="9">
        <f t="shared" ref="N194:N257" si="13">(((L194/60)/60)/24)+DATE(1970,1,1)</f>
        <v>41817.208333333336</v>
      </c>
      <c r="O194" s="9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2">
        <f t="shared" si="12"/>
        <v>0.45636363636363636</v>
      </c>
      <c r="G195" t="s">
        <v>14</v>
      </c>
      <c r="H195">
        <v>65</v>
      </c>
      <c r="I195" s="5">
        <f t="shared" ref="I195:I258" si="15">E195/H195</f>
        <v>46.338461538461537</v>
      </c>
      <c r="J195" s="11" t="s">
        <v>21</v>
      </c>
      <c r="K195" t="s">
        <v>22</v>
      </c>
      <c r="L195">
        <v>1523163600</v>
      </c>
      <c r="M195">
        <v>1523509200</v>
      </c>
      <c r="N195" s="9">
        <f t="shared" si="13"/>
        <v>43198.208333333328</v>
      </c>
      <c r="O195" s="9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2">
        <f t="shared" si="12"/>
        <v>1.227605633802817</v>
      </c>
      <c r="G196" t="s">
        <v>20</v>
      </c>
      <c r="H196">
        <v>126</v>
      </c>
      <c r="I196" s="5">
        <f t="shared" si="15"/>
        <v>69.174603174603178</v>
      </c>
      <c r="J196" s="11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2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s="11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2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s="11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2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s="11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2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s="11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2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s="1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2">
        <f t="shared" si="12"/>
        <v>0.02</v>
      </c>
      <c r="G202" t="s">
        <v>14</v>
      </c>
      <c r="H202">
        <v>1</v>
      </c>
      <c r="I202" s="5">
        <f t="shared" si="15"/>
        <v>2</v>
      </c>
      <c r="J202" s="11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2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s="11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2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s="11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2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s="11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2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s="11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2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s="11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2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s="11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2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s="11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2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s="11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2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s="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2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s="11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2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s="11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2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s="11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2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s="11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2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s="11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2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s="11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2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s="11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2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s="11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2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s="11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2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s="1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2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s="11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2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s="11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2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s="11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2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s="11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2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s="11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2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s="11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2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s="11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2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s="11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2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s="11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2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s="1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2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s="11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2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s="11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2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s="11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2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s="11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2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s="11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2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s="11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2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s="11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2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s="11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2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s="11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2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s="1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2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s="11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2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s="11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2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s="11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2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s="11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2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s="11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2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s="11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2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s="11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2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s="11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2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s="11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2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s="1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2">
        <f t="shared" si="12"/>
        <v>0.03</v>
      </c>
      <c r="G252" t="s">
        <v>14</v>
      </c>
      <c r="H252">
        <v>1</v>
      </c>
      <c r="I252" s="5">
        <f t="shared" si="15"/>
        <v>3</v>
      </c>
      <c r="J252" s="11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2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s="11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2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s="11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2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s="11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2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s="11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2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s="11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2">
        <f t="shared" ref="F258:F321" si="16">E258/D258</f>
        <v>0.23390243902439026</v>
      </c>
      <c r="G258" t="s">
        <v>14</v>
      </c>
      <c r="H258">
        <v>15</v>
      </c>
      <c r="I258" s="5">
        <f t="shared" si="15"/>
        <v>63.93333333333333</v>
      </c>
      <c r="J258" s="11" t="s">
        <v>40</v>
      </c>
      <c r="K258" t="s">
        <v>41</v>
      </c>
      <c r="L258">
        <v>1453615200</v>
      </c>
      <c r="M258">
        <v>1456812000</v>
      </c>
      <c r="N258" s="9">
        <f t="shared" ref="N258:N321" si="17">(((L258/60)/60)/24)+DATE(1970,1,1)</f>
        <v>42393.25</v>
      </c>
      <c r="O258" s="9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2">
        <f t="shared" si="16"/>
        <v>1.46</v>
      </c>
      <c r="G259" t="s">
        <v>20</v>
      </c>
      <c r="H259">
        <v>92</v>
      </c>
      <c r="I259" s="5">
        <f t="shared" ref="I259:I322" si="19">E259/H259</f>
        <v>90.456521739130437</v>
      </c>
      <c r="J259" s="11" t="s">
        <v>21</v>
      </c>
      <c r="K259" t="s">
        <v>22</v>
      </c>
      <c r="L259">
        <v>1362463200</v>
      </c>
      <c r="M259">
        <v>1363669200</v>
      </c>
      <c r="N259" s="9">
        <f t="shared" si="17"/>
        <v>41338.25</v>
      </c>
      <c r="O259" s="9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2">
        <f t="shared" si="16"/>
        <v>2.6848000000000001</v>
      </c>
      <c r="G260" t="s">
        <v>20</v>
      </c>
      <c r="H260">
        <v>186</v>
      </c>
      <c r="I260" s="5">
        <f t="shared" si="19"/>
        <v>72.172043010752688</v>
      </c>
      <c r="J260" s="11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2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s="1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2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s="11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2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s="11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2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s="11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2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s="11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2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s="11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2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s="11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2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s="11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2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s="11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2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s="11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2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s="1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2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s="11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2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s="11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2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s="11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2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s="11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2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s="11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2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s="11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2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s="11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2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s="11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2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s="11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2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s="1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2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s="11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2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s="11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2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s="11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2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s="11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2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s="11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2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s="11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2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s="11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2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s="11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2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s="11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2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s="1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2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s="11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2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s="11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2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s="11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2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s="11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2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s="11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2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s="11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2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s="11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2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s="11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2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s="11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2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s="1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2">
        <f t="shared" si="16"/>
        <v>0.05</v>
      </c>
      <c r="G302" t="s">
        <v>14</v>
      </c>
      <c r="H302">
        <v>1</v>
      </c>
      <c r="I302" s="5">
        <f t="shared" si="19"/>
        <v>5</v>
      </c>
      <c r="J302" s="11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2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s="11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2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s="11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2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s="11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2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s="11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2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s="11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2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s="11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2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s="11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2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s="11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2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s="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2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s="11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2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s="11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2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s="11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2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s="11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2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s="11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2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s="11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2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s="11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2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s="11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2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s="11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2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s="1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2">
        <f t="shared" ref="F322:F385" si="20">E322/D322</f>
        <v>9.5876777251184833E-2</v>
      </c>
      <c r="G322" t="s">
        <v>14</v>
      </c>
      <c r="H322">
        <v>80</v>
      </c>
      <c r="I322" s="5">
        <f t="shared" si="19"/>
        <v>101.15</v>
      </c>
      <c r="J322" s="11" t="s">
        <v>21</v>
      </c>
      <c r="K322" t="s">
        <v>22</v>
      </c>
      <c r="L322">
        <v>1305003600</v>
      </c>
      <c r="M322">
        <v>1305781200</v>
      </c>
      <c r="N322" s="9">
        <f t="shared" ref="N322:N385" si="21">(((L322/60)/60)/24)+DATE(1970,1,1)</f>
        <v>40673.208333333336</v>
      </c>
      <c r="O322" s="9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2">
        <f t="shared" si="20"/>
        <v>0.94144366197183094</v>
      </c>
      <c r="G323" t="s">
        <v>14</v>
      </c>
      <c r="H323">
        <v>2468</v>
      </c>
      <c r="I323" s="5">
        <f t="shared" ref="I323:I386" si="23">E323/H323</f>
        <v>65.000810372771468</v>
      </c>
      <c r="J323" s="11" t="s">
        <v>21</v>
      </c>
      <c r="K323" t="s">
        <v>22</v>
      </c>
      <c r="L323">
        <v>1301634000</v>
      </c>
      <c r="M323">
        <v>1302325200</v>
      </c>
      <c r="N323" s="9">
        <f t="shared" si="21"/>
        <v>40634.208333333336</v>
      </c>
      <c r="O323" s="9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2">
        <f t="shared" si="20"/>
        <v>1.6656234096692113</v>
      </c>
      <c r="G324" t="s">
        <v>20</v>
      </c>
      <c r="H324">
        <v>5168</v>
      </c>
      <c r="I324" s="5">
        <f t="shared" si="23"/>
        <v>37.998645510835914</v>
      </c>
      <c r="J324" s="11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2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s="11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2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s="11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2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s="11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2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s="11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2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s="11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2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s="11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2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s="1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2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s="11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2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s="11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2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s="11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2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s="11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2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s="11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2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s="11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2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s="11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2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s="11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2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s="11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2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s="1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2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s="11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2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s="11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2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s="11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2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s="11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2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s="11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2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s="11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2">
        <f t="shared" si="20"/>
        <v>0.34475</v>
      </c>
      <c r="G348" t="s">
        <v>14</v>
      </c>
      <c r="H348">
        <v>25</v>
      </c>
      <c r="I348" s="5">
        <f t="shared" si="23"/>
        <v>110.32</v>
      </c>
      <c r="J348" s="11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2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s="11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2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s="11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2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s="1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2">
        <f t="shared" si="20"/>
        <v>0.05</v>
      </c>
      <c r="G352" t="s">
        <v>14</v>
      </c>
      <c r="H352">
        <v>1</v>
      </c>
      <c r="I352" s="5">
        <f t="shared" si="23"/>
        <v>5</v>
      </c>
      <c r="J352" s="11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2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s="11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2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s="11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2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s="11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2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s="11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2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s="11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2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s="11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2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s="11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2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s="11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2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s="1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2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s="11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2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s="11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2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s="11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2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s="11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2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s="11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2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s="11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2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s="11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2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s="11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2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s="11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2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s="1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2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s="11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2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s="11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2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s="11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2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s="11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2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s="11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2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s="11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2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s="11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2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s="11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2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s="11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2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s="1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2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s="11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2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s="11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2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s="11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2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s="11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2">
        <f t="shared" ref="F386:F449" si="24">E386/D386</f>
        <v>1.7200961538461539</v>
      </c>
      <c r="G386" t="s">
        <v>20</v>
      </c>
      <c r="H386">
        <v>4799</v>
      </c>
      <c r="I386" s="5">
        <f t="shared" si="23"/>
        <v>41.004167534903104</v>
      </c>
      <c r="J386" s="11" t="s">
        <v>21</v>
      </c>
      <c r="K386" t="s">
        <v>22</v>
      </c>
      <c r="L386">
        <v>1486706400</v>
      </c>
      <c r="M386">
        <v>1489039200</v>
      </c>
      <c r="N386" s="9">
        <f t="shared" ref="N386:N449" si="25">(((L386/60)/60)/24)+DATE(1970,1,1)</f>
        <v>42776.25</v>
      </c>
      <c r="O386" s="9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2">
        <f t="shared" si="24"/>
        <v>1.4616709511568124</v>
      </c>
      <c r="G387" t="s">
        <v>20</v>
      </c>
      <c r="H387">
        <v>1137</v>
      </c>
      <c r="I387" s="5">
        <f t="shared" ref="I387:I450" si="27">E387/H387</f>
        <v>50.007915567282325</v>
      </c>
      <c r="J387" s="11" t="s">
        <v>21</v>
      </c>
      <c r="K387" t="s">
        <v>22</v>
      </c>
      <c r="L387">
        <v>1553835600</v>
      </c>
      <c r="M387">
        <v>1556600400</v>
      </c>
      <c r="N387" s="9">
        <f t="shared" si="25"/>
        <v>43553.208333333328</v>
      </c>
      <c r="O387" s="9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2">
        <f t="shared" si="24"/>
        <v>0.76423616236162362</v>
      </c>
      <c r="G388" t="s">
        <v>14</v>
      </c>
      <c r="H388">
        <v>1068</v>
      </c>
      <c r="I388" s="5">
        <f t="shared" si="27"/>
        <v>96.960674157303373</v>
      </c>
      <c r="J388" s="11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2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s="11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2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s="11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2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s="1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2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s="11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2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s="11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2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s="11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2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s="11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2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s="11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2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s="11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2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s="11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2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s="11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2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s="11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2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s="1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2">
        <f t="shared" si="24"/>
        <v>0.02</v>
      </c>
      <c r="G402" t="s">
        <v>14</v>
      </c>
      <c r="H402">
        <v>1</v>
      </c>
      <c r="I402" s="5">
        <f t="shared" si="27"/>
        <v>2</v>
      </c>
      <c r="J402" s="11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2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s="11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2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s="11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2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s="11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2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s="11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2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s="11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2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s="11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2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s="11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2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s="11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2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s="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2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s="11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2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s="11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2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s="11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2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s="11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2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s="11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2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s="11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2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s="11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2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s="11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2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s="11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2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s="1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2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s="11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2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s="11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2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s="11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2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s="11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2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s="11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2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s="11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2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s="11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2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s="11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2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s="11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2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s="1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2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s="11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2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s="11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2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s="11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2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s="11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2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s="11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2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s="11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2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s="11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2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s="11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2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s="11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2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s="1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2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s="11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2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s="11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2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s="11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2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s="11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2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s="11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2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s="11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2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s="11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2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s="11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2">
        <f t="shared" ref="F450:F513" si="28">E450/D450</f>
        <v>0.50482758620689661</v>
      </c>
      <c r="G450" t="s">
        <v>14</v>
      </c>
      <c r="H450">
        <v>605</v>
      </c>
      <c r="I450" s="5">
        <f t="shared" si="27"/>
        <v>75.014876033057845</v>
      </c>
      <c r="J450" s="11" t="s">
        <v>21</v>
      </c>
      <c r="K450" t="s">
        <v>22</v>
      </c>
      <c r="L450">
        <v>1365915600</v>
      </c>
      <c r="M450">
        <v>1366088400</v>
      </c>
      <c r="N450" s="9">
        <f t="shared" ref="N450:N513" si="29">(((L450/60)/60)/24)+DATE(1970,1,1)</f>
        <v>41378.208333333336</v>
      </c>
      <c r="O450" s="9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2">
        <f t="shared" si="28"/>
        <v>9.67</v>
      </c>
      <c r="G451" t="s">
        <v>20</v>
      </c>
      <c r="H451">
        <v>86</v>
      </c>
      <c r="I451" s="5">
        <f t="shared" ref="I451:I514" si="31">E451/H451</f>
        <v>101.19767441860465</v>
      </c>
      <c r="J451" s="11" t="s">
        <v>36</v>
      </c>
      <c r="K451" t="s">
        <v>37</v>
      </c>
      <c r="L451">
        <v>1551852000</v>
      </c>
      <c r="M451">
        <v>1553317200</v>
      </c>
      <c r="N451" s="9">
        <f t="shared" si="29"/>
        <v>43530.25</v>
      </c>
      <c r="O451" s="9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2">
        <f t="shared" si="28"/>
        <v>0.04</v>
      </c>
      <c r="G452" t="s">
        <v>14</v>
      </c>
      <c r="H452">
        <v>1</v>
      </c>
      <c r="I452" s="5">
        <f t="shared" si="31"/>
        <v>4</v>
      </c>
      <c r="J452" s="11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2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s="11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2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s="11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2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s="11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2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s="11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2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s="11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2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s="11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2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s="11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2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s="11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2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s="1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2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s="11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2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s="11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2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s="11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2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s="11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2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s="11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2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s="11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2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s="11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2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s="11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2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s="11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2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s="1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2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s="11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2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s="11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2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s="11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2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s="11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2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s="11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2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s="11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2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s="11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2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s="11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2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s="11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2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s="1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2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s="11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2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s="11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2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s="11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2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s="11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2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s="11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2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s="11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2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s="11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2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s="11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2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s="11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2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s="1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2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s="11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2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s="11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2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s="11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2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s="11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2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s="11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2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s="11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2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s="11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2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s="11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2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s="11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2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s="1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2">
        <f t="shared" si="28"/>
        <v>0</v>
      </c>
      <c r="G502" t="s">
        <v>14</v>
      </c>
      <c r="H502">
        <v>0</v>
      </c>
      <c r="I502" s="5" t="e">
        <f t="shared" si="31"/>
        <v>#DIV/0!</v>
      </c>
      <c r="J502" s="11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2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s="11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2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s="11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2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s="11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2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s="11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2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s="11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2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s="11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2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s="11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2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s="11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2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s="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2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s="11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2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s="11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2">
        <f t="shared" ref="F514:F577" si="32">E514/D514</f>
        <v>1.3931868131868133</v>
      </c>
      <c r="G514" t="s">
        <v>20</v>
      </c>
      <c r="H514">
        <v>239</v>
      </c>
      <c r="I514" s="5">
        <f t="shared" si="31"/>
        <v>53.046025104602514</v>
      </c>
      <c r="J514" s="11" t="s">
        <v>21</v>
      </c>
      <c r="K514" t="s">
        <v>22</v>
      </c>
      <c r="L514">
        <v>1404536400</v>
      </c>
      <c r="M514">
        <v>1404622800</v>
      </c>
      <c r="N514" s="9">
        <f t="shared" ref="N514:N577" si="33">(((L514/60)/60)/24)+DATE(1970,1,1)</f>
        <v>41825.208333333336</v>
      </c>
      <c r="O514" s="9">
        <f t="shared" ref="O514:O577" si="34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2">
        <f t="shared" si="32"/>
        <v>0.39277108433734942</v>
      </c>
      <c r="G515" t="s">
        <v>74</v>
      </c>
      <c r="H515">
        <v>35</v>
      </c>
      <c r="I515" s="5">
        <f t="shared" ref="I515:I578" si="35">E515/H515</f>
        <v>93.142857142857139</v>
      </c>
      <c r="J515" s="11" t="s">
        <v>21</v>
      </c>
      <c r="K515" t="s">
        <v>22</v>
      </c>
      <c r="L515">
        <v>1284008400</v>
      </c>
      <c r="M515">
        <v>1284181200</v>
      </c>
      <c r="N515" s="9">
        <f t="shared" si="33"/>
        <v>40430.208333333336</v>
      </c>
      <c r="O515" s="9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2">
        <f t="shared" si="32"/>
        <v>0.22439077144917088</v>
      </c>
      <c r="G516" t="s">
        <v>74</v>
      </c>
      <c r="H516">
        <v>528</v>
      </c>
      <c r="I516" s="5">
        <f t="shared" si="35"/>
        <v>58.945075757575758</v>
      </c>
      <c r="J516" s="11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2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s="11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2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s="11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2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s="11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2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s="11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2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s="1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2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s="11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2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s="11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2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s="11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2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s="11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2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s="11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2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s="11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2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s="11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2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s="11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2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s="11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2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s="1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2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s="11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2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s="11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2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s="11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2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s="11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2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s="11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2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s="11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2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s="11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2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s="11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2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s="11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2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s="1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2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s="11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2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s="11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2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s="11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2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s="11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2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s="11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2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s="11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2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s="11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2">
        <f t="shared" si="32"/>
        <v>9.69</v>
      </c>
      <c r="G549" t="s">
        <v>20</v>
      </c>
      <c r="H549">
        <v>156</v>
      </c>
      <c r="I549" s="5">
        <f t="shared" si="35"/>
        <v>80.75</v>
      </c>
      <c r="J549" s="11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2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s="11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2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s="1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2">
        <f t="shared" si="32"/>
        <v>0.04</v>
      </c>
      <c r="G552" t="s">
        <v>74</v>
      </c>
      <c r="H552">
        <v>1</v>
      </c>
      <c r="I552" s="5">
        <f t="shared" si="35"/>
        <v>4</v>
      </c>
      <c r="J552" s="11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2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s="11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2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s="11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2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s="11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2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s="11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2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s="11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2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s="11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2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s="11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2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s="11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2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s="1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2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s="11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2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s="11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2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s="11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2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s="11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2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s="11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2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s="11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2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s="11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2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s="11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2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s="11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2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s="1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2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s="11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2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s="11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2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s="11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2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s="11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2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s="11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2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s="11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2">
        <f t="shared" ref="F578:F641" si="36">E578/D578</f>
        <v>0.6492783505154639</v>
      </c>
      <c r="G578" t="s">
        <v>14</v>
      </c>
      <c r="H578">
        <v>64</v>
      </c>
      <c r="I578" s="5">
        <f t="shared" si="35"/>
        <v>98.40625</v>
      </c>
      <c r="J578" s="11" t="s">
        <v>21</v>
      </c>
      <c r="K578" t="s">
        <v>22</v>
      </c>
      <c r="L578">
        <v>1509512400</v>
      </c>
      <c r="M578">
        <v>1510984800</v>
      </c>
      <c r="N578" s="9">
        <f t="shared" ref="N578:N641" si="37">(((L578/60)/60)/24)+DATE(1970,1,1)</f>
        <v>43040.208333333328</v>
      </c>
      <c r="O578" s="9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2">
        <f t="shared" si="36"/>
        <v>0.18853658536585366</v>
      </c>
      <c r="G579" t="s">
        <v>74</v>
      </c>
      <c r="H579">
        <v>37</v>
      </c>
      <c r="I579" s="5">
        <f t="shared" ref="I579:I642" si="39">E579/H579</f>
        <v>41.783783783783782</v>
      </c>
      <c r="J579" s="11" t="s">
        <v>21</v>
      </c>
      <c r="K579" t="s">
        <v>22</v>
      </c>
      <c r="L579">
        <v>1299823200</v>
      </c>
      <c r="M579">
        <v>1302066000</v>
      </c>
      <c r="N579" s="9">
        <f t="shared" si="37"/>
        <v>40613.25</v>
      </c>
      <c r="O579" s="9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2">
        <f t="shared" si="36"/>
        <v>0.1675440414507772</v>
      </c>
      <c r="G580" t="s">
        <v>14</v>
      </c>
      <c r="H580">
        <v>245</v>
      </c>
      <c r="I580" s="5">
        <f t="shared" si="39"/>
        <v>65.991836734693877</v>
      </c>
      <c r="J580" s="11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2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s="1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2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s="11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2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s="11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2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s="11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2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s="11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2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s="11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2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s="11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2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s="11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2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s="11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2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s="11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2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s="1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2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s="11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2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s="11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2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s="11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2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s="11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2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s="11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2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s="11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2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s="11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2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s="11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2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s="11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2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s="1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2">
        <f t="shared" si="36"/>
        <v>0.05</v>
      </c>
      <c r="G602" t="s">
        <v>14</v>
      </c>
      <c r="H602">
        <v>1</v>
      </c>
      <c r="I602" s="5">
        <f t="shared" si="39"/>
        <v>5</v>
      </c>
      <c r="J602" s="11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2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s="11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2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s="11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2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s="11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2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s="11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2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s="11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2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s="11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2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s="11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2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s="11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2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s="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2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s="11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2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s="11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2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s="11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2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s="11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2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s="11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2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s="11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2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s="11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2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s="11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2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s="11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2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s="1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2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s="11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2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s="11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2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s="11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2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s="11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2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s="11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2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s="11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2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s="11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2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s="11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2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s="11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2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s="1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2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s="11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2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s="11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2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s="11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2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s="11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2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s="11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2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s="11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2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s="11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2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s="11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2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s="11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2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s="1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2">
        <f t="shared" ref="F642:F705" si="40">E642/D642</f>
        <v>0.16501669449081802</v>
      </c>
      <c r="G642" t="s">
        <v>14</v>
      </c>
      <c r="H642">
        <v>257</v>
      </c>
      <c r="I642" s="5">
        <f t="shared" si="39"/>
        <v>76.922178988326849</v>
      </c>
      <c r="J642" s="11" t="s">
        <v>21</v>
      </c>
      <c r="K642" t="s">
        <v>22</v>
      </c>
      <c r="L642">
        <v>1453096800</v>
      </c>
      <c r="M642">
        <v>1453356000</v>
      </c>
      <c r="N642" s="9">
        <f t="shared" ref="N642:N705" si="41">(((L642/60)/60)/24)+DATE(1970,1,1)</f>
        <v>42387.25</v>
      </c>
      <c r="O642" s="9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2">
        <f t="shared" si="40"/>
        <v>1.1996808510638297</v>
      </c>
      <c r="G643" t="s">
        <v>20</v>
      </c>
      <c r="H643">
        <v>194</v>
      </c>
      <c r="I643" s="5">
        <f t="shared" ref="I643:I706" si="43">E643/H643</f>
        <v>58.128865979381445</v>
      </c>
      <c r="J643" s="11" t="s">
        <v>98</v>
      </c>
      <c r="K643" t="s">
        <v>99</v>
      </c>
      <c r="L643">
        <v>1487570400</v>
      </c>
      <c r="M643">
        <v>1489986000</v>
      </c>
      <c r="N643" s="9">
        <f t="shared" si="41"/>
        <v>42786.25</v>
      </c>
      <c r="O643" s="9">
        <f t="shared" si="4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2">
        <f t="shared" si="40"/>
        <v>1.4545652173913044</v>
      </c>
      <c r="G644" t="s">
        <v>20</v>
      </c>
      <c r="H644">
        <v>129</v>
      </c>
      <c r="I644" s="5">
        <f t="shared" si="43"/>
        <v>103.73643410852713</v>
      </c>
      <c r="J644" s="11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2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s="11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2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s="11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2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s="11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2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s="11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2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s="11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2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s="11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2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s="1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2">
        <f t="shared" si="40"/>
        <v>0.02</v>
      </c>
      <c r="G652" t="s">
        <v>14</v>
      </c>
      <c r="H652">
        <v>1</v>
      </c>
      <c r="I652" s="5">
        <f t="shared" si="43"/>
        <v>2</v>
      </c>
      <c r="J652" s="11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2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s="11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2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s="11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2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s="11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2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s="11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2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s="11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2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s="11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2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s="11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2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s="11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2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s="1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2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s="11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2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s="11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2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s="11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2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s="11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2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s="11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2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s="11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2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s="11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2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s="11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2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s="11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2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s="1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2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s="11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2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s="11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2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s="11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2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s="11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2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s="11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2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s="11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2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s="11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2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s="11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2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s="11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2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s="1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2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s="11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2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s="11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2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s="11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2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s="11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2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s="11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2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s="11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2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s="11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2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s="11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2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s="11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2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s="1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2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s="11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2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s="11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2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s="11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2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s="11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2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s="11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2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s="11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2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s="11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2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s="11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2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s="11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2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s="1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2">
        <f t="shared" si="40"/>
        <v>0.03</v>
      </c>
      <c r="G702" t="s">
        <v>14</v>
      </c>
      <c r="H702">
        <v>1</v>
      </c>
      <c r="I702" s="5">
        <f t="shared" si="43"/>
        <v>3</v>
      </c>
      <c r="J702" s="11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2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s="11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2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s="11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2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s="11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2">
        <f t="shared" ref="F706:F769" si="44">E706/D706</f>
        <v>1.2278160919540231</v>
      </c>
      <c r="G706" t="s">
        <v>20</v>
      </c>
      <c r="H706">
        <v>116</v>
      </c>
      <c r="I706" s="5">
        <f t="shared" si="43"/>
        <v>92.08620689655173</v>
      </c>
      <c r="J706" s="11" t="s">
        <v>21</v>
      </c>
      <c r="K706" t="s">
        <v>22</v>
      </c>
      <c r="L706">
        <v>1467608400</v>
      </c>
      <c r="M706">
        <v>1468904400</v>
      </c>
      <c r="N706" s="9">
        <f t="shared" ref="N706:N769" si="45">(((L706/60)/60)/24)+DATE(1970,1,1)</f>
        <v>42555.208333333328</v>
      </c>
      <c r="O706" s="9">
        <f t="shared" ref="O706:O769" si="46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2">
        <f t="shared" si="44"/>
        <v>0.99026517383618151</v>
      </c>
      <c r="G707" t="s">
        <v>14</v>
      </c>
      <c r="H707">
        <v>2025</v>
      </c>
      <c r="I707" s="5">
        <f t="shared" ref="I707:I770" si="47">E707/H707</f>
        <v>82.986666666666665</v>
      </c>
      <c r="J707" s="11" t="s">
        <v>40</v>
      </c>
      <c r="K707" t="s">
        <v>41</v>
      </c>
      <c r="L707">
        <v>1386741600</v>
      </c>
      <c r="M707">
        <v>1387087200</v>
      </c>
      <c r="N707" s="9">
        <f t="shared" si="45"/>
        <v>41619.25</v>
      </c>
      <c r="O707" s="9">
        <f t="shared" si="4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2">
        <f t="shared" si="44"/>
        <v>1.278468634686347</v>
      </c>
      <c r="G708" t="s">
        <v>20</v>
      </c>
      <c r="H708">
        <v>1345</v>
      </c>
      <c r="I708" s="5">
        <f t="shared" si="47"/>
        <v>103.03791821561339</v>
      </c>
      <c r="J708" s="11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2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s="11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2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s="11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2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s="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2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s="11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2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s="11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2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s="11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2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s="11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2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s="11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2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s="11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2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s="11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2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s="11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2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s="11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2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s="1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2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s="11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2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s="11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2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s="11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2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s="11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2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s="11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2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s="11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2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s="11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2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s="11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2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s="11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2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s="1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2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s="11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2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s="11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2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s="11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2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s="11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2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s="11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2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s="11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2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s="11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2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s="11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2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s="11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2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s="1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2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s="11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2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s="11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2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s="11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2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s="11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2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s="11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2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s="11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2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s="11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2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s="11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2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s="11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2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s="1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2">
        <f t="shared" si="44"/>
        <v>0.01</v>
      </c>
      <c r="G752" t="s">
        <v>14</v>
      </c>
      <c r="H752">
        <v>1</v>
      </c>
      <c r="I752" s="5">
        <f t="shared" si="47"/>
        <v>1</v>
      </c>
      <c r="J752" s="11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2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s="11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2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s="11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2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s="11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2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s="11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2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s="11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2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s="11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2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s="11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2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s="11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2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s="1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2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s="11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2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s="11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2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s="11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2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s="11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2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s="11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2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s="11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2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s="11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2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s="11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2">
        <f t="shared" ref="F770:F833" si="48">E770/D770</f>
        <v>2.31</v>
      </c>
      <c r="G770" t="s">
        <v>20</v>
      </c>
      <c r="H770">
        <v>150</v>
      </c>
      <c r="I770" s="5">
        <f t="shared" si="47"/>
        <v>73.92</v>
      </c>
      <c r="J770" s="11" t="s">
        <v>21</v>
      </c>
      <c r="K770" t="s">
        <v>22</v>
      </c>
      <c r="L770">
        <v>1386741600</v>
      </c>
      <c r="M770">
        <v>1388037600</v>
      </c>
      <c r="N770" s="9">
        <f t="shared" ref="N770:N833" si="49">(((L770/60)/60)/24)+DATE(1970,1,1)</f>
        <v>41619.25</v>
      </c>
      <c r="O770" s="9">
        <f t="shared" ref="O770:O833" si="50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2">
        <f t="shared" si="48"/>
        <v>0.86867834394904464</v>
      </c>
      <c r="G771" t="s">
        <v>14</v>
      </c>
      <c r="H771">
        <v>3410</v>
      </c>
      <c r="I771" s="5">
        <f t="shared" ref="I771:I834" si="51">E771/H771</f>
        <v>31.995894428152493</v>
      </c>
      <c r="J771" s="11" t="s">
        <v>21</v>
      </c>
      <c r="K771" t="s">
        <v>22</v>
      </c>
      <c r="L771">
        <v>1376542800</v>
      </c>
      <c r="M771">
        <v>1378789200</v>
      </c>
      <c r="N771" s="9">
        <f t="shared" si="49"/>
        <v>41501.208333333336</v>
      </c>
      <c r="O771" s="9">
        <f t="shared" si="5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2">
        <f t="shared" si="48"/>
        <v>2.7074418604651163</v>
      </c>
      <c r="G772" t="s">
        <v>20</v>
      </c>
      <c r="H772">
        <v>216</v>
      </c>
      <c r="I772" s="5">
        <f t="shared" si="51"/>
        <v>53.898148148148145</v>
      </c>
      <c r="J772" s="11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2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s="11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2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s="11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2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s="11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2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s="11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2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s="11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2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s="11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2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s="11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2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s="11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2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s="1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2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s="11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2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s="11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2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s="11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2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s="11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2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s="11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2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s="11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2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s="11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2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s="11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2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s="11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2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s="1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2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s="11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2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s="11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2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s="11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2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s="11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2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s="11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2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s="11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2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s="11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2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s="11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2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s="11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2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s="1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2">
        <f t="shared" si="48"/>
        <v>0.01</v>
      </c>
      <c r="G802" t="s">
        <v>14</v>
      </c>
      <c r="H802">
        <v>1</v>
      </c>
      <c r="I802" s="5">
        <f t="shared" si="51"/>
        <v>1</v>
      </c>
      <c r="J802" s="11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2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s="11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2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s="11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2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s="11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2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s="11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2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s="11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2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s="11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2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s="11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2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s="11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2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s="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2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s="11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2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s="11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2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s="11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2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s="11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2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s="11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2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s="11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2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s="11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2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s="11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2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s="11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2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s="1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2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s="11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2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s="11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2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s="11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2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s="11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2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s="11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2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s="11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2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s="11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2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s="11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2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s="11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2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s="1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2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s="11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2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s="11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2">
        <f t="shared" ref="F834:F897" si="52">E834/D834</f>
        <v>3.1517592592592591</v>
      </c>
      <c r="G834" t="s">
        <v>20</v>
      </c>
      <c r="H834">
        <v>1297</v>
      </c>
      <c r="I834" s="5">
        <f t="shared" si="51"/>
        <v>104.97764070932922</v>
      </c>
      <c r="J834" s="11" t="s">
        <v>36</v>
      </c>
      <c r="K834" t="s">
        <v>37</v>
      </c>
      <c r="L834">
        <v>1445490000</v>
      </c>
      <c r="M834">
        <v>1448431200</v>
      </c>
      <c r="N834" s="9">
        <f t="shared" ref="N834:N897" si="53">(((L834/60)/60)/24)+DATE(1970,1,1)</f>
        <v>42299.208333333328</v>
      </c>
      <c r="O834" s="9">
        <f t="shared" ref="O834:O897" si="54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2">
        <f t="shared" si="52"/>
        <v>1.5769117647058823</v>
      </c>
      <c r="G835" t="s">
        <v>20</v>
      </c>
      <c r="H835">
        <v>165</v>
      </c>
      <c r="I835" s="5">
        <f t="shared" ref="I835:I898" si="55">E835/H835</f>
        <v>64.987878787878785</v>
      </c>
      <c r="J835" s="11" t="s">
        <v>36</v>
      </c>
      <c r="K835" t="s">
        <v>37</v>
      </c>
      <c r="L835">
        <v>1297663200</v>
      </c>
      <c r="M835">
        <v>1298613600</v>
      </c>
      <c r="N835" s="9">
        <f t="shared" si="53"/>
        <v>40588.25</v>
      </c>
      <c r="O835" s="9">
        <f t="shared" si="54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2">
        <f t="shared" si="52"/>
        <v>1.5380821917808218</v>
      </c>
      <c r="G836" t="s">
        <v>20</v>
      </c>
      <c r="H836">
        <v>119</v>
      </c>
      <c r="I836" s="5">
        <f t="shared" si="55"/>
        <v>94.352941176470594</v>
      </c>
      <c r="J836" s="11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2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s="11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2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s="11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2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s="11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2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s="11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2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s="1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2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s="11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2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s="11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2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s="11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2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s="11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2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s="11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2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s="11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2">
        <f t="shared" si="52"/>
        <v>5.085</v>
      </c>
      <c r="G848" t="s">
        <v>20</v>
      </c>
      <c r="H848">
        <v>48</v>
      </c>
      <c r="I848" s="5">
        <f t="shared" si="55"/>
        <v>105.9375</v>
      </c>
      <c r="J848" s="11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2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s="11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2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s="11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2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s="1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2">
        <f t="shared" si="52"/>
        <v>0.01</v>
      </c>
      <c r="G852" t="s">
        <v>14</v>
      </c>
      <c r="H852">
        <v>1</v>
      </c>
      <c r="I852" s="5">
        <f t="shared" si="55"/>
        <v>1</v>
      </c>
      <c r="J852" s="11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2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s="11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2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s="11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2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s="11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2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s="11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2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s="11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2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s="11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2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s="11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2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s="11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2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s="1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2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s="11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2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s="11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2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s="11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2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s="11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2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s="11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2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s="11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2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s="11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2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s="11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2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s="11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2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s="1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2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s="11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2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s="11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2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s="11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2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s="11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2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s="11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2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s="11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2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s="11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2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s="11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2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s="11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2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s="1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2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s="11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2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s="11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2">
        <f t="shared" si="52"/>
        <v>3.7</v>
      </c>
      <c r="G884" t="s">
        <v>20</v>
      </c>
      <c r="H884">
        <v>80</v>
      </c>
      <c r="I884" s="5">
        <f t="shared" si="55"/>
        <v>37</v>
      </c>
      <c r="J884" s="11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2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s="11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2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s="11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2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s="11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2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s="11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2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s="11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2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s="11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2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s="1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2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s="11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2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s="11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2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s="11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2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s="11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2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s="11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2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s="11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2">
        <f t="shared" ref="F898:F961" si="56">E898/D898</f>
        <v>7.7443434343434348</v>
      </c>
      <c r="G898" t="s">
        <v>20</v>
      </c>
      <c r="H898">
        <v>1460</v>
      </c>
      <c r="I898" s="5">
        <f t="shared" si="55"/>
        <v>105.02602739726028</v>
      </c>
      <c r="J898" s="11" t="s">
        <v>26</v>
      </c>
      <c r="K898" t="s">
        <v>27</v>
      </c>
      <c r="L898">
        <v>1310619600</v>
      </c>
      <c r="M898">
        <v>1310878800</v>
      </c>
      <c r="N898" s="9">
        <f t="shared" ref="N898:N961" si="57">(((L898/60)/60)/24)+DATE(1970,1,1)</f>
        <v>40738.208333333336</v>
      </c>
      <c r="O898" s="9">
        <f t="shared" ref="O898:O961" si="58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2">
        <f t="shared" si="56"/>
        <v>0.27693181818181817</v>
      </c>
      <c r="G899" t="s">
        <v>14</v>
      </c>
      <c r="H899">
        <v>27</v>
      </c>
      <c r="I899" s="5">
        <f t="shared" ref="I899:I962" si="59">E899/H899</f>
        <v>90.259259259259252</v>
      </c>
      <c r="J899" s="11" t="s">
        <v>21</v>
      </c>
      <c r="K899" t="s">
        <v>22</v>
      </c>
      <c r="L899">
        <v>1556427600</v>
      </c>
      <c r="M899">
        <v>1556600400</v>
      </c>
      <c r="N899" s="9">
        <f t="shared" si="57"/>
        <v>43583.208333333328</v>
      </c>
      <c r="O899" s="9">
        <f t="shared" si="58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2">
        <f t="shared" si="56"/>
        <v>0.52479620323841425</v>
      </c>
      <c r="G900" t="s">
        <v>14</v>
      </c>
      <c r="H900">
        <v>1221</v>
      </c>
      <c r="I900" s="5">
        <f t="shared" si="59"/>
        <v>76.978705978705975</v>
      </c>
      <c r="J900" s="11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2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s="1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2">
        <f t="shared" si="56"/>
        <v>0.02</v>
      </c>
      <c r="G902" t="s">
        <v>14</v>
      </c>
      <c r="H902">
        <v>1</v>
      </c>
      <c r="I902" s="5">
        <f t="shared" si="59"/>
        <v>2</v>
      </c>
      <c r="J902" s="11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2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s="11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2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s="11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2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s="11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2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s="11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s="10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2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s="11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2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s="11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2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s="11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2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s="11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2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s="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2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s="11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2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s="11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2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s="11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2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s="11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2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s="11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2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s="11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2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s="11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2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s="11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2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s="11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2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s="1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2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s="11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2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s="11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2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s="11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2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s="11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2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s="11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2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s="11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2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s="11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2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s="11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2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s="11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2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s="1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2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s="11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2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s="11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2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s="11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2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s="11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2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s="11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2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s="11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2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s="11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2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s="11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2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s="11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2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s="1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2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s="11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2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s="11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2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s="11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2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s="11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2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s="11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s="10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2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s="11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s="10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2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s="11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2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s="11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2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s="11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2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s="1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2">
        <f t="shared" si="56"/>
        <v>0.05</v>
      </c>
      <c r="G952" t="s">
        <v>14</v>
      </c>
      <c r="H952">
        <v>1</v>
      </c>
      <c r="I952" s="5">
        <f t="shared" si="59"/>
        <v>5</v>
      </c>
      <c r="J952" s="11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2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s="11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2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s="11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2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s="11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2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s="11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2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s="11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2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s="11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2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s="11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2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s="11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2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s="1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2">
        <f t="shared" ref="F962:F1001" si="60">E962/D962</f>
        <v>0.85054545454545449</v>
      </c>
      <c r="G962" t="s">
        <v>14</v>
      </c>
      <c r="H962">
        <v>55</v>
      </c>
      <c r="I962" s="5">
        <f t="shared" si="59"/>
        <v>85.054545454545448</v>
      </c>
      <c r="J962" s="11" t="s">
        <v>21</v>
      </c>
      <c r="K962" t="s">
        <v>22</v>
      </c>
      <c r="L962">
        <v>1454911200</v>
      </c>
      <c r="M962">
        <v>1458104400</v>
      </c>
      <c r="N962" s="9">
        <f t="shared" ref="N962:N1001" si="61">(((L962/60)/60)/24)+DATE(1970,1,1)</f>
        <v>42408.25</v>
      </c>
      <c r="O962" s="9">
        <f t="shared" ref="O962:O1001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2">
        <f t="shared" si="60"/>
        <v>1.1929824561403508</v>
      </c>
      <c r="G963" t="s">
        <v>20</v>
      </c>
      <c r="H963">
        <v>155</v>
      </c>
      <c r="I963" s="5">
        <f t="shared" ref="I963:I1001" si="63">E963/H963</f>
        <v>43.87096774193548</v>
      </c>
      <c r="J963" s="11" t="s">
        <v>21</v>
      </c>
      <c r="K963" t="s">
        <v>22</v>
      </c>
      <c r="L963">
        <v>1297922400</v>
      </c>
      <c r="M963">
        <v>1298268000</v>
      </c>
      <c r="N963" s="9">
        <f t="shared" si="61"/>
        <v>40591.25</v>
      </c>
      <c r="O963" s="9">
        <f t="shared" si="62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2">
        <f t="shared" si="60"/>
        <v>2.9602777777777778</v>
      </c>
      <c r="G964" t="s">
        <v>20</v>
      </c>
      <c r="H964">
        <v>266</v>
      </c>
      <c r="I964" s="5">
        <f t="shared" si="63"/>
        <v>40.063909774436091</v>
      </c>
      <c r="J964" s="11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2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s="11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s="10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2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s="11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2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s="11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2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s="11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2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s="11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2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s="11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2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s="1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2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s="11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2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s="11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2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s="11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2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s="11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2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s="11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2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s="11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2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s="11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2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s="11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2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s="11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2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s="1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2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s="11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2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s="11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2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s="11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2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s="11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2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s="11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2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s="11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2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s="11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2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s="11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2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s="11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2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s="1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2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s="11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2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s="11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2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s="11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2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s="11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s="10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2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s="11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2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s="11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2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s="11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2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s="11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2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s="11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2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s="1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3" priority="11" operator="containsText" text="live">
      <formula>NOT(ISERROR(SEARCH("live",G1)))</formula>
    </cfRule>
    <cfRule type="containsText" dxfId="12" priority="12" operator="containsText" text="canceled">
      <formula>NOT(ISERROR(SEARCH("canceled",G1)))</formula>
    </cfRule>
    <cfRule type="containsText" dxfId="11" priority="13" operator="containsText" text="successful">
      <formula>NOT(ISERROR(SEARCH("successful",G1)))</formula>
    </cfRule>
    <cfRule type="containsText" dxfId="10" priority="14" operator="containsText" text="failed">
      <formula>NOT(ISERROR(SEARCH("failed",G1)))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2:F1048576 F1">
    <cfRule type="colorScale" priority="10">
      <colorScale>
        <cfvo type="percent" val="&quot;0&lt;100&quot;"/>
        <cfvo type="percent" val="&quot;&lt;200&quot;"/>
        <cfvo type="percent" val="&quot;&lt;$200&quot;"/>
        <color rgb="FFFF0000"/>
        <color theme="9" tint="-0.249977111117893"/>
        <color theme="4" tint="-0.249977111117893"/>
      </colorScale>
    </cfRule>
  </conditionalFormatting>
  <conditionalFormatting sqref="F2:F1001">
    <cfRule type="colorScale" priority="1">
      <colorScale>
        <cfvo type="num" val="0"/>
        <cfvo type="num" val="1"/>
        <cfvo type="num" val="2"/>
        <color rgb="FFFF3300"/>
        <color theme="9" tint="-0.249977111117893"/>
        <color theme="4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4B9B-AC37-49D7-91AA-0C158796C160}">
  <dimension ref="A1:F18"/>
  <sheetViews>
    <sheetView zoomScale="85" zoomScaleNormal="85" workbookViewId="0">
      <selection activeCell="F23" sqref="F23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9.875" bestFit="1" customWidth="1"/>
    <col min="5" max="5" width="4" bestFit="1" customWidth="1"/>
    <col min="6" max="6" width="11.25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7" t="s">
        <v>2031</v>
      </c>
      <c r="B1" t="s" vm="2">
        <v>2085</v>
      </c>
    </row>
    <row r="2" spans="1:6" x14ac:dyDescent="0.25">
      <c r="A2" s="7" t="s">
        <v>2086</v>
      </c>
      <c r="B2" t="s" vm="1">
        <v>2085</v>
      </c>
    </row>
    <row r="4" spans="1:6" x14ac:dyDescent="0.25">
      <c r="A4" s="7" t="s">
        <v>2068</v>
      </c>
      <c r="B4" s="7" t="s">
        <v>2070</v>
      </c>
    </row>
    <row r="5" spans="1:6" x14ac:dyDescent="0.25">
      <c r="A5" s="7" t="s">
        <v>2066</v>
      </c>
      <c r="B5" t="s">
        <v>74</v>
      </c>
      <c r="C5" t="s">
        <v>14</v>
      </c>
      <c r="D5" t="s">
        <v>20</v>
      </c>
      <c r="E5" t="s">
        <v>47</v>
      </c>
      <c r="F5" t="s">
        <v>2067</v>
      </c>
    </row>
    <row r="6" spans="1:6" x14ac:dyDescent="0.25">
      <c r="A6" s="8" t="s">
        <v>2073</v>
      </c>
      <c r="B6" s="6">
        <v>6</v>
      </c>
      <c r="C6" s="6">
        <v>36</v>
      </c>
      <c r="D6" s="6">
        <v>49</v>
      </c>
      <c r="E6" s="6">
        <v>1</v>
      </c>
      <c r="F6" s="6">
        <v>92</v>
      </c>
    </row>
    <row r="7" spans="1:6" x14ac:dyDescent="0.25">
      <c r="A7" s="8" t="s">
        <v>2074</v>
      </c>
      <c r="B7" s="6">
        <v>7</v>
      </c>
      <c r="C7" s="6">
        <v>28</v>
      </c>
      <c r="D7" s="6">
        <v>44</v>
      </c>
      <c r="E7" s="6"/>
      <c r="F7" s="6">
        <v>79</v>
      </c>
    </row>
    <row r="8" spans="1:6" x14ac:dyDescent="0.25">
      <c r="A8" s="8" t="s">
        <v>2075</v>
      </c>
      <c r="B8" s="6">
        <v>4</v>
      </c>
      <c r="C8" s="6">
        <v>33</v>
      </c>
      <c r="D8" s="6">
        <v>49</v>
      </c>
      <c r="E8" s="6"/>
      <c r="F8" s="6">
        <v>86</v>
      </c>
    </row>
    <row r="9" spans="1:6" x14ac:dyDescent="0.25">
      <c r="A9" s="8" t="s">
        <v>2076</v>
      </c>
      <c r="B9" s="6">
        <v>1</v>
      </c>
      <c r="C9" s="6">
        <v>30</v>
      </c>
      <c r="D9" s="6">
        <v>46</v>
      </c>
      <c r="E9" s="6">
        <v>1</v>
      </c>
      <c r="F9" s="6">
        <v>78</v>
      </c>
    </row>
    <row r="10" spans="1:6" x14ac:dyDescent="0.25">
      <c r="A10" s="8" t="s">
        <v>2077</v>
      </c>
      <c r="B10" s="6">
        <v>3</v>
      </c>
      <c r="C10" s="6">
        <v>35</v>
      </c>
      <c r="D10" s="6">
        <v>46</v>
      </c>
      <c r="E10" s="6">
        <v>2</v>
      </c>
      <c r="F10" s="6">
        <v>86</v>
      </c>
    </row>
    <row r="11" spans="1:6" x14ac:dyDescent="0.25">
      <c r="A11" s="8" t="s">
        <v>2078</v>
      </c>
      <c r="B11" s="6">
        <v>3</v>
      </c>
      <c r="C11" s="6">
        <v>28</v>
      </c>
      <c r="D11" s="6">
        <v>55</v>
      </c>
      <c r="E11" s="6">
        <v>1</v>
      </c>
      <c r="F11" s="6">
        <v>87</v>
      </c>
    </row>
    <row r="12" spans="1:6" x14ac:dyDescent="0.25">
      <c r="A12" s="8" t="s">
        <v>2079</v>
      </c>
      <c r="B12" s="6">
        <v>4</v>
      </c>
      <c r="C12" s="6">
        <v>31</v>
      </c>
      <c r="D12" s="6">
        <v>58</v>
      </c>
      <c r="E12" s="6">
        <v>1</v>
      </c>
      <c r="F12" s="6">
        <v>94</v>
      </c>
    </row>
    <row r="13" spans="1:6" x14ac:dyDescent="0.25">
      <c r="A13" s="8" t="s">
        <v>2080</v>
      </c>
      <c r="B13" s="6">
        <v>8</v>
      </c>
      <c r="C13" s="6">
        <v>35</v>
      </c>
      <c r="D13" s="6">
        <v>41</v>
      </c>
      <c r="E13" s="6">
        <v>1</v>
      </c>
      <c r="F13" s="6">
        <v>85</v>
      </c>
    </row>
    <row r="14" spans="1:6" x14ac:dyDescent="0.25">
      <c r="A14" s="8" t="s">
        <v>2081</v>
      </c>
      <c r="B14" s="6">
        <v>5</v>
      </c>
      <c r="C14" s="6">
        <v>23</v>
      </c>
      <c r="D14" s="6">
        <v>45</v>
      </c>
      <c r="E14" s="6"/>
      <c r="F14" s="6">
        <v>73</v>
      </c>
    </row>
    <row r="15" spans="1:6" x14ac:dyDescent="0.25">
      <c r="A15" s="8" t="s">
        <v>2082</v>
      </c>
      <c r="B15" s="6">
        <v>6</v>
      </c>
      <c r="C15" s="6">
        <v>26</v>
      </c>
      <c r="D15" s="6">
        <v>45</v>
      </c>
      <c r="E15" s="6">
        <v>1</v>
      </c>
      <c r="F15" s="6">
        <v>78</v>
      </c>
    </row>
    <row r="16" spans="1:6" x14ac:dyDescent="0.25">
      <c r="A16" s="8" t="s">
        <v>2083</v>
      </c>
      <c r="B16" s="6">
        <v>3</v>
      </c>
      <c r="C16" s="6">
        <v>27</v>
      </c>
      <c r="D16" s="6">
        <v>45</v>
      </c>
      <c r="E16" s="6">
        <v>3</v>
      </c>
      <c r="F16" s="6">
        <v>78</v>
      </c>
    </row>
    <row r="17" spans="1:6" x14ac:dyDescent="0.25">
      <c r="A17" s="8" t="s">
        <v>2084</v>
      </c>
      <c r="B17" s="6">
        <v>7</v>
      </c>
      <c r="C17" s="6">
        <v>32</v>
      </c>
      <c r="D17" s="6">
        <v>42</v>
      </c>
      <c r="E17" s="6">
        <v>3</v>
      </c>
      <c r="F17" s="6">
        <v>84</v>
      </c>
    </row>
    <row r="18" spans="1:6" x14ac:dyDescent="0.25">
      <c r="A18" s="8" t="s">
        <v>2067</v>
      </c>
      <c r="B18" s="6">
        <v>57</v>
      </c>
      <c r="C18" s="6">
        <v>364</v>
      </c>
      <c r="D18" s="6">
        <v>565</v>
      </c>
      <c r="E18" s="6">
        <v>14</v>
      </c>
      <c r="F18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8D68-542B-4B9E-95CC-39E643CAD0D8}">
  <dimension ref="A1:F38"/>
  <sheetViews>
    <sheetView zoomScale="85" zoomScaleNormal="85" workbookViewId="0">
      <selection activeCell="E39" sqref="E39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1" spans="1:6" x14ac:dyDescent="0.25">
      <c r="A1" s="13" t="s">
        <v>6</v>
      </c>
      <c r="B1" s="14" t="s">
        <v>2069</v>
      </c>
      <c r="C1" s="14"/>
      <c r="D1" s="14"/>
      <c r="E1" s="14"/>
      <c r="F1" s="14"/>
    </row>
    <row r="2" spans="1:6" x14ac:dyDescent="0.25">
      <c r="A2" s="13" t="s">
        <v>2031</v>
      </c>
      <c r="B2" s="14" t="s">
        <v>2069</v>
      </c>
      <c r="C2" s="14"/>
      <c r="D2" s="14"/>
      <c r="E2" s="14"/>
      <c r="F2" s="14"/>
    </row>
    <row r="3" spans="1:6" x14ac:dyDescent="0.25">
      <c r="A3" s="14"/>
      <c r="B3" s="14"/>
      <c r="C3" s="14"/>
      <c r="D3" s="14"/>
      <c r="E3" s="14"/>
      <c r="F3" s="14"/>
    </row>
    <row r="4" spans="1:6" x14ac:dyDescent="0.25">
      <c r="A4" s="13" t="s">
        <v>2068</v>
      </c>
      <c r="B4" s="13" t="s">
        <v>2070</v>
      </c>
      <c r="C4" s="14"/>
      <c r="D4" s="14"/>
      <c r="E4" s="14"/>
      <c r="F4" s="14"/>
    </row>
    <row r="5" spans="1:6" x14ac:dyDescent="0.25">
      <c r="A5" s="13" t="s">
        <v>2066</v>
      </c>
      <c r="B5" s="14" t="s">
        <v>74</v>
      </c>
      <c r="C5" s="14" t="s">
        <v>14</v>
      </c>
      <c r="D5" s="14" t="s">
        <v>47</v>
      </c>
      <c r="E5" s="14" t="s">
        <v>20</v>
      </c>
      <c r="F5" s="14" t="s">
        <v>2067</v>
      </c>
    </row>
    <row r="6" spans="1:6" x14ac:dyDescent="0.25">
      <c r="A6" s="15" t="s">
        <v>2049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5">
      <c r="A7" s="15" t="s">
        <v>2065</v>
      </c>
      <c r="B7" s="16"/>
      <c r="C7" s="16"/>
      <c r="D7" s="16"/>
      <c r="E7" s="16">
        <v>4</v>
      </c>
      <c r="F7" s="16">
        <v>4</v>
      </c>
    </row>
    <row r="8" spans="1:6" x14ac:dyDescent="0.25">
      <c r="A8" s="15" t="s">
        <v>2042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5">
      <c r="A9" s="15" t="s">
        <v>2044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5">
      <c r="A10" s="15" t="s">
        <v>2043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5">
      <c r="A11" s="15" t="s">
        <v>2053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5">
      <c r="A12" s="15" t="s">
        <v>2034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5">
      <c r="A13" s="15" t="s">
        <v>2045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5">
      <c r="A14" s="15" t="s">
        <v>2058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5">
      <c r="A15" s="15" t="s">
        <v>2057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5">
      <c r="A16" s="15" t="s">
        <v>2061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5">
      <c r="A17" s="15" t="s">
        <v>2048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5">
      <c r="A18" s="15" t="s">
        <v>2055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5">
      <c r="A19" s="15" t="s">
        <v>2040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5">
      <c r="A20" s="15" t="s">
        <v>2056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5">
      <c r="A21" s="15" t="s">
        <v>2036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5">
      <c r="A22" s="15" t="s">
        <v>2063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5">
      <c r="A23" s="15" t="s">
        <v>2052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5">
      <c r="A24" s="15" t="s">
        <v>2060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5">
      <c r="A25" s="15" t="s">
        <v>2059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5">
      <c r="A26" s="15" t="s">
        <v>2051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5">
      <c r="A27" s="15" t="s">
        <v>2046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5">
      <c r="A28" s="15" t="s">
        <v>2038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5">
      <c r="A29" s="15" t="s">
        <v>2062</v>
      </c>
      <c r="B29" s="16"/>
      <c r="C29" s="16"/>
      <c r="D29" s="16"/>
      <c r="E29" s="16">
        <v>3</v>
      </c>
      <c r="F29" s="16">
        <v>3</v>
      </c>
    </row>
    <row r="30" spans="1:6" x14ac:dyDescent="0.25">
      <c r="A30" s="15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  <row r="33" spans="2:5" x14ac:dyDescent="0.25">
      <c r="B33" s="21" t="s">
        <v>2107</v>
      </c>
      <c r="C33" s="21"/>
      <c r="D33" s="21"/>
      <c r="E33" s="18">
        <f>GETPIVOTDATA("outcome",$A$4,"outcome","successful")/GETPIVOTDATA("outcome",$A$4)</f>
        <v>0.56499999999999995</v>
      </c>
    </row>
    <row r="35" spans="2:5" x14ac:dyDescent="0.25">
      <c r="B35" s="21" t="s">
        <v>2108</v>
      </c>
      <c r="C35" s="21"/>
      <c r="D35" s="21"/>
      <c r="E35" s="18">
        <f>GETPIVOTDATA("outcome",$A$4,"outcome","failed")/GETPIVOTDATA("outcome",$A$4)</f>
        <v>0.36399999999999999</v>
      </c>
    </row>
    <row r="38" spans="2:5" x14ac:dyDescent="0.25">
      <c r="B38" s="21" t="s">
        <v>2109</v>
      </c>
      <c r="C38" s="21"/>
      <c r="D38" s="21"/>
      <c r="E38" s="19">
        <f>E33-E35</f>
        <v>0.20099999999999996</v>
      </c>
    </row>
  </sheetData>
  <mergeCells count="3">
    <mergeCell ref="B33:D33"/>
    <mergeCell ref="B35:D35"/>
    <mergeCell ref="B38:D3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A02F-CDBF-4919-88DE-9F48F503DD4B}">
  <dimension ref="A1:H13"/>
  <sheetViews>
    <sheetView tabSelected="1" zoomScaleNormal="100" workbookViewId="0">
      <selection activeCell="B2" sqref="B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bestFit="1" customWidth="1"/>
    <col min="7" max="7" width="16.125" bestFit="1" customWidth="1"/>
    <col min="8" max="8" width="19.375" bestFit="1" customWidth="1"/>
  </cols>
  <sheetData>
    <row r="1" spans="1:8" x14ac:dyDescent="0.25">
      <c r="A1" s="17" t="s">
        <v>2087</v>
      </c>
      <c r="B1" s="17" t="s">
        <v>2088</v>
      </c>
      <c r="C1" s="17" t="s">
        <v>2089</v>
      </c>
      <c r="D1" s="17" t="s">
        <v>2090</v>
      </c>
      <c r="E1" s="17" t="s">
        <v>2091</v>
      </c>
      <c r="F1" s="17" t="s">
        <v>2092</v>
      </c>
      <c r="G1" s="17" t="s">
        <v>2093</v>
      </c>
      <c r="H1" s="17" t="s">
        <v>2094</v>
      </c>
    </row>
    <row r="2" spans="1:8" x14ac:dyDescent="0.25">
      <c r="A2" t="s">
        <v>2095</v>
      </c>
      <c r="B2" s="20">
        <f>COUNTIFS(Crowdfunding!$G$2:$G$1001,"=successful",Crowdfunding!$D$2:$D$1001,"&lt;1000")</f>
        <v>30</v>
      </c>
    </row>
    <row r="3" spans="1:8" x14ac:dyDescent="0.25">
      <c r="A3" t="s">
        <v>2096</v>
      </c>
      <c r="B3" s="20"/>
    </row>
    <row r="4" spans="1:8" x14ac:dyDescent="0.25">
      <c r="A4" t="s">
        <v>2097</v>
      </c>
      <c r="B4" s="20"/>
    </row>
    <row r="5" spans="1:8" x14ac:dyDescent="0.25">
      <c r="A5" t="s">
        <v>2098</v>
      </c>
      <c r="B5" s="20"/>
    </row>
    <row r="6" spans="1:8" x14ac:dyDescent="0.25">
      <c r="A6" t="s">
        <v>2099</v>
      </c>
      <c r="B6" s="20"/>
      <c r="F6" s="22"/>
    </row>
    <row r="7" spans="1:8" x14ac:dyDescent="0.25">
      <c r="A7" t="s">
        <v>2100</v>
      </c>
      <c r="B7" s="20"/>
    </row>
    <row r="8" spans="1:8" x14ac:dyDescent="0.25">
      <c r="A8" t="s">
        <v>2101</v>
      </c>
      <c r="B8" s="20"/>
    </row>
    <row r="9" spans="1:8" x14ac:dyDescent="0.25">
      <c r="A9" t="s">
        <v>2102</v>
      </c>
      <c r="B9" s="20"/>
    </row>
    <row r="10" spans="1:8" x14ac:dyDescent="0.25">
      <c r="A10" t="s">
        <v>2103</v>
      </c>
      <c r="B10" s="20"/>
    </row>
    <row r="11" spans="1:8" x14ac:dyDescent="0.25">
      <c r="A11" t="s">
        <v>2104</v>
      </c>
      <c r="B11" s="20"/>
    </row>
    <row r="12" spans="1:8" x14ac:dyDescent="0.25">
      <c r="A12" t="s">
        <v>2105</v>
      </c>
      <c r="B12" s="20"/>
    </row>
    <row r="13" spans="1:8" x14ac:dyDescent="0.25">
      <c r="A13" t="s">
        <v>2106</v>
      </c>
      <c r="B13" s="20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 3</vt:lpstr>
      <vt:lpstr>Sheet2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 sandoval</cp:lastModifiedBy>
  <dcterms:created xsi:type="dcterms:W3CDTF">2021-09-29T18:52:28Z</dcterms:created>
  <dcterms:modified xsi:type="dcterms:W3CDTF">2022-07-07T14:05:35Z</dcterms:modified>
</cp:coreProperties>
</file>