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5640" yWindow="0" windowWidth="25520" windowHeight="15600" activeTab="7"/>
  </bookViews>
  <sheets>
    <sheet name="plate1-greiss" sheetId="1" r:id="rId1"/>
    <sheet name="plate1-vcl" sheetId="2" r:id="rId2"/>
    <sheet name="plate1-no3" sheetId="9" r:id="rId3"/>
    <sheet name="plate 1 - no2" sheetId="13" r:id="rId4"/>
    <sheet name="plate2-greiss" sheetId="3" r:id="rId5"/>
    <sheet name="plate2-vcl" sheetId="4" r:id="rId6"/>
    <sheet name="plate2-no3" sheetId="10" r:id="rId7"/>
    <sheet name="plate 2 - no2" sheetId="14" r:id="rId8"/>
    <sheet name="plate3-greiss" sheetId="5" r:id="rId9"/>
    <sheet name="plate3-vcl" sheetId="6" r:id="rId10"/>
    <sheet name="plate3-no3" sheetId="12" r:id="rId11"/>
    <sheet name="plate 3 - no2" sheetId="15" r:id="rId12"/>
    <sheet name="plate4-greiss" sheetId="7" r:id="rId13"/>
    <sheet name="plate4-vcl" sheetId="8" r:id="rId14"/>
    <sheet name="plate4-no3" sheetId="11" r:id="rId15"/>
    <sheet name="plate 4 - no2" sheetId="16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5" l="1"/>
  <c r="K9" i="16"/>
  <c r="D5" i="16"/>
  <c r="D40" i="16"/>
  <c r="E40" i="16"/>
  <c r="F40" i="16"/>
  <c r="D39" i="16"/>
  <c r="E39" i="16"/>
  <c r="F39" i="16"/>
  <c r="D38" i="16"/>
  <c r="E38" i="16"/>
  <c r="F38" i="16"/>
  <c r="D37" i="16"/>
  <c r="E37" i="16"/>
  <c r="F37" i="16"/>
  <c r="D36" i="16"/>
  <c r="E36" i="16"/>
  <c r="F36" i="16"/>
  <c r="D35" i="16"/>
  <c r="E35" i="16"/>
  <c r="F35" i="16"/>
  <c r="D34" i="16"/>
  <c r="E34" i="16"/>
  <c r="F34" i="16"/>
  <c r="D33" i="16"/>
  <c r="E33" i="16"/>
  <c r="F33" i="16"/>
  <c r="D32" i="16"/>
  <c r="E32" i="16"/>
  <c r="F32" i="16"/>
  <c r="D31" i="16"/>
  <c r="E31" i="16"/>
  <c r="F31" i="16"/>
  <c r="D30" i="16"/>
  <c r="E30" i="16"/>
  <c r="F30" i="16"/>
  <c r="D29" i="16"/>
  <c r="E29" i="16"/>
  <c r="F29" i="16"/>
  <c r="D28" i="16"/>
  <c r="E28" i="16"/>
  <c r="F28" i="16"/>
  <c r="D27" i="16"/>
  <c r="E27" i="16"/>
  <c r="F27" i="16"/>
  <c r="D26" i="16"/>
  <c r="E26" i="16"/>
  <c r="F26" i="16"/>
  <c r="D25" i="16"/>
  <c r="E25" i="16"/>
  <c r="F25" i="16"/>
  <c r="D24" i="16"/>
  <c r="E24" i="16"/>
  <c r="F24" i="16"/>
  <c r="D23" i="16"/>
  <c r="E23" i="16"/>
  <c r="F23" i="16"/>
  <c r="D15" i="16"/>
  <c r="E15" i="16"/>
  <c r="F15" i="16"/>
  <c r="D14" i="16"/>
  <c r="E14" i="16"/>
  <c r="F14" i="16"/>
  <c r="D13" i="16"/>
  <c r="F13" i="16"/>
  <c r="D12" i="16"/>
  <c r="E12" i="16"/>
  <c r="F12" i="16"/>
  <c r="D11" i="16"/>
  <c r="E11" i="16"/>
  <c r="F11" i="16"/>
  <c r="D10" i="16"/>
  <c r="E10" i="16"/>
  <c r="F10" i="16"/>
  <c r="D5" i="15"/>
  <c r="D40" i="15"/>
  <c r="E40" i="15"/>
  <c r="F40" i="15"/>
  <c r="D39" i="15"/>
  <c r="E39" i="15"/>
  <c r="F39" i="15"/>
  <c r="D38" i="15"/>
  <c r="E38" i="15"/>
  <c r="F38" i="15"/>
  <c r="D37" i="15"/>
  <c r="E37" i="15"/>
  <c r="F37" i="15"/>
  <c r="D36" i="15"/>
  <c r="E36" i="15"/>
  <c r="F36" i="15"/>
  <c r="D35" i="15"/>
  <c r="E35" i="15"/>
  <c r="F35" i="15"/>
  <c r="D34" i="15"/>
  <c r="E34" i="15"/>
  <c r="F34" i="15"/>
  <c r="D33" i="15"/>
  <c r="E33" i="15"/>
  <c r="F33" i="15"/>
  <c r="D32" i="15"/>
  <c r="E32" i="15"/>
  <c r="F32" i="15"/>
  <c r="D31" i="15"/>
  <c r="E31" i="15"/>
  <c r="F31" i="15"/>
  <c r="D30" i="15"/>
  <c r="E30" i="15"/>
  <c r="F30" i="15"/>
  <c r="D29" i="15"/>
  <c r="E29" i="15"/>
  <c r="F29" i="15"/>
  <c r="D28" i="15"/>
  <c r="E28" i="15"/>
  <c r="F28" i="15"/>
  <c r="D27" i="15"/>
  <c r="E27" i="15"/>
  <c r="F27" i="15"/>
  <c r="D26" i="15"/>
  <c r="E26" i="15"/>
  <c r="F26" i="15"/>
  <c r="D25" i="15"/>
  <c r="E25" i="15"/>
  <c r="F25" i="15"/>
  <c r="D24" i="15"/>
  <c r="E24" i="15"/>
  <c r="F24" i="15"/>
  <c r="D23" i="15"/>
  <c r="E23" i="15"/>
  <c r="F23" i="15"/>
  <c r="D16" i="15"/>
  <c r="E16" i="15"/>
  <c r="F16" i="15"/>
  <c r="D15" i="15"/>
  <c r="E15" i="15"/>
  <c r="F15" i="15"/>
  <c r="E14" i="15"/>
  <c r="F14" i="15"/>
  <c r="D13" i="15"/>
  <c r="E13" i="15"/>
  <c r="F13" i="15"/>
  <c r="D12" i="15"/>
  <c r="E12" i="15"/>
  <c r="F12" i="15"/>
  <c r="D11" i="15"/>
  <c r="E11" i="15"/>
  <c r="F11" i="15"/>
  <c r="D10" i="15"/>
  <c r="E10" i="15"/>
  <c r="F10" i="15"/>
  <c r="D5" i="14"/>
  <c r="E10" i="14"/>
  <c r="E12" i="14"/>
  <c r="E13" i="14"/>
  <c r="E14" i="14"/>
  <c r="E15" i="14"/>
  <c r="E16" i="14"/>
  <c r="D16" i="14"/>
  <c r="F16" i="14"/>
  <c r="D15" i="14"/>
  <c r="F15" i="14"/>
  <c r="F14" i="14"/>
  <c r="D13" i="14"/>
  <c r="F13" i="14"/>
  <c r="D12" i="14"/>
  <c r="F12" i="14"/>
  <c r="D11" i="14"/>
  <c r="F11" i="14"/>
  <c r="D10" i="14"/>
  <c r="F10" i="14"/>
  <c r="F37" i="13"/>
  <c r="E39" i="13"/>
  <c r="E40" i="13"/>
  <c r="E41" i="13"/>
  <c r="E42" i="13"/>
  <c r="E43" i="13"/>
  <c r="E44" i="13"/>
  <c r="E45" i="13"/>
  <c r="E46" i="13"/>
  <c r="D42" i="13"/>
  <c r="D43" i="13"/>
  <c r="D44" i="13"/>
  <c r="D45" i="13"/>
  <c r="D46" i="13"/>
  <c r="D41" i="13"/>
  <c r="D40" i="13"/>
  <c r="D39" i="13"/>
  <c r="K9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8" i="13"/>
  <c r="D11" i="13"/>
  <c r="D5" i="13"/>
  <c r="E10" i="13"/>
  <c r="E11" i="13"/>
  <c r="E12" i="13"/>
  <c r="E14" i="13"/>
  <c r="E15" i="13"/>
  <c r="E16" i="13"/>
  <c r="D70" i="13"/>
  <c r="F70" i="13"/>
  <c r="D69" i="13"/>
  <c r="F69" i="13"/>
  <c r="D68" i="13"/>
  <c r="F68" i="13"/>
  <c r="D67" i="13"/>
  <c r="F67" i="13"/>
  <c r="D66" i="13"/>
  <c r="F66" i="13"/>
  <c r="D65" i="13"/>
  <c r="F65" i="13"/>
  <c r="D64" i="13"/>
  <c r="F64" i="13"/>
  <c r="D63" i="13"/>
  <c r="F63" i="13"/>
  <c r="D62" i="13"/>
  <c r="F62" i="13"/>
  <c r="D61" i="13"/>
  <c r="F61" i="13"/>
  <c r="D60" i="13"/>
  <c r="F60" i="13"/>
  <c r="D59" i="13"/>
  <c r="F59" i="13"/>
  <c r="D58" i="13"/>
  <c r="F58" i="13"/>
  <c r="D57" i="13"/>
  <c r="F57" i="13"/>
  <c r="D56" i="13"/>
  <c r="F56" i="13"/>
  <c r="D55" i="13"/>
  <c r="F55" i="13"/>
  <c r="D54" i="13"/>
  <c r="F54" i="13"/>
  <c r="D53" i="13"/>
  <c r="F53" i="13"/>
  <c r="D52" i="13"/>
  <c r="F52" i="13"/>
  <c r="D51" i="13"/>
  <c r="F51" i="13"/>
  <c r="D50" i="13"/>
  <c r="F50" i="13"/>
  <c r="D49" i="13"/>
  <c r="F49" i="13"/>
  <c r="D48" i="13"/>
  <c r="F48" i="13"/>
  <c r="D47" i="13"/>
  <c r="F47" i="13"/>
  <c r="F46" i="13"/>
  <c r="F45" i="13"/>
  <c r="F44" i="13"/>
  <c r="F43" i="13"/>
  <c r="F42" i="13"/>
  <c r="F41" i="13"/>
  <c r="F40" i="13"/>
  <c r="F39" i="13"/>
  <c r="D38" i="13"/>
  <c r="F38" i="13"/>
  <c r="D37" i="13"/>
  <c r="D36" i="13"/>
  <c r="F36" i="13"/>
  <c r="D35" i="13"/>
  <c r="F35" i="13"/>
  <c r="D34" i="13"/>
  <c r="F34" i="13"/>
  <c r="D33" i="13"/>
  <c r="F33" i="13"/>
  <c r="D32" i="13"/>
  <c r="F32" i="13"/>
  <c r="D31" i="13"/>
  <c r="F31" i="13"/>
  <c r="D30" i="13"/>
  <c r="F30" i="13"/>
  <c r="D29" i="13"/>
  <c r="F29" i="13"/>
  <c r="D28" i="13"/>
  <c r="F28" i="13"/>
  <c r="D27" i="13"/>
  <c r="F27" i="13"/>
  <c r="D26" i="13"/>
  <c r="F26" i="13"/>
  <c r="D25" i="13"/>
  <c r="F25" i="13"/>
  <c r="D24" i="13"/>
  <c r="F24" i="13"/>
  <c r="D23" i="13"/>
  <c r="F23" i="13"/>
  <c r="D16" i="13"/>
  <c r="F16" i="13"/>
  <c r="D15" i="13"/>
  <c r="F15" i="13"/>
  <c r="D14" i="13"/>
  <c r="F14" i="13"/>
  <c r="D13" i="13"/>
  <c r="F13" i="13"/>
  <c r="D12" i="13"/>
  <c r="F12" i="13"/>
  <c r="F11" i="13"/>
  <c r="D10" i="13"/>
  <c r="F10" i="13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F32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F39" i="11"/>
  <c r="G39" i="11"/>
  <c r="F40" i="11"/>
  <c r="G40" i="11"/>
  <c r="G23" i="11"/>
  <c r="F23" i="11"/>
  <c r="F5" i="11"/>
  <c r="G5" i="11"/>
  <c r="H5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M9" i="11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M9" i="12"/>
  <c r="F17" i="12"/>
  <c r="G17" i="12"/>
  <c r="H17" i="12"/>
  <c r="M9" i="10"/>
  <c r="F23" i="10"/>
  <c r="F17" i="10"/>
  <c r="G17" i="10"/>
  <c r="H17" i="10"/>
  <c r="G36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G33" i="9"/>
  <c r="F34" i="9"/>
  <c r="G34" i="9"/>
  <c r="F35" i="9"/>
  <c r="G35" i="9"/>
  <c r="F36" i="9"/>
  <c r="F37" i="9"/>
  <c r="G37" i="9"/>
  <c r="F38" i="9"/>
  <c r="G38" i="9"/>
  <c r="F39" i="9"/>
  <c r="G39" i="9"/>
  <c r="F40" i="9"/>
  <c r="G40" i="9"/>
  <c r="F41" i="9"/>
  <c r="G41" i="9"/>
  <c r="F42" i="9"/>
  <c r="F43" i="9"/>
  <c r="G43" i="9"/>
  <c r="F44" i="9"/>
  <c r="F45" i="9"/>
  <c r="G22" i="9"/>
  <c r="F22" i="9"/>
  <c r="H22" i="9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F5" i="12"/>
  <c r="G5" i="12"/>
  <c r="H5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70" i="12"/>
  <c r="H70" i="12"/>
  <c r="F69" i="12"/>
  <c r="H69" i="12"/>
  <c r="F68" i="12"/>
  <c r="H68" i="12"/>
  <c r="F67" i="12"/>
  <c r="H67" i="12"/>
  <c r="F66" i="12"/>
  <c r="H66" i="12"/>
  <c r="F65" i="12"/>
  <c r="H65" i="12"/>
  <c r="F64" i="12"/>
  <c r="H64" i="12"/>
  <c r="F63" i="12"/>
  <c r="H63" i="12"/>
  <c r="F62" i="12"/>
  <c r="H62" i="12"/>
  <c r="F61" i="12"/>
  <c r="H61" i="12"/>
  <c r="F60" i="12"/>
  <c r="H60" i="12"/>
  <c r="F59" i="12"/>
  <c r="H59" i="12"/>
  <c r="F58" i="12"/>
  <c r="H58" i="12"/>
  <c r="F57" i="12"/>
  <c r="H57" i="12"/>
  <c r="F56" i="12"/>
  <c r="H56" i="12"/>
  <c r="F55" i="12"/>
  <c r="H55" i="12"/>
  <c r="F54" i="12"/>
  <c r="H54" i="12"/>
  <c r="F53" i="12"/>
  <c r="H53" i="12"/>
  <c r="F52" i="12"/>
  <c r="H52" i="12"/>
  <c r="F51" i="12"/>
  <c r="H51" i="12"/>
  <c r="F50" i="12"/>
  <c r="H50" i="12"/>
  <c r="F49" i="12"/>
  <c r="H49" i="12"/>
  <c r="F48" i="12"/>
  <c r="H48" i="12"/>
  <c r="F47" i="12"/>
  <c r="H47" i="12"/>
  <c r="F46" i="12"/>
  <c r="H46" i="12"/>
  <c r="F45" i="12"/>
  <c r="H45" i="12"/>
  <c r="F44" i="12"/>
  <c r="H44" i="12"/>
  <c r="F43" i="12"/>
  <c r="H43" i="12"/>
  <c r="F42" i="12"/>
  <c r="H42" i="12"/>
  <c r="F41" i="12"/>
  <c r="H41" i="12"/>
  <c r="F40" i="12"/>
  <c r="H40" i="12"/>
  <c r="F39" i="12"/>
  <c r="H39" i="12"/>
  <c r="F38" i="12"/>
  <c r="H38" i="12"/>
  <c r="F37" i="12"/>
  <c r="H37" i="12"/>
  <c r="F36" i="12"/>
  <c r="H36" i="12"/>
  <c r="F35" i="12"/>
  <c r="H35" i="12"/>
  <c r="F34" i="12"/>
  <c r="H34" i="12"/>
  <c r="F33" i="12"/>
  <c r="H33" i="12"/>
  <c r="F32" i="12"/>
  <c r="H32" i="12"/>
  <c r="F31" i="12"/>
  <c r="H31" i="12"/>
  <c r="F30" i="12"/>
  <c r="H30" i="12"/>
  <c r="F29" i="12"/>
  <c r="H29" i="12"/>
  <c r="F28" i="12"/>
  <c r="H28" i="12"/>
  <c r="F27" i="12"/>
  <c r="H27" i="12"/>
  <c r="F26" i="12"/>
  <c r="H26" i="12"/>
  <c r="F25" i="12"/>
  <c r="H25" i="12"/>
  <c r="F24" i="12"/>
  <c r="H24" i="12"/>
  <c r="F23" i="12"/>
  <c r="H23" i="12"/>
  <c r="F5" i="10"/>
  <c r="G5" i="10"/>
  <c r="H5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46" i="10"/>
  <c r="H46" i="10"/>
  <c r="F45" i="10"/>
  <c r="H45" i="10"/>
  <c r="F44" i="10"/>
  <c r="H44" i="10"/>
  <c r="F43" i="10"/>
  <c r="H43" i="10"/>
  <c r="F42" i="10"/>
  <c r="H42" i="10"/>
  <c r="F41" i="10"/>
  <c r="H41" i="10"/>
  <c r="F40" i="10"/>
  <c r="H40" i="10"/>
  <c r="F39" i="10"/>
  <c r="H39" i="10"/>
  <c r="F38" i="10"/>
  <c r="H38" i="10"/>
  <c r="F37" i="10"/>
  <c r="H37" i="10"/>
  <c r="F36" i="10"/>
  <c r="H36" i="10"/>
  <c r="F35" i="10"/>
  <c r="H35" i="10"/>
  <c r="F34" i="10"/>
  <c r="H34" i="10"/>
  <c r="F33" i="10"/>
  <c r="H33" i="10"/>
  <c r="F32" i="10"/>
  <c r="H32" i="10"/>
  <c r="F31" i="10"/>
  <c r="H31" i="10"/>
  <c r="F30" i="10"/>
  <c r="H30" i="10"/>
  <c r="F29" i="10"/>
  <c r="H29" i="10"/>
  <c r="F28" i="10"/>
  <c r="H28" i="10"/>
  <c r="F27" i="10"/>
  <c r="H27" i="10"/>
  <c r="F26" i="10"/>
  <c r="H26" i="10"/>
  <c r="F25" i="10"/>
  <c r="H25" i="10"/>
  <c r="F24" i="10"/>
  <c r="H24" i="10"/>
  <c r="H23" i="10"/>
  <c r="G10" i="9"/>
  <c r="H10" i="9"/>
  <c r="F5" i="9"/>
  <c r="G5" i="9"/>
  <c r="H5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F16" i="9"/>
  <c r="G16" i="9"/>
  <c r="H16" i="9"/>
  <c r="F15" i="9"/>
  <c r="G15" i="9"/>
  <c r="H15" i="9"/>
  <c r="F14" i="9"/>
  <c r="G14" i="9"/>
  <c r="H14" i="9"/>
  <c r="F13" i="9"/>
  <c r="G13" i="9"/>
  <c r="H13" i="9"/>
  <c r="F12" i="9"/>
  <c r="G12" i="9"/>
  <c r="H12" i="9"/>
  <c r="F11" i="9"/>
  <c r="G11" i="9"/>
  <c r="H11" i="9"/>
  <c r="F10" i="9"/>
  <c r="K9" i="14"/>
  <c r="D24" i="14"/>
  <c r="E24" i="14"/>
  <c r="F24" i="14"/>
  <c r="D25" i="14"/>
  <c r="E25" i="14"/>
  <c r="F25" i="14"/>
  <c r="D26" i="14"/>
  <c r="E26" i="14"/>
  <c r="F26" i="14"/>
  <c r="D27" i="14"/>
  <c r="E27" i="14"/>
  <c r="F27" i="14"/>
  <c r="D28" i="14"/>
  <c r="E28" i="14"/>
  <c r="F28" i="14"/>
  <c r="D29" i="14"/>
  <c r="E29" i="14"/>
  <c r="F29" i="14"/>
  <c r="D30" i="14"/>
  <c r="E30" i="14"/>
  <c r="F30" i="14"/>
  <c r="D31" i="14"/>
  <c r="E31" i="14"/>
  <c r="F31" i="14"/>
  <c r="D32" i="14"/>
  <c r="E32" i="14"/>
  <c r="F32" i="14"/>
  <c r="D33" i="14"/>
  <c r="E33" i="14"/>
  <c r="F33" i="14"/>
  <c r="D34" i="14"/>
  <c r="E34" i="14"/>
  <c r="F34" i="14"/>
  <c r="D35" i="14"/>
  <c r="E35" i="14"/>
  <c r="F35" i="14"/>
  <c r="D36" i="14"/>
  <c r="E36" i="14"/>
  <c r="F36" i="14"/>
  <c r="D37" i="14"/>
  <c r="E37" i="14"/>
  <c r="F37" i="14"/>
  <c r="D38" i="14"/>
  <c r="E38" i="14"/>
  <c r="F38" i="14"/>
  <c r="D39" i="14"/>
  <c r="E39" i="14"/>
  <c r="F39" i="14"/>
  <c r="D40" i="14"/>
  <c r="E40" i="14"/>
  <c r="F40" i="14"/>
  <c r="D41" i="14"/>
  <c r="E41" i="14"/>
  <c r="F41" i="14"/>
  <c r="D42" i="14"/>
  <c r="E42" i="14"/>
  <c r="F42" i="14"/>
  <c r="D43" i="14"/>
  <c r="E43" i="14"/>
  <c r="F43" i="14"/>
  <c r="D44" i="14"/>
  <c r="E44" i="14"/>
  <c r="F44" i="14"/>
  <c r="D45" i="14"/>
  <c r="E45" i="14"/>
  <c r="F45" i="14"/>
  <c r="D46" i="14"/>
  <c r="E46" i="14"/>
  <c r="F46" i="14"/>
  <c r="D47" i="14"/>
  <c r="E47" i="14"/>
  <c r="F47" i="14"/>
  <c r="D48" i="14"/>
  <c r="E48" i="14"/>
  <c r="F48" i="14"/>
  <c r="D49" i="14"/>
  <c r="E49" i="14"/>
  <c r="F49" i="14"/>
  <c r="D50" i="14"/>
  <c r="E50" i="14"/>
  <c r="F50" i="14"/>
  <c r="D51" i="14"/>
  <c r="E51" i="14"/>
  <c r="F51" i="14"/>
  <c r="D52" i="14"/>
  <c r="E52" i="14"/>
  <c r="F52" i="14"/>
  <c r="D53" i="14"/>
  <c r="E53" i="14"/>
  <c r="F53" i="14"/>
  <c r="D54" i="14"/>
  <c r="E54" i="14"/>
  <c r="F54" i="14"/>
  <c r="D55" i="14"/>
  <c r="E55" i="14"/>
  <c r="F55" i="14"/>
  <c r="D56" i="14"/>
  <c r="E56" i="14"/>
  <c r="F56" i="14"/>
  <c r="D57" i="14"/>
  <c r="E57" i="14"/>
  <c r="F57" i="14"/>
  <c r="D58" i="14"/>
  <c r="E58" i="14"/>
  <c r="F58" i="14"/>
  <c r="D59" i="14"/>
  <c r="E59" i="14"/>
  <c r="F59" i="14"/>
  <c r="D60" i="14"/>
  <c r="E60" i="14"/>
  <c r="F60" i="14"/>
  <c r="D61" i="14"/>
  <c r="E61" i="14"/>
  <c r="F61" i="14"/>
  <c r="D62" i="14"/>
  <c r="E62" i="14"/>
  <c r="F62" i="14"/>
  <c r="D63" i="14"/>
  <c r="E63" i="14"/>
  <c r="F63" i="14"/>
  <c r="D64" i="14"/>
  <c r="E64" i="14"/>
  <c r="F64" i="14"/>
  <c r="D65" i="14"/>
  <c r="E65" i="14"/>
  <c r="F65" i="14"/>
  <c r="D66" i="14"/>
  <c r="E66" i="14"/>
  <c r="F66" i="14"/>
  <c r="D67" i="14"/>
  <c r="E67" i="14"/>
  <c r="F67" i="14"/>
  <c r="D68" i="14"/>
  <c r="E68" i="14"/>
  <c r="F68" i="14"/>
  <c r="D69" i="14"/>
  <c r="E69" i="14"/>
  <c r="F69" i="14"/>
  <c r="D70" i="14"/>
  <c r="E70" i="14"/>
  <c r="F70" i="14"/>
  <c r="D71" i="14"/>
  <c r="E71" i="14"/>
  <c r="F71" i="14"/>
</calcChain>
</file>

<file path=xl/sharedStrings.xml><?xml version="1.0" encoding="utf-8"?>
<sst xmlns="http://schemas.openxmlformats.org/spreadsheetml/2006/main" count="351" uniqueCount="125">
  <si>
    <t>Temperature(¡C)</t>
  </si>
  <si>
    <t>#ERR</t>
  </si>
  <si>
    <t>Nitrate</t>
  </si>
  <si>
    <t>MMMYY</t>
  </si>
  <si>
    <t>Experiment:</t>
  </si>
  <si>
    <t>Blanks</t>
  </si>
  <si>
    <t>VCl3 + GreissAbsorbance</t>
  </si>
  <si>
    <t>Greiss-only Absorbance</t>
  </si>
  <si>
    <t>Change in Absorbance</t>
  </si>
  <si>
    <t>Average Abs</t>
  </si>
  <si>
    <t>Plate Blanks</t>
  </si>
  <si>
    <t>Standards</t>
  </si>
  <si>
    <t>slope</t>
  </si>
  <si>
    <t>(X-axis)</t>
  </si>
  <si>
    <t>VCl3+Greiss Absorbance</t>
  </si>
  <si>
    <t>Blanked Absorbance</t>
  </si>
  <si>
    <t>(Y-axis)</t>
  </si>
  <si>
    <t>intercept</t>
  </si>
  <si>
    <t>[NO3-]uM</t>
  </si>
  <si>
    <t>Samples</t>
  </si>
  <si>
    <t>VCl3 + Greiss Absorbance</t>
  </si>
  <si>
    <t xml:space="preserve">[NO3-] </t>
  </si>
  <si>
    <t>Sample ID</t>
  </si>
  <si>
    <t>Avg [NO3-] (uM)</t>
  </si>
  <si>
    <t>10SCN_1_START</t>
  </si>
  <si>
    <t>10SEN_1_START</t>
  </si>
  <si>
    <t>20SCN_1_START</t>
  </si>
  <si>
    <t>20SEN_1_START</t>
  </si>
  <si>
    <t>30SCN_1_START</t>
  </si>
  <si>
    <t>30SEN_1_START</t>
  </si>
  <si>
    <t>F-TEMP, Ruckle Park multiple stressor</t>
  </si>
  <si>
    <t>splashed lots**</t>
  </si>
  <si>
    <t>RP22T30SCN_1</t>
  </si>
  <si>
    <t>RP22T30SCN_2</t>
  </si>
  <si>
    <t>RP22T30SCN_3</t>
  </si>
  <si>
    <t>RP22T30SEN_1</t>
  </si>
  <si>
    <t>RP22T30SEN_2</t>
  </si>
  <si>
    <t>RP22T30SEN_3</t>
  </si>
  <si>
    <t>RP22T20SCN_1</t>
  </si>
  <si>
    <t>RP22T20SCN_2</t>
  </si>
  <si>
    <t>RP22T20SCN_3</t>
  </si>
  <si>
    <t>RP22T20SEN_1</t>
  </si>
  <si>
    <t>RP22T20SEN_2</t>
  </si>
  <si>
    <t>RP22T20SEN_3</t>
  </si>
  <si>
    <t>RP22T10SCN_1</t>
  </si>
  <si>
    <t>RP22T10SCN_2</t>
  </si>
  <si>
    <t>RP22T10SCN_3</t>
  </si>
  <si>
    <t>RP22T10SEN_1</t>
  </si>
  <si>
    <t>RP22T10SEN_2</t>
  </si>
  <si>
    <t>RP22T10SEN_3</t>
  </si>
  <si>
    <t>RP24T30SCN_1</t>
  </si>
  <si>
    <t>RP24T30SCN_2</t>
  </si>
  <si>
    <t>RP24T30SCN_3</t>
  </si>
  <si>
    <t>RP24T30SEN_1</t>
  </si>
  <si>
    <t>RP24T30SEN_2</t>
  </si>
  <si>
    <t>RP24T30SEN_3</t>
  </si>
  <si>
    <t>RP24T20SCN_1</t>
  </si>
  <si>
    <t>RP24T20SCN_2</t>
  </si>
  <si>
    <t>RP24T20SCN_3</t>
  </si>
  <si>
    <t>RP24T20SEN_1</t>
  </si>
  <si>
    <t>RP24T20SEN_2</t>
  </si>
  <si>
    <t>RP24T20SEN_3</t>
  </si>
  <si>
    <t>RP24T10SCN_1</t>
  </si>
  <si>
    <t>RP24T10SCN_2</t>
  </si>
  <si>
    <t>RP24T10SCN_3</t>
  </si>
  <si>
    <t>RP24T10SEN_1</t>
  </si>
  <si>
    <t>RP24T10SEN_2</t>
  </si>
  <si>
    <t>RP24T10SEN_3</t>
  </si>
  <si>
    <t>10SCN_1_DAY3</t>
  </si>
  <si>
    <t>10SEN_1_DAY3</t>
  </si>
  <si>
    <t>20SCN_1_DAY3</t>
  </si>
  <si>
    <t>20SEN_1_DAY3</t>
  </si>
  <si>
    <t>30SCN_1_DAY3</t>
  </si>
  <si>
    <t>30SEN_1_DAY3</t>
  </si>
  <si>
    <t>RP26T30SCN_1</t>
  </si>
  <si>
    <t>RP26T30SCN_2</t>
  </si>
  <si>
    <t>RP26T30SCN_3</t>
  </si>
  <si>
    <t>RP26T30SEN_1</t>
  </si>
  <si>
    <t>RP26T30SEN_2</t>
  </si>
  <si>
    <t>RP26T30SEN_3</t>
  </si>
  <si>
    <t>RP26T20SCN_1</t>
  </si>
  <si>
    <t>RP26T20SCN_2</t>
  </si>
  <si>
    <t>RP26T20SCN_3</t>
  </si>
  <si>
    <t>RP26T20SEN_1</t>
  </si>
  <si>
    <t>RP26T20SEN_2</t>
  </si>
  <si>
    <t>RP26T20SEN_3</t>
  </si>
  <si>
    <t>RP26T10SCN_1</t>
  </si>
  <si>
    <t>RP26T10SCN_2</t>
  </si>
  <si>
    <t>RP26T10SCN_3</t>
  </si>
  <si>
    <t>RP26T10SEN_1</t>
  </si>
  <si>
    <t>RP26T10SEN_2</t>
  </si>
  <si>
    <t>RP26T10SEN_3</t>
  </si>
  <si>
    <t>RP28T30SCN_1</t>
  </si>
  <si>
    <t>RP28T30SCN_2</t>
  </si>
  <si>
    <t>RP28T30SCN_3</t>
  </si>
  <si>
    <t>RP28T30SEN_1</t>
  </si>
  <si>
    <t>RP28T30SEN_2</t>
  </si>
  <si>
    <t>RP28T30SEN_3</t>
  </si>
  <si>
    <t>RP28T20SCN_1</t>
  </si>
  <si>
    <t>RP28T20SCN_2</t>
  </si>
  <si>
    <t>RP28T20SCN_3</t>
  </si>
  <si>
    <t>RP28T20SEN_1</t>
  </si>
  <si>
    <t>RP28T20SEN_2</t>
  </si>
  <si>
    <t>RP28T20SEN_3</t>
  </si>
  <si>
    <t>RP28T10SCN_1</t>
  </si>
  <si>
    <t>RP28T10SCN_2</t>
  </si>
  <si>
    <t>RP28T10SCN_3</t>
  </si>
  <si>
    <t>RP28T10SEN_1</t>
  </si>
  <si>
    <t>RP28T10SEN_2</t>
  </si>
  <si>
    <t>RP28T10SEN_3</t>
  </si>
  <si>
    <t>LOTS OF SPLASHING</t>
  </si>
  <si>
    <t>Nitrite</t>
  </si>
  <si>
    <t>Absorbance</t>
  </si>
  <si>
    <t>Plate Blank</t>
  </si>
  <si>
    <t>Raw Absorbance</t>
  </si>
  <si>
    <t>[NO2-]uM</t>
  </si>
  <si>
    <t>Abs</t>
  </si>
  <si>
    <t xml:space="preserve">[NO2-] </t>
  </si>
  <si>
    <t>Sample</t>
  </si>
  <si>
    <t>Avg [NO2-] (uM)</t>
  </si>
  <si>
    <t xml:space="preserve">July 24/27th </t>
  </si>
  <si>
    <t xml:space="preserve">Ruckle Park </t>
  </si>
  <si>
    <t>samples</t>
  </si>
  <si>
    <t xml:space="preserve">July 24/27 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</si>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</sst>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#,##0.00000000"/>
  </numFmts>
  <fonts count="14" x14ac:knownFonts="1">
    <font>
      <sz val="11"/>
      <color theme="1"/>
      <name val="Calibri"/>
      <family val="2"/>
      <scheme val="minor"/>
    </font>
    <font>
      <b/>
      <u/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0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/>
    <xf numFmtId="164" fontId="5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6" fillId="0" borderId="0" xfId="0" applyNumberFormat="1" applyFont="1"/>
    <xf numFmtId="164" fontId="3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6" fillId="4" borderId="0" xfId="0" applyFont="1" applyFill="1"/>
    <xf numFmtId="164" fontId="8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right"/>
    </xf>
    <xf numFmtId="164" fontId="9" fillId="5" borderId="0" xfId="0" applyNumberFormat="1" applyFont="1" applyFill="1" applyAlignment="1"/>
    <xf numFmtId="164" fontId="3" fillId="6" borderId="0" xfId="0" applyNumberFormat="1" applyFont="1" applyFill="1" applyAlignment="1">
      <alignment horizontal="right"/>
    </xf>
    <xf numFmtId="164" fontId="2" fillId="7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8" borderId="3" xfId="0" applyFont="1" applyFill="1" applyBorder="1" applyAlignment="1">
      <alignment horizontal="right"/>
    </xf>
    <xf numFmtId="166" fontId="3" fillId="8" borderId="0" xfId="0" applyNumberFormat="1" applyFont="1" applyFill="1" applyAlignment="1">
      <alignment horizontal="right"/>
    </xf>
    <xf numFmtId="0" fontId="6" fillId="0" borderId="3" xfId="0" applyFont="1" applyBorder="1" applyAlignment="1"/>
    <xf numFmtId="11" fontId="3" fillId="0" borderId="0" xfId="0" applyNumberFormat="1" applyFont="1" applyAlignment="1">
      <alignment horizontal="right"/>
    </xf>
    <xf numFmtId="0" fontId="6" fillId="0" borderId="2" xfId="0" applyFont="1" applyBorder="1" applyAlignment="1"/>
    <xf numFmtId="0" fontId="6" fillId="0" borderId="4" xfId="0" applyFont="1" applyBorder="1" applyAlignment="1"/>
    <xf numFmtId="16" fontId="2" fillId="2" borderId="0" xfId="0" applyNumberFormat="1" applyFont="1" applyFill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15" fontId="2" fillId="2" borderId="0" xfId="0" applyNumberFormat="1" applyFont="1" applyFill="1" applyAlignment="1"/>
    <xf numFmtId="164" fontId="6" fillId="3" borderId="0" xfId="0" applyNumberFormat="1" applyFont="1" applyFill="1" applyAlignment="1"/>
    <xf numFmtId="164" fontId="6" fillId="0" borderId="0" xfId="0" applyNumberFormat="1" applyFont="1" applyAlignment="1"/>
    <xf numFmtId="0" fontId="6" fillId="8" borderId="3" xfId="0" applyFont="1" applyFill="1" applyBorder="1" applyAlignment="1"/>
    <xf numFmtId="0" fontId="6" fillId="0" borderId="0" xfId="0" applyFont="1" applyAlignment="1">
      <alignment horizontal="center"/>
    </xf>
    <xf numFmtId="0" fontId="6" fillId="0" borderId="0" xfId="0" applyFont="1" applyBorder="1" applyAlignment="1"/>
    <xf numFmtId="166" fontId="6" fillId="8" borderId="0" xfId="0" applyNumberFormat="1" applyFont="1" applyFill="1" applyAlignment="1"/>
    <xf numFmtId="11" fontId="6" fillId="0" borderId="0" xfId="0" applyNumberFormat="1" applyFont="1" applyAlignment="1"/>
    <xf numFmtId="165" fontId="6" fillId="0" borderId="0" xfId="0" applyNumberFormat="1" applyFont="1" applyAlignment="1"/>
    <xf numFmtId="164" fontId="6" fillId="9" borderId="0" xfId="0" applyNumberFormat="1" applyFont="1" applyFill="1" applyAlignment="1"/>
    <xf numFmtId="0" fontId="12" fillId="0" borderId="0" xfId="0" applyFont="1"/>
    <xf numFmtId="0" fontId="13" fillId="0" borderId="0" xfId="0" applyFont="1" applyAlignment="1"/>
    <xf numFmtId="0" fontId="6" fillId="9" borderId="0" xfId="0" applyFont="1" applyFill="1" applyAlignme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13" fillId="7" borderId="0" xfId="0" applyNumberFormat="1" applyFont="1" applyFill="1" applyAlignment="1">
      <alignment horizontal="right"/>
    </xf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'plate1-no3'!$A$10:$A$16</c:f>
              <c:numCache>
                <c:formatCode>General</c:formatCode>
                <c:ptCount val="7"/>
                <c:pt idx="0">
                  <c:v>0.0</c:v>
                </c:pt>
                <c:pt idx="1">
                  <c:v>0.1</c:v>
                </c:pt>
                <c:pt idx="2">
                  <c:v>0.5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40.0</c:v>
                </c:pt>
              </c:numCache>
            </c:numRef>
          </c:xVal>
          <c:yVal>
            <c:numRef>
              <c:f>'plate1-no3'!$H$10:$H$16</c:f>
              <c:numCache>
                <c:formatCode>0.0000</c:formatCode>
                <c:ptCount val="7"/>
                <c:pt idx="0">
                  <c:v>0.0</c:v>
                </c:pt>
                <c:pt idx="1">
                  <c:v>0.0111</c:v>
                </c:pt>
                <c:pt idx="2">
                  <c:v>0.03575</c:v>
                </c:pt>
                <c:pt idx="3">
                  <c:v>0.11365</c:v>
                </c:pt>
                <c:pt idx="4">
                  <c:v>0.20785</c:v>
                </c:pt>
                <c:pt idx="5">
                  <c:v>0.46575</c:v>
                </c:pt>
                <c:pt idx="6">
                  <c:v>0.7376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41048"/>
        <c:axId val="2144943320"/>
      </c:scatterChart>
      <c:valAx>
        <c:axId val="214494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943320"/>
        <c:crosses val="autoZero"/>
        <c:crossBetween val="midCat"/>
      </c:valAx>
      <c:valAx>
        <c:axId val="2144943320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214494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3606981437789"/>
          <c:y val="0.0260756192959583"/>
          <c:w val="0.882791864464595"/>
          <c:h val="0.93220338983050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'plate 1 - no2'!$A$10:$A$16</c:f>
              <c:numCache>
                <c:formatCode>General</c:formatCode>
                <c:ptCount val="7"/>
                <c:pt idx="0">
                  <c:v>0.0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  <c:pt idx="4">
                  <c:v>5.0</c:v>
                </c:pt>
                <c:pt idx="5">
                  <c:v>10.0</c:v>
                </c:pt>
                <c:pt idx="6">
                  <c:v>20.0</c:v>
                </c:pt>
              </c:numCache>
            </c:numRef>
          </c:xVal>
          <c:yVal>
            <c:numRef>
              <c:f>'plate 1 - no2'!$F$10:$F$16</c:f>
              <c:numCache>
                <c:formatCode>0.0000</c:formatCode>
                <c:ptCount val="7"/>
                <c:pt idx="0">
                  <c:v>0.0</c:v>
                </c:pt>
                <c:pt idx="1">
                  <c:v>0.01075</c:v>
                </c:pt>
                <c:pt idx="2">
                  <c:v>0.0154</c:v>
                </c:pt>
                <c:pt idx="3">
                  <c:v>0.01625</c:v>
                </c:pt>
                <c:pt idx="4">
                  <c:v>0.0902</c:v>
                </c:pt>
                <c:pt idx="5">
                  <c:v>0.2216</c:v>
                </c:pt>
                <c:pt idx="6">
                  <c:v>0.4611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80872"/>
        <c:axId val="2097787624"/>
      </c:scatterChart>
      <c:valAx>
        <c:axId val="204568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787624"/>
        <c:crosses val="autoZero"/>
        <c:crossBetween val="midCat"/>
      </c:valAx>
      <c:valAx>
        <c:axId val="209778762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2045680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'plate2-no3'!$A$10:$A$17</c:f>
              <c:numCache>
                <c:formatCode>General</c:formatCode>
                <c:ptCount val="8"/>
                <c:pt idx="0">
                  <c:v>0.0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  <c:pt idx="4">
                  <c:v>5.0</c:v>
                </c:pt>
                <c:pt idx="5">
                  <c:v>10.0</c:v>
                </c:pt>
                <c:pt idx="6">
                  <c:v>20.0</c:v>
                </c:pt>
                <c:pt idx="7">
                  <c:v>40.0</c:v>
                </c:pt>
              </c:numCache>
            </c:numRef>
          </c:xVal>
          <c:yVal>
            <c:numRef>
              <c:f>'plate2-no3'!$H$10:$H$17</c:f>
              <c:numCache>
                <c:formatCode>0.0000</c:formatCode>
                <c:ptCount val="8"/>
                <c:pt idx="0">
                  <c:v>-3.46944695195361E-18</c:v>
                </c:pt>
                <c:pt idx="1">
                  <c:v>0.01245</c:v>
                </c:pt>
                <c:pt idx="2">
                  <c:v>0.0385</c:v>
                </c:pt>
                <c:pt idx="3">
                  <c:v>0.03525</c:v>
                </c:pt>
                <c:pt idx="4">
                  <c:v>0.1041</c:v>
                </c:pt>
                <c:pt idx="5">
                  <c:v>0.211</c:v>
                </c:pt>
                <c:pt idx="6">
                  <c:v>0.44</c:v>
                </c:pt>
                <c:pt idx="7">
                  <c:v>0.72655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69944"/>
        <c:axId val="2056873000"/>
      </c:scatterChart>
      <c:valAx>
        <c:axId val="205686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873000"/>
        <c:crosses val="autoZero"/>
        <c:crossBetween val="midCat"/>
      </c:valAx>
      <c:valAx>
        <c:axId val="2056873000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205686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'plate 2 - no2'!$A$10:$A$16</c:f>
              <c:numCache>
                <c:formatCode>General</c:formatCode>
                <c:ptCount val="7"/>
                <c:pt idx="0">
                  <c:v>0.0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  <c:pt idx="4">
                  <c:v>5.0</c:v>
                </c:pt>
                <c:pt idx="5">
                  <c:v>10.0</c:v>
                </c:pt>
                <c:pt idx="6">
                  <c:v>20.0</c:v>
                </c:pt>
              </c:numCache>
            </c:numRef>
          </c:xVal>
          <c:yVal>
            <c:numRef>
              <c:f>'plate 2 - no2'!$F$10:$F$16</c:f>
              <c:numCache>
                <c:formatCode>0.0000</c:formatCode>
                <c:ptCount val="7"/>
                <c:pt idx="0">
                  <c:v>0.0</c:v>
                </c:pt>
                <c:pt idx="1">
                  <c:v>0.00135</c:v>
                </c:pt>
                <c:pt idx="2">
                  <c:v>0.00855</c:v>
                </c:pt>
                <c:pt idx="3">
                  <c:v>0.0182</c:v>
                </c:pt>
                <c:pt idx="4">
                  <c:v>0.09245</c:v>
                </c:pt>
                <c:pt idx="5">
                  <c:v>0.22205</c:v>
                </c:pt>
                <c:pt idx="6">
                  <c:v>0.4567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639544"/>
        <c:axId val="2089095544"/>
      </c:scatterChart>
      <c:valAx>
        <c:axId val="204663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095544"/>
        <c:crosses val="autoZero"/>
        <c:crossBetween val="midCat"/>
      </c:valAx>
      <c:valAx>
        <c:axId val="208909554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2046639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'plate3-no3'!$A$10:$A$17</c:f>
              <c:numCache>
                <c:formatCode>General</c:formatCode>
                <c:ptCount val="8"/>
                <c:pt idx="0">
                  <c:v>0.0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  <c:pt idx="4">
                  <c:v>5.0</c:v>
                </c:pt>
                <c:pt idx="5">
                  <c:v>10.0</c:v>
                </c:pt>
                <c:pt idx="6">
                  <c:v>20.0</c:v>
                </c:pt>
                <c:pt idx="7">
                  <c:v>40.0</c:v>
                </c:pt>
              </c:numCache>
            </c:numRef>
          </c:xVal>
          <c:yVal>
            <c:numRef>
              <c:f>'plate3-no3'!$H$10:$H$17</c:f>
              <c:numCache>
                <c:formatCode>0.0000</c:formatCode>
                <c:ptCount val="8"/>
                <c:pt idx="0">
                  <c:v>0.0</c:v>
                </c:pt>
                <c:pt idx="1">
                  <c:v>0.0353</c:v>
                </c:pt>
                <c:pt idx="2">
                  <c:v>0.04355</c:v>
                </c:pt>
                <c:pt idx="3">
                  <c:v>0.04615</c:v>
                </c:pt>
                <c:pt idx="4">
                  <c:v>0.1114</c:v>
                </c:pt>
                <c:pt idx="5">
                  <c:v>0.20965</c:v>
                </c:pt>
                <c:pt idx="6">
                  <c:v>0.44775</c:v>
                </c:pt>
                <c:pt idx="7">
                  <c:v>0.7058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70872"/>
        <c:axId val="2143873656"/>
      </c:scatterChart>
      <c:valAx>
        <c:axId val="214387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873656"/>
        <c:crosses val="autoZero"/>
        <c:crossBetween val="midCat"/>
      </c:valAx>
      <c:valAx>
        <c:axId val="2143873656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2143870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'plate 3 - no2'!$A$10:$A$16</c:f>
              <c:numCache>
                <c:formatCode>General</c:formatCode>
                <c:ptCount val="7"/>
                <c:pt idx="0">
                  <c:v>0.0</c:v>
                </c:pt>
                <c:pt idx="1">
                  <c:v>0.1</c:v>
                </c:pt>
                <c:pt idx="2">
                  <c:v>0.5</c:v>
                </c:pt>
                <c:pt idx="3">
                  <c:v>1.0</c:v>
                </c:pt>
                <c:pt idx="4">
                  <c:v>5.0</c:v>
                </c:pt>
                <c:pt idx="5">
                  <c:v>10.0</c:v>
                </c:pt>
                <c:pt idx="6">
                  <c:v>20.0</c:v>
                </c:pt>
              </c:numCache>
            </c:numRef>
          </c:xVal>
          <c:yVal>
            <c:numRef>
              <c:f>'plate 3 - no2'!$F$10:$F$16</c:f>
              <c:numCache>
                <c:formatCode>0.0000</c:formatCode>
                <c:ptCount val="7"/>
                <c:pt idx="0">
                  <c:v>0.0</c:v>
                </c:pt>
                <c:pt idx="1">
                  <c:v>0.0014</c:v>
                </c:pt>
                <c:pt idx="2">
                  <c:v>0.0092</c:v>
                </c:pt>
                <c:pt idx="3">
                  <c:v>0.01805</c:v>
                </c:pt>
                <c:pt idx="4">
                  <c:v>0.0919</c:v>
                </c:pt>
                <c:pt idx="5">
                  <c:v>0.22025</c:v>
                </c:pt>
                <c:pt idx="6">
                  <c:v>0.44915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84056"/>
        <c:axId val="-2144277864"/>
      </c:scatterChart>
      <c:valAx>
        <c:axId val="-214358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277864"/>
        <c:crosses val="autoZero"/>
        <c:crossBetween val="midCat"/>
      </c:valAx>
      <c:valAx>
        <c:axId val="-214427786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-214358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99176096365"/>
          <c:y val="0.0179910044977511"/>
          <c:w val="0.857007004919087"/>
          <c:h val="0.92203898050974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'plate 4 - no2'!$A$10:$A$15</c:f>
              <c:numCache>
                <c:formatCode>General</c:formatCode>
                <c:ptCount val="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'plate 4 - no2'!$F$10:$F$15</c:f>
              <c:numCache>
                <c:formatCode>0.0000</c:formatCode>
                <c:ptCount val="6"/>
                <c:pt idx="0">
                  <c:v>0.0</c:v>
                </c:pt>
                <c:pt idx="1">
                  <c:v>0.00725</c:v>
                </c:pt>
                <c:pt idx="2">
                  <c:v>0.0161</c:v>
                </c:pt>
                <c:pt idx="3">
                  <c:v>0.0891</c:v>
                </c:pt>
                <c:pt idx="4">
                  <c:v>0.2147</c:v>
                </c:pt>
                <c:pt idx="5">
                  <c:v>0.44165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08024"/>
        <c:axId val="2096284840"/>
      </c:scatterChart>
      <c:valAx>
        <c:axId val="-214500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284840"/>
        <c:crosses val="autoZero"/>
        <c:crossBetween val="midCat"/>
      </c:valAx>
      <c:valAx>
        <c:axId val="2096284840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-214500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133350</xdr:rowOff>
    </xdr:from>
    <xdr:to>
      <xdr:col>14</xdr:col>
      <xdr:colOff>508000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876300</xdr:colOff>
      <xdr:row>19</xdr:row>
      <xdr:rowOff>139700</xdr:rowOff>
    </xdr:from>
    <xdr:to>
      <xdr:col>15</xdr:col>
      <xdr:colOff>177800</xdr:colOff>
      <xdr:row>45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13</xdr:row>
      <xdr:rowOff>120650</xdr:rowOff>
    </xdr:from>
    <xdr:to>
      <xdr:col>16</xdr:col>
      <xdr:colOff>781050</xdr:colOff>
      <xdr:row>28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88900</xdr:rowOff>
    </xdr:from>
    <xdr:to>
      <xdr:col>10</xdr:col>
      <xdr:colOff>139700</xdr:colOff>
      <xdr:row>19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336550</xdr:colOff>
      <xdr:row>16</xdr:row>
      <xdr:rowOff>6350</xdr:rowOff>
    </xdr:from>
    <xdr:to>
      <xdr:col>15</xdr:col>
      <xdr:colOff>577850</xdr:colOff>
      <xdr:row>31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15</xdr:row>
      <xdr:rowOff>57150</xdr:rowOff>
    </xdr:from>
    <xdr:to>
      <xdr:col>10</xdr:col>
      <xdr:colOff>914400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18</xdr:row>
      <xdr:rowOff>177800</xdr:rowOff>
    </xdr:from>
    <xdr:to>
      <xdr:col>13</xdr:col>
      <xdr:colOff>520700</xdr:colOff>
      <xdr:row>41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I8" sqref="I8:N9"/>
    </sheetView>
  </sheetViews>
  <sheetFormatPr baseColWidth="10" defaultColWidth="8.83203125" defaultRowHeight="14" x14ac:dyDescent="0"/>
  <sheetData>
    <row r="1" spans="2:14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>
      <c r="B2">
        <v>25.8</v>
      </c>
      <c r="C2">
        <v>4.4999999999999998E-2</v>
      </c>
      <c r="D2">
        <v>4.07E-2</v>
      </c>
      <c r="E2">
        <v>4.6600000000000003E-2</v>
      </c>
      <c r="F2">
        <v>4.5600000000000002E-2</v>
      </c>
      <c r="G2">
        <v>3.9699999999999999E-2</v>
      </c>
      <c r="H2">
        <v>4.6399999999999997E-2</v>
      </c>
      <c r="I2">
        <v>4.1300000000000003E-2</v>
      </c>
      <c r="J2">
        <v>4.3499999999999997E-2</v>
      </c>
      <c r="K2">
        <v>4.6199999999999998E-2</v>
      </c>
      <c r="L2">
        <v>4.8399999999999999E-2</v>
      </c>
      <c r="M2">
        <v>5.7000000000000002E-2</v>
      </c>
      <c r="N2">
        <v>5.8599999999999999E-2</v>
      </c>
    </row>
    <row r="3" spans="2:14">
      <c r="C3">
        <v>4.65E-2</v>
      </c>
      <c r="D3">
        <v>6.0699999999999997E-2</v>
      </c>
      <c r="E3">
        <v>4.6800000000000001E-2</v>
      </c>
      <c r="F3">
        <v>4.0800000000000003E-2</v>
      </c>
      <c r="G3">
        <v>4.0599999999999997E-2</v>
      </c>
      <c r="H3">
        <v>4.6899999999999997E-2</v>
      </c>
      <c r="I3">
        <v>4.2900000000000001E-2</v>
      </c>
      <c r="J3">
        <v>4.4400000000000002E-2</v>
      </c>
      <c r="K3">
        <v>4.8300000000000003E-2</v>
      </c>
      <c r="L3">
        <v>4.3900000000000002E-2</v>
      </c>
      <c r="M3">
        <v>5.62E-2</v>
      </c>
      <c r="N3">
        <v>5.8999999999999997E-2</v>
      </c>
    </row>
    <row r="4" spans="2:14">
      <c r="C4">
        <v>4.9099999999999998E-2</v>
      </c>
      <c r="D4">
        <v>6.7400000000000002E-2</v>
      </c>
      <c r="E4">
        <v>4.6800000000000001E-2</v>
      </c>
      <c r="F4">
        <v>4.0800000000000003E-2</v>
      </c>
      <c r="G4">
        <v>4.1399999999999999E-2</v>
      </c>
      <c r="H4">
        <v>4.7399999999999998E-2</v>
      </c>
      <c r="I4">
        <v>4.6899999999999997E-2</v>
      </c>
      <c r="J4">
        <v>4.6600000000000003E-2</v>
      </c>
      <c r="K4">
        <v>4.3400000000000001E-2</v>
      </c>
      <c r="L4">
        <v>4.3799999999999999E-2</v>
      </c>
      <c r="M4">
        <v>0.1646</v>
      </c>
      <c r="N4" t="s">
        <v>1</v>
      </c>
    </row>
    <row r="5" spans="2:14">
      <c r="C5">
        <v>5.91E-2</v>
      </c>
      <c r="D5">
        <v>5.8299999999999998E-2</v>
      </c>
      <c r="E5">
        <v>4.7199999999999999E-2</v>
      </c>
      <c r="F5">
        <v>5.6300000000000003E-2</v>
      </c>
      <c r="G5">
        <v>4.2900000000000001E-2</v>
      </c>
      <c r="H5">
        <v>4.8099999999999997E-2</v>
      </c>
      <c r="I5">
        <v>5.1999999999999998E-2</v>
      </c>
      <c r="J5">
        <v>5.1200000000000002E-2</v>
      </c>
      <c r="K5">
        <v>5.16E-2</v>
      </c>
      <c r="L5">
        <v>4.8800000000000003E-2</v>
      </c>
      <c r="M5">
        <v>4.9299999999999997E-2</v>
      </c>
      <c r="N5">
        <v>5.0700000000000002E-2</v>
      </c>
    </row>
    <row r="6" spans="2:14">
      <c r="C6">
        <v>0.13689999999999999</v>
      </c>
      <c r="D6">
        <v>0.12920000000000001</v>
      </c>
      <c r="E6">
        <v>4.6699999999999998E-2</v>
      </c>
      <c r="F6">
        <v>4.0899999999999999E-2</v>
      </c>
      <c r="G6">
        <v>4.0899999999999999E-2</v>
      </c>
      <c r="H6">
        <v>4.7500000000000001E-2</v>
      </c>
      <c r="I6">
        <v>4.8800000000000003E-2</v>
      </c>
      <c r="J6">
        <v>5.1700000000000003E-2</v>
      </c>
      <c r="K6">
        <v>4.6199999999999998E-2</v>
      </c>
      <c r="L6">
        <v>4.5400000000000003E-2</v>
      </c>
      <c r="M6">
        <v>0.156</v>
      </c>
      <c r="N6">
        <v>0.11799999999999999</v>
      </c>
    </row>
    <row r="7" spans="2:14">
      <c r="C7">
        <v>0.27429999999999999</v>
      </c>
      <c r="D7">
        <v>0.25459999999999999</v>
      </c>
      <c r="E7">
        <v>4.7600000000000003E-2</v>
      </c>
      <c r="F7">
        <v>4.0399999999999998E-2</v>
      </c>
      <c r="G7">
        <v>4.0500000000000001E-2</v>
      </c>
      <c r="H7">
        <v>4.7E-2</v>
      </c>
      <c r="I7">
        <v>4.7500000000000001E-2</v>
      </c>
      <c r="J7">
        <v>5.5100000000000003E-2</v>
      </c>
      <c r="K7">
        <v>4.6199999999999998E-2</v>
      </c>
      <c r="L7">
        <v>4.4200000000000003E-2</v>
      </c>
      <c r="M7">
        <v>4.6899999999999997E-2</v>
      </c>
      <c r="N7">
        <v>4.5499999999999999E-2</v>
      </c>
    </row>
    <row r="8" spans="2:14">
      <c r="C8">
        <v>0.52300000000000002</v>
      </c>
      <c r="D8">
        <v>0.4849</v>
      </c>
      <c r="E8">
        <v>4.7199999999999999E-2</v>
      </c>
      <c r="F8">
        <v>4.07E-2</v>
      </c>
      <c r="G8">
        <v>4.0300000000000002E-2</v>
      </c>
      <c r="H8">
        <v>4.6899999999999997E-2</v>
      </c>
      <c r="I8">
        <v>4.1599999999999998E-2</v>
      </c>
      <c r="J8">
        <v>4.02E-2</v>
      </c>
      <c r="K8">
        <v>4.2099999999999999E-2</v>
      </c>
      <c r="L8">
        <v>4.6300000000000001E-2</v>
      </c>
      <c r="M8">
        <v>4.2000000000000003E-2</v>
      </c>
      <c r="N8">
        <v>4.3900000000000002E-2</v>
      </c>
    </row>
    <row r="9" spans="2:14">
      <c r="C9">
        <v>4.6100000000000002E-2</v>
      </c>
      <c r="D9">
        <v>4.6800000000000001E-2</v>
      </c>
      <c r="E9">
        <v>4.7300000000000002E-2</v>
      </c>
      <c r="F9">
        <v>4.0500000000000001E-2</v>
      </c>
      <c r="G9">
        <v>4.2799999999999998E-2</v>
      </c>
      <c r="H9">
        <v>4.7199999999999999E-2</v>
      </c>
      <c r="I9">
        <v>4.0300000000000002E-2</v>
      </c>
      <c r="J9">
        <v>4.1399999999999999E-2</v>
      </c>
      <c r="K9">
        <v>4.2099999999999999E-2</v>
      </c>
      <c r="L9">
        <v>4.3499999999999997E-2</v>
      </c>
      <c r="M9">
        <v>4.3499999999999997E-2</v>
      </c>
      <c r="N9">
        <v>4.4400000000000002E-2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M2" sqref="M2:N7"/>
    </sheetView>
  </sheetViews>
  <sheetFormatPr baseColWidth="10" defaultColWidth="8.83203125" defaultRowHeight="14" x14ac:dyDescent="0"/>
  <sheetData>
    <row r="1" spans="2:14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>
      <c r="B2">
        <v>24.4</v>
      </c>
      <c r="C2">
        <v>8.3299999999999999E-2</v>
      </c>
      <c r="D2">
        <v>8.5800000000000001E-2</v>
      </c>
      <c r="E2">
        <v>4.65E-2</v>
      </c>
      <c r="F2">
        <v>7.4800000000000005E-2</v>
      </c>
      <c r="G2">
        <v>8.1900000000000001E-2</v>
      </c>
      <c r="H2">
        <v>4.6399999999999997E-2</v>
      </c>
      <c r="I2">
        <v>0.24149999999999999</v>
      </c>
      <c r="J2">
        <v>0.25040000000000001</v>
      </c>
      <c r="K2">
        <v>0.1996</v>
      </c>
      <c r="L2">
        <v>0.15260000000000001</v>
      </c>
      <c r="M2">
        <v>0.16439999999999999</v>
      </c>
      <c r="N2">
        <v>0.1678</v>
      </c>
    </row>
    <row r="3" spans="2:14">
      <c r="C3">
        <v>8.3599999999999994E-2</v>
      </c>
      <c r="D3">
        <v>8.4900000000000003E-2</v>
      </c>
      <c r="E3">
        <v>4.6800000000000001E-2</v>
      </c>
      <c r="F3">
        <v>8.7900000000000006E-2</v>
      </c>
      <c r="G3">
        <v>0.1701</v>
      </c>
      <c r="H3">
        <v>4.6899999999999997E-2</v>
      </c>
      <c r="I3">
        <v>0.105</v>
      </c>
      <c r="J3">
        <v>9.5600000000000004E-2</v>
      </c>
      <c r="K3">
        <v>0.16950000000000001</v>
      </c>
      <c r="L3">
        <v>0.1958</v>
      </c>
      <c r="M3">
        <v>0.18770000000000001</v>
      </c>
      <c r="N3">
        <v>0.17430000000000001</v>
      </c>
    </row>
    <row r="4" spans="2:14">
      <c r="C4">
        <v>0.1152</v>
      </c>
      <c r="D4">
        <v>9.35E-2</v>
      </c>
      <c r="E4">
        <v>4.6800000000000001E-2</v>
      </c>
      <c r="F4">
        <v>0.11940000000000001</v>
      </c>
      <c r="G4">
        <v>0.12470000000000001</v>
      </c>
      <c r="H4">
        <v>4.7100000000000003E-2</v>
      </c>
      <c r="I4">
        <v>0.22339999999999999</v>
      </c>
      <c r="J4">
        <v>0.15989999999999999</v>
      </c>
      <c r="K4">
        <v>0.1434</v>
      </c>
      <c r="L4">
        <v>0.16669999999999999</v>
      </c>
      <c r="M4">
        <v>0.18509999999999999</v>
      </c>
      <c r="N4">
        <v>0.29499999999999998</v>
      </c>
    </row>
    <row r="5" spans="2:14">
      <c r="C5">
        <v>0.35070000000000001</v>
      </c>
      <c r="D5">
        <v>0.3518</v>
      </c>
      <c r="E5">
        <v>4.7199999999999999E-2</v>
      </c>
      <c r="F5">
        <v>0.17319999999999999</v>
      </c>
      <c r="G5">
        <v>0.11550000000000001</v>
      </c>
      <c r="H5">
        <v>4.8099999999999997E-2</v>
      </c>
      <c r="I5">
        <v>0.61109999999999998</v>
      </c>
      <c r="J5">
        <v>0.4778</v>
      </c>
      <c r="K5">
        <v>0.26279999999999998</v>
      </c>
      <c r="L5">
        <v>0.1822</v>
      </c>
      <c r="M5">
        <v>0.45939999999999998</v>
      </c>
      <c r="N5">
        <v>0.38790000000000002</v>
      </c>
    </row>
    <row r="6" spans="2:14">
      <c r="C6">
        <v>0.1724</v>
      </c>
      <c r="D6">
        <v>0.17399999999999999</v>
      </c>
      <c r="E6">
        <v>4.7500000000000001E-2</v>
      </c>
      <c r="F6">
        <v>0.19109999999999999</v>
      </c>
      <c r="G6">
        <v>0.18770000000000001</v>
      </c>
      <c r="H6">
        <v>4.7600000000000003E-2</v>
      </c>
      <c r="I6">
        <v>0.3579</v>
      </c>
      <c r="J6">
        <v>0.56330000000000002</v>
      </c>
      <c r="K6">
        <v>0.22520000000000001</v>
      </c>
      <c r="L6">
        <v>0.55549999999999999</v>
      </c>
      <c r="M6">
        <v>0.46179999999999999</v>
      </c>
      <c r="N6">
        <v>0.504</v>
      </c>
    </row>
    <row r="7" spans="2:14">
      <c r="C7">
        <v>0.28970000000000001</v>
      </c>
      <c r="D7">
        <v>0.29349999999999998</v>
      </c>
      <c r="E7">
        <v>4.7399999999999998E-2</v>
      </c>
      <c r="F7">
        <v>0.28439999999999999</v>
      </c>
      <c r="G7">
        <v>0.29099999999999998</v>
      </c>
      <c r="H7">
        <v>4.7E-2</v>
      </c>
      <c r="I7">
        <v>0.30349999999999999</v>
      </c>
      <c r="J7">
        <v>0.60329999999999995</v>
      </c>
      <c r="K7">
        <v>0.42859999999999998</v>
      </c>
      <c r="L7">
        <v>0.27860000000000001</v>
      </c>
      <c r="M7">
        <v>0.47760000000000002</v>
      </c>
      <c r="N7">
        <v>0.53410000000000002</v>
      </c>
    </row>
    <row r="8" spans="2:14">
      <c r="C8">
        <v>0.50609999999999999</v>
      </c>
      <c r="D8">
        <v>0.53749999999999998</v>
      </c>
      <c r="E8">
        <v>4.9799999999999997E-2</v>
      </c>
      <c r="F8">
        <v>0.52729999999999999</v>
      </c>
      <c r="G8">
        <v>0.52470000000000006</v>
      </c>
      <c r="H8">
        <v>4.7E-2</v>
      </c>
      <c r="I8">
        <v>0.104</v>
      </c>
      <c r="J8">
        <v>9.11E-2</v>
      </c>
      <c r="K8">
        <v>8.8599999999999998E-2</v>
      </c>
      <c r="L8">
        <v>8.2199999999999995E-2</v>
      </c>
      <c r="M8">
        <v>9.3700000000000006E-2</v>
      </c>
      <c r="N8">
        <v>3.8100000000000002E-2</v>
      </c>
    </row>
    <row r="9" spans="2:14">
      <c r="C9">
        <v>4.6399999999999997E-2</v>
      </c>
      <c r="D9">
        <v>4.7899999999999998E-2</v>
      </c>
      <c r="E9">
        <v>4.7199999999999999E-2</v>
      </c>
      <c r="F9">
        <v>0.73970000000000002</v>
      </c>
      <c r="G9">
        <v>0.82750000000000001</v>
      </c>
      <c r="H9">
        <v>4.7199999999999999E-2</v>
      </c>
      <c r="I9">
        <v>0.45590000000000003</v>
      </c>
      <c r="J9">
        <v>0.45800000000000002</v>
      </c>
      <c r="K9">
        <v>3.7900000000000003E-2</v>
      </c>
      <c r="L9">
        <v>0.56699999999999995</v>
      </c>
      <c r="M9">
        <v>0.56430000000000002</v>
      </c>
      <c r="N9">
        <v>3.7699999999999997E-2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opLeftCell="A16" workbookViewId="0">
      <selection activeCell="I23" sqref="I23:I40"/>
    </sheetView>
  </sheetViews>
  <sheetFormatPr baseColWidth="10" defaultRowHeight="14" x14ac:dyDescent="0"/>
  <cols>
    <col min="1" max="2" width="10.83203125" style="4"/>
    <col min="3" max="3" width="13.33203125" style="4" customWidth="1"/>
    <col min="4" max="4" width="10.83203125" style="4"/>
    <col min="5" max="5" width="11.83203125" style="4" customWidth="1"/>
    <col min="6" max="12" width="10.83203125" style="4"/>
    <col min="13" max="14" width="12.1640625" style="4" bestFit="1" customWidth="1"/>
    <col min="15" max="16384" width="10.83203125" style="4"/>
  </cols>
  <sheetData>
    <row r="1" spans="1:17" ht="16">
      <c r="A1" s="1" t="s">
        <v>2</v>
      </c>
      <c r="B1" s="2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ht="16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>
      <c r="A3" s="6" t="s">
        <v>5</v>
      </c>
      <c r="B3" s="40" t="s">
        <v>6</v>
      </c>
      <c r="C3" s="41"/>
      <c r="D3" s="40" t="s">
        <v>7</v>
      </c>
      <c r="E3" s="41"/>
      <c r="F3" s="40" t="s">
        <v>8</v>
      </c>
      <c r="G3" s="41"/>
      <c r="I3" s="3"/>
      <c r="J3" s="3"/>
      <c r="K3" s="3"/>
      <c r="L3" s="3"/>
      <c r="M3" s="3"/>
      <c r="N3" s="3"/>
    </row>
    <row r="4" spans="1:17" ht="15">
      <c r="A4" s="7"/>
      <c r="B4" s="8">
        <v>1</v>
      </c>
      <c r="C4" s="8">
        <v>2</v>
      </c>
      <c r="D4" s="8">
        <v>1</v>
      </c>
      <c r="E4" s="8">
        <v>2</v>
      </c>
      <c r="F4" s="8">
        <v>1</v>
      </c>
      <c r="G4" s="8">
        <v>2</v>
      </c>
      <c r="H4" s="9" t="s">
        <v>9</v>
      </c>
      <c r="I4" s="3"/>
      <c r="J4" s="3"/>
      <c r="K4" s="3"/>
      <c r="L4" s="3"/>
      <c r="M4" s="3"/>
      <c r="N4" s="3"/>
    </row>
    <row r="5" spans="1:17" ht="15">
      <c r="A5" s="7" t="s">
        <v>10</v>
      </c>
      <c r="B5" s="10">
        <v>7.4800000000000005E-2</v>
      </c>
      <c r="C5" s="10">
        <v>8.1900000000000001E-2</v>
      </c>
      <c r="D5" s="16">
        <v>4.2799999999999998E-2</v>
      </c>
      <c r="E5" s="16">
        <v>4.19E-2</v>
      </c>
      <c r="F5" s="12">
        <f t="shared" ref="F5" si="0">B5-D5</f>
        <v>3.2000000000000008E-2</v>
      </c>
      <c r="G5" s="12">
        <f>C5-E5</f>
        <v>0.04</v>
      </c>
      <c r="H5" s="13">
        <f>AVERAGE(F5:G5)</f>
        <v>3.6000000000000004E-2</v>
      </c>
      <c r="I5" s="3"/>
      <c r="J5" s="3"/>
      <c r="K5" s="3"/>
      <c r="L5" s="3"/>
      <c r="M5" s="3"/>
      <c r="N5" s="3"/>
    </row>
    <row r="6" spans="1:17" ht="16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>
      <c r="A7" s="6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>
      <c r="A8" s="3" t="s">
        <v>13</v>
      </c>
      <c r="B8" s="40" t="s">
        <v>14</v>
      </c>
      <c r="C8" s="41"/>
      <c r="D8" s="40" t="s">
        <v>7</v>
      </c>
      <c r="E8" s="41"/>
      <c r="F8" s="40" t="s">
        <v>15</v>
      </c>
      <c r="G8" s="41"/>
      <c r="H8" s="3" t="s">
        <v>16</v>
      </c>
      <c r="I8" s="3"/>
      <c r="J8" s="3"/>
      <c r="M8" s="6"/>
      <c r="N8" s="14"/>
    </row>
    <row r="9" spans="1:17" ht="15">
      <c r="A9" s="15" t="s">
        <v>18</v>
      </c>
      <c r="B9" s="8">
        <v>1</v>
      </c>
      <c r="C9" s="8">
        <v>2</v>
      </c>
      <c r="D9" s="8">
        <v>1</v>
      </c>
      <c r="E9" s="8">
        <v>2</v>
      </c>
      <c r="F9" s="8">
        <v>1</v>
      </c>
      <c r="G9" s="8">
        <v>2</v>
      </c>
      <c r="H9" s="6" t="s">
        <v>9</v>
      </c>
      <c r="I9" s="3"/>
      <c r="J9" s="3"/>
      <c r="M9" s="30">
        <f>LINEST(H10:H17,A10:A17,TRUE,TRUE)</f>
        <v>1.7659046607051192E-2</v>
      </c>
      <c r="N9" s="31"/>
      <c r="P9" s="35"/>
      <c r="Q9" s="35"/>
    </row>
    <row r="10" spans="1:17" ht="15">
      <c r="A10" s="7">
        <v>0</v>
      </c>
      <c r="B10" s="10">
        <v>7.4800000000000005E-2</v>
      </c>
      <c r="C10" s="10">
        <v>8.1900000000000001E-2</v>
      </c>
      <c r="D10" s="16">
        <v>4.2799999999999998E-2</v>
      </c>
      <c r="E10" s="16">
        <v>4.19E-2</v>
      </c>
      <c r="F10" s="12">
        <f>B10-D10-$H$5</f>
        <v>-3.9999999999999966E-3</v>
      </c>
      <c r="G10" s="12">
        <f>C10-E10-$H$5</f>
        <v>3.9999999999999966E-3</v>
      </c>
      <c r="H10" s="13">
        <f t="shared" ref="H10:H16" si="1">AVERAGE(F10:G10)</f>
        <v>0</v>
      </c>
      <c r="I10" s="3"/>
      <c r="J10" s="3"/>
      <c r="M10" s="30"/>
      <c r="N10" s="31"/>
      <c r="P10" s="33"/>
      <c r="Q10" s="33"/>
    </row>
    <row r="11" spans="1:17" ht="15">
      <c r="A11" s="7">
        <v>0.1</v>
      </c>
      <c r="B11" s="10">
        <v>8.7900000000000006E-2</v>
      </c>
      <c r="C11" s="10">
        <v>0.1701</v>
      </c>
      <c r="D11" s="16">
        <v>4.1799999999999997E-2</v>
      </c>
      <c r="E11" s="16">
        <v>7.3599999999999999E-2</v>
      </c>
      <c r="F11" s="12">
        <f t="shared" ref="F11:G16" si="2">B11-D11-$H$5</f>
        <v>1.0100000000000005E-2</v>
      </c>
      <c r="G11" s="12">
        <f t="shared" si="2"/>
        <v>6.0499999999999998E-2</v>
      </c>
      <c r="H11" s="13">
        <f t="shared" si="1"/>
        <v>3.5299999999999998E-2</v>
      </c>
      <c r="I11" s="3"/>
      <c r="J11" s="3"/>
      <c r="M11" s="32"/>
      <c r="N11" s="33"/>
      <c r="P11" s="36"/>
      <c r="Q11" s="36"/>
    </row>
    <row r="12" spans="1:17" ht="15">
      <c r="A12" s="7">
        <v>0.5</v>
      </c>
      <c r="B12" s="10">
        <v>0.11940000000000001</v>
      </c>
      <c r="C12" s="10">
        <v>0.12470000000000001</v>
      </c>
      <c r="D12" s="16">
        <v>4.1500000000000002E-2</v>
      </c>
      <c r="E12" s="16">
        <v>4.3499999999999997E-2</v>
      </c>
      <c r="F12" s="12">
        <f t="shared" si="2"/>
        <v>4.1899999999999993E-2</v>
      </c>
      <c r="G12" s="12">
        <f t="shared" si="2"/>
        <v>4.5200000000000004E-2</v>
      </c>
      <c r="H12" s="13">
        <f t="shared" si="1"/>
        <v>4.3549999999999998E-2</v>
      </c>
      <c r="I12" s="3"/>
      <c r="J12" s="3"/>
      <c r="M12" s="3"/>
      <c r="N12" s="34"/>
      <c r="P12" s="36"/>
      <c r="Q12" s="14"/>
    </row>
    <row r="13" spans="1:17" ht="15">
      <c r="A13" s="7">
        <v>1</v>
      </c>
      <c r="B13" s="10">
        <v>0.17319999999999999</v>
      </c>
      <c r="C13" s="10">
        <v>0.11550000000000001</v>
      </c>
      <c r="D13" s="16">
        <v>6.4500000000000002E-2</v>
      </c>
      <c r="E13" s="16">
        <v>5.9900000000000002E-2</v>
      </c>
      <c r="F13" s="12">
        <f t="shared" si="2"/>
        <v>7.2699999999999987E-2</v>
      </c>
      <c r="G13" s="12">
        <f t="shared" si="2"/>
        <v>1.9599999999999999E-2</v>
      </c>
      <c r="H13" s="13">
        <f t="shared" si="1"/>
        <v>4.6149999999999997E-2</v>
      </c>
      <c r="I13" s="3"/>
      <c r="J13" s="3"/>
      <c r="M13" s="3"/>
      <c r="N13" s="14"/>
    </row>
    <row r="14" spans="1:17" ht="15">
      <c r="A14" s="7">
        <v>5</v>
      </c>
      <c r="B14" s="10">
        <v>0.19109999999999999</v>
      </c>
      <c r="C14" s="10">
        <v>0.18770000000000001</v>
      </c>
      <c r="D14" s="16">
        <v>4.2000000000000003E-2</v>
      </c>
      <c r="E14" s="16">
        <v>4.2000000000000003E-2</v>
      </c>
      <c r="F14" s="12">
        <f t="shared" si="2"/>
        <v>0.11309999999999998</v>
      </c>
      <c r="G14" s="12">
        <f t="shared" si="2"/>
        <v>0.10969999999999999</v>
      </c>
      <c r="H14" s="13">
        <f t="shared" si="1"/>
        <v>0.11139999999999999</v>
      </c>
      <c r="I14" s="3"/>
      <c r="J14" s="3"/>
      <c r="K14" s="3"/>
      <c r="L14" s="14"/>
      <c r="M14" s="14"/>
      <c r="N14" s="14"/>
    </row>
    <row r="15" spans="1:17" ht="15">
      <c r="A15" s="7">
        <v>10</v>
      </c>
      <c r="B15" s="10">
        <v>0.28439999999999999</v>
      </c>
      <c r="C15" s="10">
        <v>0.29099999999999998</v>
      </c>
      <c r="D15" s="16">
        <v>4.1099999999999998E-2</v>
      </c>
      <c r="E15" s="16">
        <v>4.2999999999999997E-2</v>
      </c>
      <c r="F15" s="12">
        <f t="shared" si="2"/>
        <v>0.20729999999999998</v>
      </c>
      <c r="G15" s="12">
        <f t="shared" si="2"/>
        <v>0.21199999999999999</v>
      </c>
      <c r="H15" s="13">
        <f t="shared" si="1"/>
        <v>0.20965</v>
      </c>
      <c r="I15" s="3"/>
      <c r="J15" s="3"/>
      <c r="K15" s="3"/>
      <c r="L15" s="14"/>
      <c r="M15" s="14"/>
      <c r="N15" s="14"/>
    </row>
    <row r="16" spans="1:17" ht="15">
      <c r="A16" s="7">
        <v>20</v>
      </c>
      <c r="B16" s="10">
        <v>0.52729999999999999</v>
      </c>
      <c r="C16" s="10">
        <v>0.52470000000000006</v>
      </c>
      <c r="D16" s="16">
        <v>4.1799999999999997E-2</v>
      </c>
      <c r="E16" s="16">
        <v>4.2700000000000002E-2</v>
      </c>
      <c r="F16" s="12">
        <f t="shared" si="2"/>
        <v>0.44950000000000001</v>
      </c>
      <c r="G16" s="12">
        <f t="shared" si="2"/>
        <v>0.44600000000000006</v>
      </c>
      <c r="H16" s="13">
        <f t="shared" si="1"/>
        <v>0.44775000000000004</v>
      </c>
      <c r="I16" s="3"/>
      <c r="J16" s="3"/>
      <c r="K16" s="3"/>
      <c r="L16" s="6"/>
      <c r="M16" s="3"/>
      <c r="N16" s="3"/>
    </row>
    <row r="17" spans="1:14" ht="15">
      <c r="A17" s="7">
        <v>40</v>
      </c>
      <c r="B17" s="10">
        <v>0.73970000000000002</v>
      </c>
      <c r="C17" s="10">
        <v>0.82750000000000001</v>
      </c>
      <c r="D17" s="16">
        <v>4.1000000000000002E-2</v>
      </c>
      <c r="E17" s="16">
        <v>4.2599999999999999E-2</v>
      </c>
      <c r="F17" s="12">
        <f t="shared" ref="F17" si="3">B17-D17-$H$5</f>
        <v>0.66269999999999996</v>
      </c>
      <c r="G17" s="12">
        <f t="shared" ref="G17" si="4">C17-E17-$H$5</f>
        <v>0.74890000000000001</v>
      </c>
      <c r="H17" s="13">
        <f t="shared" ref="H17" si="5">AVERAGE(F17:G17)</f>
        <v>0.70579999999999998</v>
      </c>
      <c r="I17" s="3"/>
      <c r="J17" s="3"/>
      <c r="K17" s="3"/>
      <c r="L17" s="6"/>
      <c r="M17" s="3"/>
      <c r="N17" s="3"/>
    </row>
    <row r="18" spans="1:14" ht="15">
      <c r="B18" s="17"/>
      <c r="C18" s="17"/>
      <c r="D18" s="18"/>
      <c r="E18" s="18"/>
      <c r="F18" s="18"/>
      <c r="G18" s="18"/>
      <c r="H18" s="13"/>
      <c r="I18" s="3"/>
      <c r="J18" s="3"/>
      <c r="K18" s="3"/>
      <c r="L18" s="6"/>
      <c r="M18" s="3"/>
      <c r="N18" s="3"/>
    </row>
    <row r="19" spans="1:14">
      <c r="A19" s="19"/>
      <c r="B19" s="20"/>
      <c r="C19" s="20"/>
      <c r="D19" s="20"/>
      <c r="E19" s="20"/>
      <c r="F19" s="20"/>
      <c r="G19" s="20"/>
      <c r="H19" s="13"/>
      <c r="I19" s="3"/>
      <c r="J19" s="3"/>
      <c r="K19" s="3"/>
      <c r="L19" s="6"/>
      <c r="M19" s="3"/>
      <c r="N19" s="3"/>
    </row>
    <row r="20" spans="1:14">
      <c r="A20" s="6" t="s">
        <v>19</v>
      </c>
      <c r="H20" s="20"/>
      <c r="I20" s="20"/>
      <c r="J20" s="3"/>
      <c r="K20" s="3"/>
      <c r="L20" s="3"/>
      <c r="M20" s="3"/>
      <c r="N20" s="3"/>
    </row>
    <row r="21" spans="1:14">
      <c r="A21" s="19"/>
      <c r="B21" s="40" t="s">
        <v>20</v>
      </c>
      <c r="C21" s="41"/>
      <c r="D21" s="40" t="s">
        <v>7</v>
      </c>
      <c r="E21" s="41"/>
      <c r="F21" s="40" t="s">
        <v>21</v>
      </c>
      <c r="G21" s="41"/>
      <c r="I21" s="21"/>
      <c r="J21" s="3"/>
      <c r="K21" s="3"/>
      <c r="L21" s="3"/>
      <c r="M21" s="3"/>
      <c r="N21" s="3"/>
    </row>
    <row r="22" spans="1:14" ht="15" thickBot="1">
      <c r="A22" s="22" t="s">
        <v>22</v>
      </c>
      <c r="B22" s="20">
        <v>1</v>
      </c>
      <c r="C22" s="20">
        <v>2</v>
      </c>
      <c r="D22" s="20">
        <v>1</v>
      </c>
      <c r="E22" s="20">
        <v>2</v>
      </c>
      <c r="F22" s="23">
        <v>1</v>
      </c>
      <c r="G22" s="23">
        <v>2</v>
      </c>
      <c r="H22" s="24" t="s">
        <v>23</v>
      </c>
      <c r="K22" s="3"/>
      <c r="L22" s="3"/>
      <c r="M22" s="3"/>
      <c r="N22" s="3"/>
    </row>
    <row r="23" spans="1:14" ht="15" thickTop="1">
      <c r="A23" s="25">
        <v>1</v>
      </c>
      <c r="B23" s="26">
        <v>0.24149999999999999</v>
      </c>
      <c r="C23" s="26">
        <v>0.25040000000000001</v>
      </c>
      <c r="D23" s="27">
        <v>5.8799999999999998E-2</v>
      </c>
      <c r="E23" s="27">
        <v>6.1699999999999998E-2</v>
      </c>
      <c r="F23" s="4">
        <f>(B23-D23-$H$5)/$M$9</f>
        <v>8.307356748320899</v>
      </c>
      <c r="G23" s="4">
        <f>(C23-E23-$H$5)/$M$9</f>
        <v>8.6471259404812635</v>
      </c>
      <c r="H23" s="28">
        <f t="shared" ref="H23:H70" si="6">AVERAGE(F23:G23)</f>
        <v>8.4772413444010812</v>
      </c>
      <c r="I23" s="4" t="s">
        <v>74</v>
      </c>
      <c r="K23" s="3"/>
      <c r="L23" s="3"/>
      <c r="M23" s="3"/>
      <c r="N23" s="3"/>
    </row>
    <row r="24" spans="1:14">
      <c r="A24" s="25">
        <v>2</v>
      </c>
      <c r="B24" s="26">
        <v>0.105</v>
      </c>
      <c r="C24" s="26">
        <v>9.5600000000000004E-2</v>
      </c>
      <c r="D24" s="27">
        <v>5.6000000000000001E-2</v>
      </c>
      <c r="E24" s="27">
        <v>5.0799999999999998E-2</v>
      </c>
      <c r="F24" s="4">
        <f t="shared" ref="F24:G70" si="7">(B24-D24-$H$5)/$M$9</f>
        <v>0.73616658301412141</v>
      </c>
      <c r="G24" s="4">
        <f t="shared" si="7"/>
        <v>0.4983281485018673</v>
      </c>
      <c r="H24" s="28">
        <f t="shared" si="6"/>
        <v>0.61724736575799433</v>
      </c>
      <c r="I24" s="4" t="s">
        <v>75</v>
      </c>
      <c r="K24" s="3"/>
      <c r="L24" s="3"/>
      <c r="M24" s="3"/>
      <c r="N24" s="3"/>
    </row>
    <row r="25" spans="1:14">
      <c r="A25" s="25">
        <v>3</v>
      </c>
      <c r="B25" s="26">
        <v>0.22339999999999999</v>
      </c>
      <c r="C25" s="26">
        <v>0.15989999999999999</v>
      </c>
      <c r="D25" s="27">
        <v>9.3899999999999997E-2</v>
      </c>
      <c r="E25" s="27">
        <v>6.1800000000000001E-2</v>
      </c>
      <c r="F25" s="4">
        <f t="shared" si="7"/>
        <v>5.2947365778323388</v>
      </c>
      <c r="G25" s="4">
        <f t="shared" si="7"/>
        <v>3.5166111388597665</v>
      </c>
      <c r="H25" s="28">
        <f t="shared" si="6"/>
        <v>4.4056738583460522</v>
      </c>
      <c r="I25" s="4" t="s">
        <v>76</v>
      </c>
      <c r="K25" s="3"/>
      <c r="L25" s="6"/>
      <c r="M25" s="3"/>
      <c r="N25" s="3"/>
    </row>
    <row r="26" spans="1:14">
      <c r="A26" s="25">
        <v>4</v>
      </c>
      <c r="B26" s="26">
        <v>0.61109999999999998</v>
      </c>
      <c r="C26" s="26">
        <v>0.4778</v>
      </c>
      <c r="D26" s="27">
        <v>5.5599999999999997E-2</v>
      </c>
      <c r="E26" s="27">
        <v>5.0900000000000001E-2</v>
      </c>
      <c r="F26" s="4">
        <f t="shared" si="7"/>
        <v>29.418349221218179</v>
      </c>
      <c r="G26" s="4">
        <f t="shared" si="7"/>
        <v>22.135962869247717</v>
      </c>
      <c r="H26" s="28">
        <f t="shared" si="6"/>
        <v>25.77715604523295</v>
      </c>
      <c r="I26" s="4" t="s">
        <v>77</v>
      </c>
      <c r="K26" s="3"/>
      <c r="L26" s="3"/>
      <c r="M26" s="3"/>
      <c r="N26" s="3"/>
    </row>
    <row r="27" spans="1:14">
      <c r="A27" s="25">
        <v>5</v>
      </c>
      <c r="B27" s="26">
        <v>0.3579</v>
      </c>
      <c r="C27" s="26">
        <v>0.56330000000000002</v>
      </c>
      <c r="D27" s="27">
        <v>4.8399999999999999E-2</v>
      </c>
      <c r="E27" s="27">
        <v>5.7500000000000002E-2</v>
      </c>
      <c r="F27" s="4">
        <f t="shared" si="7"/>
        <v>15.487812342643256</v>
      </c>
      <c r="G27" s="4">
        <f t="shared" si="7"/>
        <v>26.603927746156501</v>
      </c>
      <c r="H27" s="28">
        <f t="shared" si="6"/>
        <v>21.045870044399877</v>
      </c>
      <c r="I27" s="4" t="s">
        <v>78</v>
      </c>
      <c r="K27" s="3"/>
      <c r="L27" s="6"/>
      <c r="M27" s="3"/>
      <c r="N27" s="3"/>
    </row>
    <row r="28" spans="1:14">
      <c r="A28" s="25">
        <v>6</v>
      </c>
      <c r="B28" s="26">
        <v>0.30349999999999999</v>
      </c>
      <c r="C28" s="26">
        <v>0.60329999999999995</v>
      </c>
      <c r="D28" s="27">
        <v>7.4300000000000005E-2</v>
      </c>
      <c r="E28" s="27">
        <v>5.3100000000000001E-2</v>
      </c>
      <c r="F28" s="4">
        <f t="shared" si="7"/>
        <v>10.940567987563719</v>
      </c>
      <c r="G28" s="4">
        <f t="shared" si="7"/>
        <v>29.118219768143188</v>
      </c>
      <c r="H28" s="28">
        <f t="shared" si="6"/>
        <v>20.029393877853455</v>
      </c>
      <c r="I28" s="4" t="s">
        <v>79</v>
      </c>
      <c r="K28" s="3"/>
      <c r="L28" s="3"/>
      <c r="M28" s="3"/>
      <c r="N28" s="3"/>
    </row>
    <row r="29" spans="1:14">
      <c r="A29" s="25">
        <v>7</v>
      </c>
      <c r="B29" s="26">
        <v>0.1996</v>
      </c>
      <c r="C29" s="26">
        <v>0.15260000000000001</v>
      </c>
      <c r="D29" s="27">
        <v>0.06</v>
      </c>
      <c r="E29" s="27">
        <v>4.99E-2</v>
      </c>
      <c r="F29" s="4">
        <f t="shared" si="7"/>
        <v>5.8666813846356183</v>
      </c>
      <c r="G29" s="4">
        <f t="shared" si="7"/>
        <v>3.7771008528493804</v>
      </c>
      <c r="H29" s="28">
        <f t="shared" si="6"/>
        <v>4.8218911187424993</v>
      </c>
      <c r="I29" s="4" t="s">
        <v>80</v>
      </c>
      <c r="K29" s="3"/>
      <c r="L29" s="3"/>
      <c r="M29" s="3"/>
      <c r="N29" s="3"/>
    </row>
    <row r="30" spans="1:14">
      <c r="A30" s="25">
        <v>8</v>
      </c>
      <c r="B30" s="26">
        <v>0.16950000000000001</v>
      </c>
      <c r="C30" s="26">
        <v>0.1958</v>
      </c>
      <c r="D30" s="27">
        <v>5.28E-2</v>
      </c>
      <c r="E30" s="27">
        <v>5.9499999999999997E-2</v>
      </c>
      <c r="F30" s="4">
        <f t="shared" si="7"/>
        <v>4.5698956345568957</v>
      </c>
      <c r="G30" s="4">
        <f t="shared" si="7"/>
        <v>5.6798083289474182</v>
      </c>
      <c r="H30" s="28">
        <f t="shared" si="6"/>
        <v>5.1248519817521565</v>
      </c>
      <c r="I30" s="4" t="s">
        <v>81</v>
      </c>
      <c r="K30" s="3"/>
      <c r="L30" s="3"/>
      <c r="M30" s="3"/>
      <c r="N30" s="3"/>
    </row>
    <row r="31" spans="1:14">
      <c r="A31" s="25">
        <v>9</v>
      </c>
      <c r="B31" s="26">
        <v>0.1434</v>
      </c>
      <c r="C31" s="26">
        <v>0.16669999999999999</v>
      </c>
      <c r="D31" s="27">
        <v>4.9099999999999998E-2</v>
      </c>
      <c r="E31" s="27">
        <v>5.0799999999999998E-2</v>
      </c>
      <c r="F31" s="4">
        <f t="shared" si="7"/>
        <v>3.3014239838248693</v>
      </c>
      <c r="G31" s="4">
        <f t="shared" si="7"/>
        <v>4.5245930756021799</v>
      </c>
      <c r="H31" s="28">
        <f t="shared" si="6"/>
        <v>3.9130085297135246</v>
      </c>
      <c r="I31" s="4" t="s">
        <v>82</v>
      </c>
      <c r="K31" s="3"/>
      <c r="L31" s="3"/>
      <c r="M31" s="3"/>
      <c r="N31" s="3"/>
    </row>
    <row r="32" spans="1:14">
      <c r="A32" s="25">
        <v>10</v>
      </c>
      <c r="B32" s="26">
        <v>0.26279999999999998</v>
      </c>
      <c r="C32" s="26">
        <v>0.1822</v>
      </c>
      <c r="D32" s="27">
        <v>9.3600000000000003E-2</v>
      </c>
      <c r="E32" s="27">
        <v>6.5799999999999997E-2</v>
      </c>
      <c r="F32" s="4">
        <f t="shared" si="7"/>
        <v>7.542876065960078</v>
      </c>
      <c r="G32" s="4">
        <f t="shared" si="7"/>
        <v>4.552907174948877</v>
      </c>
      <c r="H32" s="28">
        <f t="shared" si="6"/>
        <v>6.047891620454477</v>
      </c>
      <c r="I32" s="4" t="s">
        <v>83</v>
      </c>
      <c r="K32" s="3"/>
      <c r="L32" s="3"/>
      <c r="M32" s="3"/>
      <c r="N32" s="3"/>
    </row>
    <row r="33" spans="1:14">
      <c r="A33" s="25">
        <v>11</v>
      </c>
      <c r="B33" s="26">
        <v>0.22520000000000001</v>
      </c>
      <c r="C33" s="26">
        <v>0.55549999999999999</v>
      </c>
      <c r="D33" s="27">
        <v>7.1900000000000006E-2</v>
      </c>
      <c r="E33" s="27">
        <v>0.1696</v>
      </c>
      <c r="F33" s="4">
        <f t="shared" si="7"/>
        <v>6.6424877067351149</v>
      </c>
      <c r="G33" s="4">
        <f t="shared" si="7"/>
        <v>19.814206722818557</v>
      </c>
      <c r="H33" s="28">
        <f t="shared" si="6"/>
        <v>13.228347214776836</v>
      </c>
      <c r="I33" s="4" t="s">
        <v>84</v>
      </c>
      <c r="K33" s="3"/>
    </row>
    <row r="34" spans="1:14">
      <c r="A34" s="25">
        <v>12</v>
      </c>
      <c r="B34" s="26">
        <v>0.42859999999999998</v>
      </c>
      <c r="C34" s="26">
        <v>0.27860000000000001</v>
      </c>
      <c r="D34" s="27">
        <v>7.6100000000000001E-2</v>
      </c>
      <c r="E34" s="27">
        <v>5.91E-2</v>
      </c>
      <c r="F34" s="4">
        <f t="shared" si="7"/>
        <v>17.9228248864592</v>
      </c>
      <c r="G34" s="4">
        <f t="shared" si="7"/>
        <v>10.391274460237799</v>
      </c>
      <c r="H34" s="28">
        <f t="shared" si="6"/>
        <v>14.157049673348499</v>
      </c>
      <c r="I34" s="4" t="s">
        <v>85</v>
      </c>
      <c r="K34" s="3"/>
      <c r="L34" s="3"/>
      <c r="M34" s="3"/>
      <c r="N34" s="3"/>
    </row>
    <row r="35" spans="1:14">
      <c r="A35" s="25">
        <v>13</v>
      </c>
      <c r="B35" s="26">
        <v>0.16439999999999999</v>
      </c>
      <c r="C35" s="26">
        <v>0.1678</v>
      </c>
      <c r="D35" s="27">
        <v>4.9200000000000001E-2</v>
      </c>
      <c r="E35" s="27">
        <v>4.8800000000000003E-2</v>
      </c>
      <c r="F35" s="4">
        <f t="shared" si="7"/>
        <v>4.4849533365168046</v>
      </c>
      <c r="G35" s="4">
        <f t="shared" si="7"/>
        <v>4.7001404915517009</v>
      </c>
      <c r="H35" s="28">
        <f t="shared" si="6"/>
        <v>4.5925469140342532</v>
      </c>
      <c r="I35" s="4" t="s">
        <v>86</v>
      </c>
      <c r="K35" s="3"/>
      <c r="L35" s="3"/>
      <c r="M35" s="3"/>
    </row>
    <row r="36" spans="1:14">
      <c r="A36" s="25">
        <v>14</v>
      </c>
      <c r="B36" s="26">
        <v>0.18770000000000001</v>
      </c>
      <c r="C36" s="26">
        <v>0.17430000000000001</v>
      </c>
      <c r="D36" s="27">
        <v>5.4100000000000002E-2</v>
      </c>
      <c r="E36" s="27">
        <v>5.2200000000000003E-2</v>
      </c>
      <c r="F36" s="4">
        <f t="shared" si="7"/>
        <v>5.5269121924752538</v>
      </c>
      <c r="G36" s="4">
        <f t="shared" si="7"/>
        <v>4.8756879075012236</v>
      </c>
      <c r="H36" s="28">
        <f t="shared" si="6"/>
        <v>5.2013000499882391</v>
      </c>
      <c r="I36" s="4" t="s">
        <v>87</v>
      </c>
      <c r="K36" s="3"/>
      <c r="L36" s="3"/>
      <c r="M36" s="3"/>
      <c r="N36" s="3"/>
    </row>
    <row r="37" spans="1:14">
      <c r="A37" s="25">
        <v>15</v>
      </c>
      <c r="B37" s="26">
        <v>0.18509999999999999</v>
      </c>
      <c r="C37" s="26">
        <v>0.29499999999999998</v>
      </c>
      <c r="D37" s="27">
        <v>5.28E-2</v>
      </c>
      <c r="E37" s="27">
        <v>6.5500000000000003E-2</v>
      </c>
      <c r="F37" s="4">
        <f t="shared" si="7"/>
        <v>5.4532955341738401</v>
      </c>
      <c r="G37" s="4">
        <f t="shared" si="7"/>
        <v>10.957556447171736</v>
      </c>
      <c r="H37" s="28">
        <f t="shared" si="6"/>
        <v>8.2054259906727882</v>
      </c>
      <c r="I37" s="4" t="s">
        <v>88</v>
      </c>
      <c r="K37" s="3"/>
      <c r="L37" s="3"/>
      <c r="M37" s="3"/>
      <c r="N37" s="3"/>
    </row>
    <row r="38" spans="1:14">
      <c r="A38" s="25">
        <v>16</v>
      </c>
      <c r="B38" s="26">
        <v>0.45939999999999998</v>
      </c>
      <c r="C38" s="26">
        <v>0.38790000000000002</v>
      </c>
      <c r="D38" s="27">
        <v>0.11600000000000001</v>
      </c>
      <c r="E38" s="27">
        <v>9.4100000000000003E-2</v>
      </c>
      <c r="F38" s="4">
        <f t="shared" si="7"/>
        <v>17.407508278349315</v>
      </c>
      <c r="G38" s="4">
        <f t="shared" si="7"/>
        <v>14.598749623156975</v>
      </c>
      <c r="H38" s="28">
        <f t="shared" si="6"/>
        <v>16.003128950753144</v>
      </c>
      <c r="I38" s="4" t="s">
        <v>89</v>
      </c>
      <c r="K38" s="3"/>
      <c r="L38" s="3"/>
      <c r="M38" s="3"/>
      <c r="N38" s="3"/>
    </row>
    <row r="39" spans="1:14">
      <c r="A39" s="25">
        <v>17</v>
      </c>
      <c r="B39" s="26">
        <v>0.46179999999999999</v>
      </c>
      <c r="C39" s="26">
        <v>0.504</v>
      </c>
      <c r="D39" s="27">
        <v>9.9099999999999994E-2</v>
      </c>
      <c r="E39" s="27">
        <v>0.1082</v>
      </c>
      <c r="F39" s="4">
        <f t="shared" si="7"/>
        <v>18.50043251313182</v>
      </c>
      <c r="G39" s="4">
        <f t="shared" si="7"/>
        <v>20.374825889883162</v>
      </c>
      <c r="H39" s="28">
        <f t="shared" si="6"/>
        <v>19.437629201507491</v>
      </c>
      <c r="I39" s="4" t="s">
        <v>90</v>
      </c>
    </row>
    <row r="40" spans="1:14">
      <c r="A40" s="25">
        <v>18</v>
      </c>
      <c r="B40" s="26">
        <v>0.47760000000000002</v>
      </c>
      <c r="C40" s="26">
        <v>0.53410000000000002</v>
      </c>
      <c r="D40" s="27">
        <v>5.57E-2</v>
      </c>
      <c r="E40" s="27">
        <v>5.74E-2</v>
      </c>
      <c r="F40" s="4">
        <f t="shared" si="7"/>
        <v>21.852821875780744</v>
      </c>
      <c r="G40" s="4">
        <f t="shared" si="7"/>
        <v>24.956047164178734</v>
      </c>
      <c r="H40" s="28">
        <f t="shared" si="6"/>
        <v>23.404434519979738</v>
      </c>
      <c r="I40" s="4" t="s">
        <v>91</v>
      </c>
    </row>
    <row r="41" spans="1:14">
      <c r="A41" s="25">
        <v>19</v>
      </c>
      <c r="B41" s="26"/>
      <c r="D41" s="27"/>
      <c r="F41" s="4">
        <f t="shared" si="7"/>
        <v>-2.0386151529621843</v>
      </c>
      <c r="H41" s="28">
        <f t="shared" si="6"/>
        <v>-2.0386151529621843</v>
      </c>
    </row>
    <row r="42" spans="1:14">
      <c r="A42" s="25">
        <v>20</v>
      </c>
      <c r="B42" s="26"/>
      <c r="D42" s="27"/>
      <c r="F42" s="4">
        <f t="shared" si="7"/>
        <v>-2.0386151529621843</v>
      </c>
      <c r="H42" s="28">
        <f t="shared" si="6"/>
        <v>-2.0386151529621843</v>
      </c>
    </row>
    <row r="43" spans="1:14">
      <c r="A43" s="25">
        <v>21</v>
      </c>
      <c r="B43" s="26"/>
      <c r="D43" s="27"/>
      <c r="F43" s="4">
        <f t="shared" si="7"/>
        <v>-2.0386151529621843</v>
      </c>
      <c r="H43" s="28">
        <f t="shared" si="6"/>
        <v>-2.0386151529621843</v>
      </c>
    </row>
    <row r="44" spans="1:14">
      <c r="A44" s="25">
        <v>22</v>
      </c>
      <c r="B44" s="26"/>
      <c r="D44" s="27"/>
      <c r="F44" s="4">
        <f t="shared" si="7"/>
        <v>-2.0386151529621843</v>
      </c>
      <c r="H44" s="28">
        <f t="shared" si="6"/>
        <v>-2.0386151529621843</v>
      </c>
    </row>
    <row r="45" spans="1:14">
      <c r="A45" s="25">
        <v>23</v>
      </c>
      <c r="B45" s="26"/>
      <c r="D45" s="27"/>
      <c r="F45" s="4">
        <f t="shared" si="7"/>
        <v>-2.0386151529621843</v>
      </c>
      <c r="H45" s="28">
        <f t="shared" si="6"/>
        <v>-2.0386151529621843</v>
      </c>
    </row>
    <row r="46" spans="1:14">
      <c r="A46" s="25">
        <v>24</v>
      </c>
      <c r="B46" s="26"/>
      <c r="D46" s="27"/>
      <c r="F46" s="4">
        <f t="shared" si="7"/>
        <v>-2.0386151529621843</v>
      </c>
      <c r="H46" s="28">
        <f t="shared" si="6"/>
        <v>-2.0386151529621843</v>
      </c>
    </row>
    <row r="47" spans="1:14">
      <c r="A47" s="25">
        <v>25</v>
      </c>
      <c r="B47" s="26"/>
      <c r="D47" s="27"/>
      <c r="F47" s="4">
        <f t="shared" si="7"/>
        <v>-2.0386151529621843</v>
      </c>
      <c r="H47" s="28">
        <f t="shared" si="6"/>
        <v>-2.0386151529621843</v>
      </c>
    </row>
    <row r="48" spans="1:14">
      <c r="A48" s="25">
        <v>26</v>
      </c>
      <c r="B48" s="26"/>
      <c r="D48" s="27"/>
      <c r="F48" s="4">
        <f t="shared" si="7"/>
        <v>-2.0386151529621843</v>
      </c>
      <c r="H48" s="28">
        <f t="shared" si="6"/>
        <v>-2.0386151529621843</v>
      </c>
    </row>
    <row r="49" spans="1:8">
      <c r="A49" s="25">
        <v>27</v>
      </c>
      <c r="B49" s="26"/>
      <c r="D49" s="27"/>
      <c r="F49" s="4">
        <f t="shared" si="7"/>
        <v>-2.0386151529621843</v>
      </c>
      <c r="H49" s="28">
        <f t="shared" si="6"/>
        <v>-2.0386151529621843</v>
      </c>
    </row>
    <row r="50" spans="1:8">
      <c r="A50" s="25">
        <v>28</v>
      </c>
      <c r="B50" s="26"/>
      <c r="D50" s="27"/>
      <c r="F50" s="4">
        <f t="shared" si="7"/>
        <v>-2.0386151529621843</v>
      </c>
      <c r="H50" s="28">
        <f t="shared" si="6"/>
        <v>-2.0386151529621843</v>
      </c>
    </row>
    <row r="51" spans="1:8">
      <c r="A51" s="25">
        <v>29</v>
      </c>
      <c r="B51" s="26"/>
      <c r="D51" s="27"/>
      <c r="F51" s="4">
        <f t="shared" si="7"/>
        <v>-2.0386151529621843</v>
      </c>
      <c r="H51" s="28">
        <f t="shared" si="6"/>
        <v>-2.0386151529621843</v>
      </c>
    </row>
    <row r="52" spans="1:8">
      <c r="A52" s="25">
        <v>30</v>
      </c>
      <c r="B52" s="26"/>
      <c r="D52" s="27"/>
      <c r="F52" s="4">
        <f t="shared" si="7"/>
        <v>-2.0386151529621843</v>
      </c>
      <c r="H52" s="28">
        <f t="shared" si="6"/>
        <v>-2.0386151529621843</v>
      </c>
    </row>
    <row r="53" spans="1:8">
      <c r="A53" s="25">
        <v>31</v>
      </c>
      <c r="B53" s="26"/>
      <c r="D53" s="27"/>
      <c r="F53" s="4">
        <f t="shared" si="7"/>
        <v>-2.0386151529621843</v>
      </c>
      <c r="H53" s="28">
        <f t="shared" si="6"/>
        <v>-2.0386151529621843</v>
      </c>
    </row>
    <row r="54" spans="1:8">
      <c r="A54" s="25">
        <v>32</v>
      </c>
      <c r="B54" s="26"/>
      <c r="D54" s="27"/>
      <c r="F54" s="4">
        <f t="shared" si="7"/>
        <v>-2.0386151529621843</v>
      </c>
      <c r="H54" s="28">
        <f t="shared" si="6"/>
        <v>-2.0386151529621843</v>
      </c>
    </row>
    <row r="55" spans="1:8">
      <c r="A55" s="25">
        <v>33</v>
      </c>
      <c r="B55" s="26"/>
      <c r="D55" s="27"/>
      <c r="F55" s="4">
        <f t="shared" si="7"/>
        <v>-2.0386151529621843</v>
      </c>
      <c r="H55" s="28">
        <f t="shared" si="6"/>
        <v>-2.0386151529621843</v>
      </c>
    </row>
    <row r="56" spans="1:8">
      <c r="A56" s="25">
        <v>34</v>
      </c>
      <c r="B56" s="26"/>
      <c r="D56" s="27"/>
      <c r="F56" s="4">
        <f t="shared" si="7"/>
        <v>-2.0386151529621843</v>
      </c>
      <c r="H56" s="28">
        <f t="shared" si="6"/>
        <v>-2.0386151529621843</v>
      </c>
    </row>
    <row r="57" spans="1:8">
      <c r="A57" s="25">
        <v>35</v>
      </c>
      <c r="B57" s="26"/>
      <c r="D57" s="27"/>
      <c r="F57" s="4">
        <f t="shared" si="7"/>
        <v>-2.0386151529621843</v>
      </c>
      <c r="H57" s="28">
        <f t="shared" si="6"/>
        <v>-2.0386151529621843</v>
      </c>
    </row>
    <row r="58" spans="1:8">
      <c r="A58" s="25">
        <v>36</v>
      </c>
      <c r="B58" s="26"/>
      <c r="D58" s="27"/>
      <c r="F58" s="4">
        <f t="shared" si="7"/>
        <v>-2.0386151529621843</v>
      </c>
      <c r="H58" s="28">
        <f t="shared" si="6"/>
        <v>-2.0386151529621843</v>
      </c>
    </row>
    <row r="59" spans="1:8">
      <c r="A59" s="25">
        <v>37</v>
      </c>
      <c r="B59" s="26"/>
      <c r="D59" s="27"/>
      <c r="F59" s="4">
        <f t="shared" si="7"/>
        <v>-2.0386151529621843</v>
      </c>
      <c r="H59" s="28">
        <f t="shared" si="6"/>
        <v>-2.0386151529621843</v>
      </c>
    </row>
    <row r="60" spans="1:8">
      <c r="A60" s="25">
        <v>38</v>
      </c>
      <c r="B60" s="26"/>
      <c r="D60" s="27"/>
      <c r="F60" s="4">
        <f t="shared" si="7"/>
        <v>-2.0386151529621843</v>
      </c>
      <c r="H60" s="28">
        <f t="shared" si="6"/>
        <v>-2.0386151529621843</v>
      </c>
    </row>
    <row r="61" spans="1:8">
      <c r="A61" s="25">
        <v>39</v>
      </c>
      <c r="B61" s="26"/>
      <c r="D61" s="27"/>
      <c r="F61" s="4">
        <f t="shared" si="7"/>
        <v>-2.0386151529621843</v>
      </c>
      <c r="H61" s="28">
        <f t="shared" si="6"/>
        <v>-2.0386151529621843</v>
      </c>
    </row>
    <row r="62" spans="1:8">
      <c r="A62" s="25">
        <v>40</v>
      </c>
      <c r="B62" s="26"/>
      <c r="D62" s="27"/>
      <c r="F62" s="4">
        <f t="shared" si="7"/>
        <v>-2.0386151529621843</v>
      </c>
      <c r="H62" s="28">
        <f t="shared" si="6"/>
        <v>-2.0386151529621843</v>
      </c>
    </row>
    <row r="63" spans="1:8">
      <c r="A63" s="25">
        <v>41</v>
      </c>
      <c r="B63" s="26"/>
      <c r="D63" s="27"/>
      <c r="F63" s="4">
        <f t="shared" si="7"/>
        <v>-2.0386151529621843</v>
      </c>
      <c r="H63" s="28">
        <f t="shared" si="6"/>
        <v>-2.0386151529621843</v>
      </c>
    </row>
    <row r="64" spans="1:8">
      <c r="A64" s="25">
        <v>42</v>
      </c>
      <c r="B64" s="26"/>
      <c r="D64" s="27"/>
      <c r="F64" s="4">
        <f t="shared" si="7"/>
        <v>-2.0386151529621843</v>
      </c>
      <c r="H64" s="28">
        <f t="shared" si="6"/>
        <v>-2.0386151529621843</v>
      </c>
    </row>
    <row r="65" spans="1:8">
      <c r="A65" s="25">
        <v>43</v>
      </c>
      <c r="B65" s="26"/>
      <c r="D65" s="27"/>
      <c r="F65" s="4">
        <f t="shared" si="7"/>
        <v>-2.0386151529621843</v>
      </c>
      <c r="H65" s="28">
        <f t="shared" si="6"/>
        <v>-2.0386151529621843</v>
      </c>
    </row>
    <row r="66" spans="1:8">
      <c r="A66" s="25">
        <v>44</v>
      </c>
      <c r="B66" s="26"/>
      <c r="D66" s="27"/>
      <c r="F66" s="4">
        <f t="shared" si="7"/>
        <v>-2.0386151529621843</v>
      </c>
      <c r="H66" s="28">
        <f t="shared" si="6"/>
        <v>-2.0386151529621843</v>
      </c>
    </row>
    <row r="67" spans="1:8">
      <c r="A67" s="25">
        <v>45</v>
      </c>
      <c r="B67" s="26"/>
      <c r="D67" s="27"/>
      <c r="F67" s="4">
        <f t="shared" si="7"/>
        <v>-2.0386151529621843</v>
      </c>
      <c r="H67" s="28">
        <f t="shared" si="6"/>
        <v>-2.0386151529621843</v>
      </c>
    </row>
    <row r="68" spans="1:8">
      <c r="A68" s="25">
        <v>46</v>
      </c>
      <c r="B68" s="26"/>
      <c r="D68" s="27"/>
      <c r="F68" s="4">
        <f t="shared" si="7"/>
        <v>-2.0386151529621843</v>
      </c>
      <c r="H68" s="28">
        <f t="shared" si="6"/>
        <v>-2.0386151529621843</v>
      </c>
    </row>
    <row r="69" spans="1:8">
      <c r="A69" s="25">
        <v>47</v>
      </c>
      <c r="B69" s="26"/>
      <c r="D69" s="27"/>
      <c r="F69" s="4">
        <f t="shared" si="7"/>
        <v>-2.0386151529621843</v>
      </c>
      <c r="H69" s="28">
        <f t="shared" si="6"/>
        <v>-2.0386151529621843</v>
      </c>
    </row>
    <row r="70" spans="1:8">
      <c r="A70" s="25">
        <v>48</v>
      </c>
      <c r="B70" s="26"/>
      <c r="D70" s="27"/>
      <c r="F70" s="4">
        <f t="shared" si="7"/>
        <v>-2.0386151529621843</v>
      </c>
      <c r="H70" s="28">
        <f t="shared" si="6"/>
        <v>-2.0386151529621843</v>
      </c>
    </row>
    <row r="71" spans="1:8">
      <c r="H71" s="29"/>
    </row>
    <row r="72" spans="1:8">
      <c r="H72" s="29"/>
    </row>
    <row r="73" spans="1:8">
      <c r="H73" s="29"/>
    </row>
    <row r="74" spans="1:8">
      <c r="H74" s="29"/>
    </row>
    <row r="75" spans="1:8">
      <c r="H75" s="29"/>
    </row>
    <row r="76" spans="1:8">
      <c r="H76" s="29"/>
    </row>
    <row r="77" spans="1:8">
      <c r="H77" s="29"/>
    </row>
    <row r="78" spans="1:8">
      <c r="H78" s="29"/>
    </row>
    <row r="79" spans="1:8">
      <c r="H79" s="29"/>
    </row>
    <row r="80" spans="1:8">
      <c r="H80" s="29"/>
    </row>
    <row r="81" spans="8:8">
      <c r="H81" s="29"/>
    </row>
    <row r="82" spans="8:8">
      <c r="H82" s="29"/>
    </row>
    <row r="83" spans="8:8">
      <c r="H83" s="29"/>
    </row>
    <row r="84" spans="8:8">
      <c r="H84" s="29"/>
    </row>
    <row r="85" spans="8:8">
      <c r="H85" s="29"/>
    </row>
    <row r="86" spans="8:8">
      <c r="H86" s="29"/>
    </row>
    <row r="87" spans="8:8">
      <c r="H87" s="29"/>
    </row>
    <row r="88" spans="8:8">
      <c r="H88" s="29"/>
    </row>
    <row r="89" spans="8:8">
      <c r="H89" s="29"/>
    </row>
    <row r="90" spans="8:8">
      <c r="H90" s="29"/>
    </row>
    <row r="91" spans="8:8">
      <c r="H91" s="29"/>
    </row>
    <row r="92" spans="8:8">
      <c r="H92" s="29"/>
    </row>
    <row r="93" spans="8:8">
      <c r="H93" s="29"/>
    </row>
    <row r="94" spans="8:8">
      <c r="H94" s="29"/>
    </row>
    <row r="95" spans="8:8">
      <c r="H95" s="29"/>
    </row>
    <row r="96" spans="8:8">
      <c r="H96" s="29"/>
    </row>
    <row r="97" spans="8:8">
      <c r="H97" s="29"/>
    </row>
    <row r="98" spans="8:8">
      <c r="H98" s="29"/>
    </row>
    <row r="99" spans="8:8">
      <c r="H99" s="29"/>
    </row>
    <row r="100" spans="8:8">
      <c r="H100" s="29"/>
    </row>
    <row r="101" spans="8:8">
      <c r="H101" s="29"/>
    </row>
    <row r="102" spans="8:8">
      <c r="H102" s="29"/>
    </row>
    <row r="103" spans="8:8">
      <c r="H103" s="29"/>
    </row>
    <row r="104" spans="8:8">
      <c r="H104" s="29"/>
    </row>
    <row r="105" spans="8:8">
      <c r="H105" s="29"/>
    </row>
    <row r="106" spans="8:8">
      <c r="H106" s="29"/>
    </row>
    <row r="107" spans="8:8">
      <c r="H107" s="29"/>
    </row>
    <row r="108" spans="8:8">
      <c r="H108" s="29"/>
    </row>
    <row r="109" spans="8:8">
      <c r="H109" s="29"/>
    </row>
    <row r="110" spans="8:8">
      <c r="H110" s="29"/>
    </row>
    <row r="111" spans="8:8">
      <c r="H111" s="29"/>
    </row>
    <row r="112" spans="8:8">
      <c r="H112" s="29"/>
    </row>
    <row r="113" spans="8:8">
      <c r="H113" s="29"/>
    </row>
    <row r="114" spans="8:8">
      <c r="H114" s="29"/>
    </row>
    <row r="115" spans="8:8">
      <c r="H115" s="29"/>
    </row>
    <row r="116" spans="8:8">
      <c r="H116" s="29"/>
    </row>
    <row r="117" spans="8:8">
      <c r="H117" s="29"/>
    </row>
    <row r="118" spans="8:8">
      <c r="H118" s="29"/>
    </row>
    <row r="119" spans="8:8">
      <c r="H119" s="29"/>
    </row>
    <row r="120" spans="8:8">
      <c r="H120" s="29"/>
    </row>
    <row r="121" spans="8:8">
      <c r="H121" s="29"/>
    </row>
    <row r="122" spans="8:8">
      <c r="H122" s="29"/>
    </row>
    <row r="123" spans="8:8">
      <c r="H123" s="29"/>
    </row>
    <row r="124" spans="8:8">
      <c r="H124" s="29"/>
    </row>
    <row r="125" spans="8:8">
      <c r="H125" s="29"/>
    </row>
    <row r="126" spans="8:8">
      <c r="H126" s="29"/>
    </row>
    <row r="127" spans="8:8">
      <c r="H127" s="29"/>
    </row>
    <row r="128" spans="8:8">
      <c r="H128" s="29"/>
    </row>
    <row r="129" spans="8:8">
      <c r="H129" s="29"/>
    </row>
    <row r="130" spans="8:8">
      <c r="H130" s="29"/>
    </row>
    <row r="131" spans="8:8">
      <c r="H131" s="29"/>
    </row>
    <row r="132" spans="8:8">
      <c r="H132" s="29"/>
    </row>
    <row r="133" spans="8:8">
      <c r="H133" s="29"/>
    </row>
    <row r="134" spans="8:8">
      <c r="H134" s="29"/>
    </row>
    <row r="135" spans="8:8">
      <c r="H135" s="29"/>
    </row>
    <row r="136" spans="8:8">
      <c r="H136" s="29"/>
    </row>
    <row r="137" spans="8:8">
      <c r="H137" s="29"/>
    </row>
    <row r="138" spans="8:8">
      <c r="H138" s="29"/>
    </row>
    <row r="139" spans="8:8">
      <c r="H139" s="29"/>
    </row>
    <row r="140" spans="8:8">
      <c r="H140" s="29"/>
    </row>
    <row r="141" spans="8:8">
      <c r="H141" s="29"/>
    </row>
    <row r="142" spans="8:8">
      <c r="H142" s="29"/>
    </row>
    <row r="143" spans="8:8">
      <c r="H143" s="29"/>
    </row>
    <row r="144" spans="8:8">
      <c r="H144" s="29"/>
    </row>
  </sheetData>
  <mergeCells count="9">
    <mergeCell ref="B21:C21"/>
    <mergeCell ref="D21:E21"/>
    <mergeCell ref="F21:G21"/>
    <mergeCell ref="B3:C3"/>
    <mergeCell ref="D3:E3"/>
    <mergeCell ref="F3:G3"/>
    <mergeCell ref="B8:C8"/>
    <mergeCell ref="D8:E8"/>
    <mergeCell ref="F8:G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8"/>
  <sheetViews>
    <sheetView topLeftCell="A8" workbookViewId="0">
      <selection activeCell="F23" sqref="F23:F40"/>
    </sheetView>
  </sheetViews>
  <sheetFormatPr baseColWidth="10" defaultColWidth="14.5" defaultRowHeight="15" customHeight="1" x14ac:dyDescent="0"/>
  <cols>
    <col min="1" max="16384" width="14.5" style="39"/>
  </cols>
  <sheetData>
    <row r="1" spans="1:26" ht="16">
      <c r="A1" s="1" t="s">
        <v>111</v>
      </c>
      <c r="B1" s="42">
        <v>43246</v>
      </c>
      <c r="C1" s="2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" customHeight="1">
      <c r="A3" s="6" t="s">
        <v>5</v>
      </c>
      <c r="B3" s="40" t="s">
        <v>112</v>
      </c>
      <c r="C3" s="4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4"/>
      <c r="B4" s="8">
        <v>1</v>
      </c>
      <c r="C4" s="8">
        <v>2</v>
      </c>
      <c r="D4" s="9" t="s">
        <v>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 t="s">
        <v>113</v>
      </c>
      <c r="B5" s="43">
        <v>4.1799999999999997E-2</v>
      </c>
      <c r="C5" s="43">
        <v>4.24E-2</v>
      </c>
      <c r="D5" s="13">
        <f>AVERAGE(B5:C5)</f>
        <v>4.2099999999999999E-2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" customHeight="1">
      <c r="A7" s="6" t="s">
        <v>11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4" t="s">
        <v>13</v>
      </c>
      <c r="B8" s="40" t="s">
        <v>114</v>
      </c>
      <c r="C8" s="41"/>
      <c r="D8" s="40" t="s">
        <v>15</v>
      </c>
      <c r="E8" s="41"/>
      <c r="F8" s="14" t="s">
        <v>16</v>
      </c>
      <c r="G8" s="14"/>
      <c r="H8" s="14"/>
      <c r="I8" s="14"/>
      <c r="J8" s="14"/>
      <c r="K8" s="6"/>
      <c r="L8" s="14"/>
      <c r="M8" s="35"/>
      <c r="N8" s="35"/>
      <c r="O8" s="14"/>
      <c r="P8" s="14"/>
      <c r="Q8" s="14"/>
      <c r="R8" s="14"/>
      <c r="S8" s="44"/>
      <c r="T8" s="44"/>
      <c r="U8" s="14"/>
      <c r="V8" s="14"/>
      <c r="W8" s="14"/>
      <c r="X8" s="14"/>
      <c r="Y8" s="14"/>
      <c r="Z8" s="14"/>
    </row>
    <row r="9" spans="1:26">
      <c r="A9" s="15" t="s">
        <v>115</v>
      </c>
      <c r="B9" s="8">
        <v>1</v>
      </c>
      <c r="C9" s="8">
        <v>2</v>
      </c>
      <c r="D9" s="8">
        <v>1</v>
      </c>
      <c r="E9" s="8">
        <v>2</v>
      </c>
      <c r="F9" s="6" t="s">
        <v>9</v>
      </c>
      <c r="G9" s="14"/>
      <c r="H9" s="14"/>
      <c r="I9" s="14"/>
      <c r="J9" s="14"/>
      <c r="K9" s="30">
        <f>SLOPE(F10:F16,A10:A16)</f>
        <v>2.2507042734167718E-2</v>
      </c>
      <c r="L9" s="45"/>
      <c r="M9" s="33"/>
      <c r="N9" s="33"/>
      <c r="O9" s="14"/>
      <c r="P9" s="14"/>
      <c r="Q9" s="14"/>
      <c r="R9" s="14"/>
      <c r="S9" s="44"/>
      <c r="T9" s="44"/>
      <c r="U9" s="14"/>
      <c r="V9" s="14"/>
      <c r="W9" s="14"/>
      <c r="X9" s="14"/>
      <c r="Y9" s="14"/>
      <c r="Z9" s="14"/>
    </row>
    <row r="10" spans="1:26" ht="15" customHeight="1">
      <c r="A10" s="14">
        <v>0</v>
      </c>
      <c r="B10" s="43">
        <v>4.1799999999999997E-2</v>
      </c>
      <c r="C10" s="43">
        <v>4.24E-2</v>
      </c>
      <c r="D10" s="46">
        <f t="shared" ref="D10:E16" si="0">B10-$D$5</f>
        <v>-3.0000000000000165E-4</v>
      </c>
      <c r="E10" s="46">
        <f t="shared" si="0"/>
        <v>3.0000000000000165E-4</v>
      </c>
      <c r="F10" s="13">
        <f t="shared" ref="F10:F16" si="1">AVERAGE(D10:E10)</f>
        <v>0</v>
      </c>
      <c r="G10" s="14"/>
      <c r="H10" s="14"/>
      <c r="I10" s="14"/>
      <c r="J10" s="14"/>
      <c r="K10" s="30"/>
      <c r="L10" s="45"/>
      <c r="M10" s="36"/>
      <c r="N10" s="36"/>
      <c r="O10" s="14"/>
      <c r="P10" s="14"/>
      <c r="Q10" s="14"/>
      <c r="R10" s="14"/>
      <c r="S10" s="14"/>
      <c r="T10" s="44"/>
      <c r="U10" s="14"/>
      <c r="V10" s="14"/>
      <c r="W10" s="14"/>
      <c r="X10" s="14"/>
      <c r="Y10" s="14"/>
      <c r="Z10" s="14"/>
    </row>
    <row r="11" spans="1:26" ht="15" customHeight="1">
      <c r="A11" s="14">
        <v>0.1</v>
      </c>
      <c r="B11" s="43">
        <v>4.3200000000000002E-2</v>
      </c>
      <c r="C11" s="43">
        <v>4.3799999999999999E-2</v>
      </c>
      <c r="D11" s="46">
        <f t="shared" si="0"/>
        <v>1.1000000000000038E-3</v>
      </c>
      <c r="E11" s="46">
        <f t="shared" si="0"/>
        <v>1.7000000000000001E-3</v>
      </c>
      <c r="F11" s="13">
        <f t="shared" si="1"/>
        <v>1.4000000000000019E-3</v>
      </c>
      <c r="G11" s="14"/>
      <c r="H11" s="14"/>
      <c r="I11" s="14"/>
      <c r="J11" s="14"/>
      <c r="K11" s="30"/>
      <c r="L11" s="45"/>
      <c r="M11" s="36"/>
      <c r="N11" s="47"/>
      <c r="O11" s="14"/>
      <c r="P11" s="14"/>
      <c r="Q11" s="14"/>
      <c r="R11" s="14"/>
      <c r="S11" s="14"/>
      <c r="T11" s="44"/>
      <c r="U11" s="14"/>
      <c r="V11" s="14"/>
      <c r="W11" s="14"/>
      <c r="X11" s="14"/>
      <c r="Y11" s="14"/>
      <c r="Z11" s="14"/>
    </row>
    <row r="12" spans="1:26" ht="15" customHeight="1">
      <c r="A12" s="14">
        <v>0.5</v>
      </c>
      <c r="B12" s="43">
        <v>5.1900000000000002E-2</v>
      </c>
      <c r="C12" s="43">
        <v>5.0700000000000002E-2</v>
      </c>
      <c r="D12" s="46">
        <f t="shared" si="0"/>
        <v>9.8000000000000032E-3</v>
      </c>
      <c r="E12" s="46">
        <f t="shared" si="0"/>
        <v>8.6000000000000035E-3</v>
      </c>
      <c r="F12" s="13">
        <f t="shared" si="1"/>
        <v>9.2000000000000033E-3</v>
      </c>
      <c r="G12" s="14"/>
      <c r="H12" s="14"/>
      <c r="I12" s="14"/>
      <c r="J12" s="14"/>
      <c r="K12" s="48"/>
      <c r="L12" s="33"/>
      <c r="M12" s="36"/>
      <c r="N12" s="14"/>
      <c r="O12" s="14"/>
      <c r="P12" s="14"/>
      <c r="Q12" s="14"/>
      <c r="R12" s="14"/>
      <c r="S12" s="14"/>
      <c r="T12" s="44"/>
      <c r="U12" s="14"/>
      <c r="V12" s="14"/>
      <c r="W12" s="14"/>
      <c r="X12" s="14"/>
      <c r="Y12" s="14"/>
      <c r="Z12" s="14"/>
    </row>
    <row r="13" spans="1:26" ht="15" customHeight="1">
      <c r="A13" s="14">
        <v>1</v>
      </c>
      <c r="B13" s="43">
        <v>5.96E-2</v>
      </c>
      <c r="C13" s="43">
        <v>6.0699999999999997E-2</v>
      </c>
      <c r="D13" s="46">
        <f t="shared" si="0"/>
        <v>1.7500000000000002E-2</v>
      </c>
      <c r="E13" s="46">
        <f t="shared" si="0"/>
        <v>1.8599999999999998E-2</v>
      </c>
      <c r="F13" s="13">
        <f t="shared" si="1"/>
        <v>1.805E-2</v>
      </c>
      <c r="G13" s="14"/>
      <c r="H13" s="14"/>
      <c r="I13" s="14"/>
      <c r="J13" s="14"/>
      <c r="K13" s="14"/>
      <c r="L13" s="49"/>
      <c r="M13" s="14"/>
      <c r="N13" s="14"/>
      <c r="O13" s="14"/>
      <c r="P13" s="14"/>
      <c r="Q13" s="14"/>
      <c r="R13" s="14"/>
      <c r="S13" s="14"/>
      <c r="T13" s="44"/>
      <c r="U13" s="14"/>
      <c r="V13" s="14"/>
      <c r="W13" s="14"/>
      <c r="X13" s="14"/>
      <c r="Y13" s="14"/>
      <c r="Z13" s="14"/>
    </row>
    <row r="14" spans="1:26" ht="15" customHeight="1">
      <c r="A14" s="14">
        <v>5</v>
      </c>
      <c r="B14" s="43">
        <v>0.13189999999999999</v>
      </c>
      <c r="C14" s="43">
        <v>0.13400000000000001</v>
      </c>
      <c r="D14" s="46"/>
      <c r="E14" s="46">
        <f t="shared" si="0"/>
        <v>9.1900000000000009E-2</v>
      </c>
      <c r="F14" s="13">
        <f t="shared" si="1"/>
        <v>9.1900000000000009E-2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44"/>
      <c r="U14" s="14"/>
      <c r="V14" s="14"/>
      <c r="W14" s="14"/>
      <c r="X14" s="14"/>
      <c r="Y14" s="14"/>
      <c r="Z14" s="14"/>
    </row>
    <row r="15" spans="1:26" ht="15" customHeight="1">
      <c r="A15" s="14">
        <v>10</v>
      </c>
      <c r="B15" s="43">
        <v>0.26190000000000002</v>
      </c>
      <c r="C15" s="43">
        <v>0.26279999999999998</v>
      </c>
      <c r="D15" s="46">
        <f t="shared" si="0"/>
        <v>0.21980000000000002</v>
      </c>
      <c r="E15" s="46">
        <f t="shared" si="0"/>
        <v>0.22069999999999998</v>
      </c>
      <c r="F15" s="13">
        <f t="shared" si="1"/>
        <v>0.22025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44"/>
      <c r="U15" s="14"/>
      <c r="V15" s="14"/>
      <c r="W15" s="14"/>
      <c r="X15" s="14"/>
      <c r="Y15" s="14"/>
      <c r="Z15" s="14"/>
    </row>
    <row r="16" spans="1:26" ht="15" customHeight="1">
      <c r="A16" s="14">
        <v>20</v>
      </c>
      <c r="B16" s="43">
        <v>0.48420000000000002</v>
      </c>
      <c r="C16" s="43">
        <v>0.49830000000000002</v>
      </c>
      <c r="D16" s="46">
        <f t="shared" si="0"/>
        <v>0.44210000000000005</v>
      </c>
      <c r="E16" s="46">
        <f t="shared" si="0"/>
        <v>0.45620000000000005</v>
      </c>
      <c r="F16" s="13">
        <f t="shared" si="1"/>
        <v>0.44915000000000005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6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4"/>
      <c r="B18" s="44"/>
      <c r="C18" s="44"/>
      <c r="D18" s="44"/>
      <c r="E18" s="44"/>
      <c r="F18" s="13"/>
      <c r="G18" s="14"/>
      <c r="H18" s="14"/>
      <c r="I18" s="14"/>
      <c r="J18" s="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50"/>
      <c r="B19" s="14"/>
      <c r="C19" s="14"/>
      <c r="D19" s="14"/>
      <c r="E19" s="14"/>
      <c r="F19" s="13"/>
      <c r="G19" s="14"/>
      <c r="H19" s="14"/>
      <c r="I19" s="14"/>
      <c r="J19" s="6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50"/>
      <c r="B21" s="55" t="s">
        <v>116</v>
      </c>
      <c r="C21" s="41"/>
      <c r="D21" s="55" t="s">
        <v>117</v>
      </c>
      <c r="E21" s="41"/>
      <c r="F21" s="14"/>
      <c r="G21" s="38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 thickBot="1">
      <c r="A22" s="56" t="s">
        <v>118</v>
      </c>
      <c r="B22" s="14">
        <v>1</v>
      </c>
      <c r="C22" s="14">
        <v>2</v>
      </c>
      <c r="D22" s="57">
        <v>1</v>
      </c>
      <c r="E22" s="57">
        <v>2</v>
      </c>
      <c r="F22" s="58" t="s">
        <v>119</v>
      </c>
      <c r="G22" s="14" t="s">
        <v>124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 thickTop="1">
      <c r="A23" s="59">
        <v>1</v>
      </c>
      <c r="B23" s="51">
        <v>5.8799999999999998E-2</v>
      </c>
      <c r="C23" s="51">
        <v>6.1699999999999998E-2</v>
      </c>
      <c r="D23" s="60">
        <f t="shared" ref="D23:E38" si="2">(B23-$D$5)/$K$9</f>
        <v>0.7419899716388727</v>
      </c>
      <c r="E23" s="60">
        <f t="shared" si="2"/>
        <v>0.87083852958813801</v>
      </c>
      <c r="F23" s="61">
        <f t="shared" ref="F23:F40" si="3">AVERAGE(D23:E23)</f>
        <v>0.80641425061350536</v>
      </c>
      <c r="G23" s="39" t="s">
        <v>74</v>
      </c>
      <c r="H23" s="14"/>
      <c r="I23">
        <v>5.8799999999999998E-2</v>
      </c>
      <c r="J23">
        <v>6.1699999999999998E-2</v>
      </c>
      <c r="K23">
        <v>0.06</v>
      </c>
      <c r="L23">
        <v>4.99E-2</v>
      </c>
      <c r="M23">
        <v>4.9200000000000001E-2</v>
      </c>
      <c r="N23">
        <v>4.8800000000000003E-2</v>
      </c>
      <c r="U23" s="14"/>
      <c r="V23" s="14"/>
      <c r="W23" s="14"/>
      <c r="X23" s="14"/>
      <c r="Y23" s="14"/>
      <c r="Z23" s="14"/>
    </row>
    <row r="24" spans="1:26" ht="15" customHeight="1">
      <c r="A24" s="59">
        <v>2</v>
      </c>
      <c r="B24" s="51">
        <v>5.6000000000000001E-2</v>
      </c>
      <c r="C24" s="51">
        <v>5.0799999999999998E-2</v>
      </c>
      <c r="D24" s="60">
        <f t="shared" si="2"/>
        <v>0.61758446741199591</v>
      </c>
      <c r="E24" s="60">
        <f t="shared" si="2"/>
        <v>0.38654567384779592</v>
      </c>
      <c r="F24" s="61">
        <f t="shared" si="3"/>
        <v>0.50206507062989592</v>
      </c>
      <c r="G24" s="39" t="s">
        <v>75</v>
      </c>
      <c r="H24" s="14"/>
      <c r="I24">
        <v>5.6000000000000001E-2</v>
      </c>
      <c r="J24">
        <v>5.0799999999999998E-2</v>
      </c>
      <c r="K24">
        <v>5.28E-2</v>
      </c>
      <c r="L24">
        <v>5.9499999999999997E-2</v>
      </c>
      <c r="M24">
        <v>5.4100000000000002E-2</v>
      </c>
      <c r="N24">
        <v>5.2200000000000003E-2</v>
      </c>
      <c r="U24" s="14"/>
      <c r="V24" s="14"/>
      <c r="W24" s="14"/>
      <c r="X24" s="14"/>
      <c r="Y24" s="14"/>
      <c r="Z24" s="14"/>
    </row>
    <row r="25" spans="1:26" ht="15" customHeight="1">
      <c r="A25" s="59">
        <v>3</v>
      </c>
      <c r="B25" s="51">
        <v>9.3899999999999997E-2</v>
      </c>
      <c r="C25" s="51">
        <v>6.1800000000000001E-2</v>
      </c>
      <c r="D25" s="60">
        <f t="shared" si="2"/>
        <v>2.3015018281972219</v>
      </c>
      <c r="E25" s="60">
        <f t="shared" si="2"/>
        <v>0.87528158331052652</v>
      </c>
      <c r="F25" s="61">
        <f t="shared" si="3"/>
        <v>1.5883917057538741</v>
      </c>
      <c r="G25" s="39" t="s">
        <v>76</v>
      </c>
      <c r="H25" s="14"/>
      <c r="I25">
        <v>9.3899999999999997E-2</v>
      </c>
      <c r="J25">
        <v>6.1800000000000001E-2</v>
      </c>
      <c r="K25">
        <v>4.9099999999999998E-2</v>
      </c>
      <c r="L25">
        <v>5.0799999999999998E-2</v>
      </c>
      <c r="M25">
        <v>5.28E-2</v>
      </c>
      <c r="N25">
        <v>6.5500000000000003E-2</v>
      </c>
      <c r="U25" s="14"/>
      <c r="V25" s="14"/>
      <c r="W25" s="14"/>
      <c r="X25" s="14"/>
      <c r="Y25" s="14"/>
      <c r="Z25" s="14"/>
    </row>
    <row r="26" spans="1:26" ht="15" customHeight="1">
      <c r="A26" s="59">
        <v>4</v>
      </c>
      <c r="B26" s="51">
        <v>5.5599999999999997E-2</v>
      </c>
      <c r="C26" s="51">
        <v>5.0900000000000001E-2</v>
      </c>
      <c r="D26" s="60">
        <f t="shared" si="2"/>
        <v>0.59981225252244186</v>
      </c>
      <c r="E26" s="60">
        <f t="shared" si="2"/>
        <v>0.39098872757018449</v>
      </c>
      <c r="F26" s="61">
        <f t="shared" si="3"/>
        <v>0.49540049004631315</v>
      </c>
      <c r="G26" s="39" t="s">
        <v>77</v>
      </c>
      <c r="H26" s="14"/>
      <c r="I26">
        <v>5.5599999999999997E-2</v>
      </c>
      <c r="J26">
        <v>5.0900000000000001E-2</v>
      </c>
      <c r="K26">
        <v>9.3600000000000003E-2</v>
      </c>
      <c r="L26">
        <v>6.5799999999999997E-2</v>
      </c>
      <c r="M26">
        <v>0.11600000000000001</v>
      </c>
      <c r="N26">
        <v>9.4100000000000003E-2</v>
      </c>
      <c r="U26" s="14"/>
      <c r="V26" s="14"/>
      <c r="W26" s="14"/>
      <c r="X26" s="14"/>
      <c r="Y26" s="14"/>
      <c r="Z26" s="14"/>
    </row>
    <row r="27" spans="1:26" ht="15" customHeight="1">
      <c r="A27" s="59">
        <v>5</v>
      </c>
      <c r="B27" s="51">
        <v>4.8399999999999999E-2</v>
      </c>
      <c r="C27" s="51">
        <v>5.7500000000000002E-2</v>
      </c>
      <c r="D27" s="60">
        <f t="shared" si="2"/>
        <v>0.2799123845104729</v>
      </c>
      <c r="E27" s="60">
        <f t="shared" si="2"/>
        <v>0.68423027324782293</v>
      </c>
      <c r="F27" s="61">
        <f t="shared" si="3"/>
        <v>0.48207132887914794</v>
      </c>
      <c r="G27" s="39" t="s">
        <v>78</v>
      </c>
      <c r="H27" s="14"/>
      <c r="I27">
        <v>4.8399999999999999E-2</v>
      </c>
      <c r="J27">
        <v>5.7500000000000002E-2</v>
      </c>
      <c r="K27">
        <v>7.1900000000000006E-2</v>
      </c>
      <c r="L27">
        <v>0.1696</v>
      </c>
      <c r="M27">
        <v>9.9099999999999994E-2</v>
      </c>
      <c r="N27">
        <v>0.1082</v>
      </c>
      <c r="U27" s="14"/>
      <c r="V27" s="14"/>
      <c r="W27" s="14"/>
      <c r="X27" s="14"/>
      <c r="Y27" s="14"/>
      <c r="Z27" s="14"/>
    </row>
    <row r="28" spans="1:26" ht="15" customHeight="1">
      <c r="A28" s="59">
        <v>6</v>
      </c>
      <c r="B28" s="51">
        <v>7.4300000000000005E-2</v>
      </c>
      <c r="C28" s="51">
        <v>5.3100000000000001E-2</v>
      </c>
      <c r="D28" s="60">
        <f t="shared" si="2"/>
        <v>1.4306632986090841</v>
      </c>
      <c r="E28" s="60">
        <f t="shared" si="2"/>
        <v>0.4887359094627306</v>
      </c>
      <c r="F28" s="61">
        <f t="shared" si="3"/>
        <v>0.95969960403590737</v>
      </c>
      <c r="G28" s="39" t="s">
        <v>79</v>
      </c>
      <c r="H28" s="14"/>
      <c r="I28">
        <v>7.4300000000000005E-2</v>
      </c>
      <c r="J28">
        <v>5.3100000000000001E-2</v>
      </c>
      <c r="K28">
        <v>7.6100000000000001E-2</v>
      </c>
      <c r="L28">
        <v>5.91E-2</v>
      </c>
      <c r="M28">
        <v>5.57E-2</v>
      </c>
      <c r="N28">
        <v>5.74E-2</v>
      </c>
      <c r="U28" s="14"/>
      <c r="V28" s="14"/>
      <c r="W28" s="14"/>
      <c r="X28" s="14"/>
      <c r="Y28" s="14"/>
      <c r="Z28" s="14"/>
    </row>
    <row r="29" spans="1:26" ht="15" customHeight="1">
      <c r="A29" s="59">
        <v>7</v>
      </c>
      <c r="B29" s="51">
        <v>0.06</v>
      </c>
      <c r="C29" s="51">
        <v>4.99E-2</v>
      </c>
      <c r="D29" s="60">
        <f t="shared" si="2"/>
        <v>0.79530661630753419</v>
      </c>
      <c r="E29" s="60">
        <f t="shared" si="2"/>
        <v>0.34655819034629987</v>
      </c>
      <c r="F29" s="61">
        <f t="shared" si="3"/>
        <v>0.57093240332691697</v>
      </c>
      <c r="G29" s="39" t="s">
        <v>80</v>
      </c>
      <c r="H29" s="14"/>
      <c r="I29">
        <v>4.7800000000000002E-2</v>
      </c>
      <c r="J29">
        <v>4.7199999999999999E-2</v>
      </c>
      <c r="K29">
        <v>4.7199999999999999E-2</v>
      </c>
      <c r="L29">
        <v>4.7199999999999999E-2</v>
      </c>
      <c r="M29">
        <v>0.25019999999999998</v>
      </c>
      <c r="N29">
        <v>3.85E-2</v>
      </c>
      <c r="U29" s="14"/>
      <c r="V29" s="14"/>
      <c r="W29" s="14"/>
      <c r="X29" s="14"/>
      <c r="Y29" s="14"/>
      <c r="Z29" s="14"/>
    </row>
    <row r="30" spans="1:26" ht="15" customHeight="1">
      <c r="A30" s="59">
        <v>8</v>
      </c>
      <c r="B30" s="51">
        <v>5.28E-2</v>
      </c>
      <c r="C30" s="51">
        <v>5.9499999999999997E-2</v>
      </c>
      <c r="D30" s="60">
        <f t="shared" si="2"/>
        <v>0.47540674829556517</v>
      </c>
      <c r="E30" s="60">
        <f t="shared" si="2"/>
        <v>0.77309134769559185</v>
      </c>
      <c r="F30" s="61">
        <f t="shared" si="3"/>
        <v>0.62424904799557845</v>
      </c>
      <c r="G30" s="39" t="s">
        <v>81</v>
      </c>
      <c r="H30" s="14"/>
      <c r="I30">
        <v>4.6199999999999998E-2</v>
      </c>
      <c r="J30">
        <v>4.48E-2</v>
      </c>
      <c r="K30">
        <v>3.8199999999999998E-2</v>
      </c>
      <c r="L30">
        <v>4.6300000000000001E-2</v>
      </c>
      <c r="M30">
        <v>4.5999999999999999E-2</v>
      </c>
      <c r="N30">
        <v>3.8199999999999998E-2</v>
      </c>
      <c r="U30" s="14"/>
      <c r="V30" s="14"/>
      <c r="W30" s="14"/>
      <c r="X30" s="14"/>
      <c r="Y30" s="14"/>
      <c r="Z30" s="14"/>
    </row>
    <row r="31" spans="1:26" ht="15" customHeight="1">
      <c r="A31" s="59">
        <v>9</v>
      </c>
      <c r="B31" s="51">
        <v>4.9099999999999998E-2</v>
      </c>
      <c r="C31" s="51">
        <v>5.0799999999999998E-2</v>
      </c>
      <c r="D31" s="60">
        <f t="shared" si="2"/>
        <v>0.3110137605671921</v>
      </c>
      <c r="E31" s="60">
        <f t="shared" si="2"/>
        <v>0.38654567384779592</v>
      </c>
      <c r="F31" s="61">
        <f t="shared" si="3"/>
        <v>0.34877971720749401</v>
      </c>
      <c r="G31" s="39" t="s">
        <v>82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>
      <c r="A32" s="59">
        <v>10</v>
      </c>
      <c r="B32" s="51">
        <v>9.3600000000000003E-2</v>
      </c>
      <c r="C32" s="51">
        <v>6.5799999999999997E-2</v>
      </c>
      <c r="D32" s="60">
        <f t="shared" si="2"/>
        <v>2.2881726670300568</v>
      </c>
      <c r="E32" s="60">
        <f t="shared" si="2"/>
        <v>1.0530037322060648</v>
      </c>
      <c r="F32" s="61">
        <f t="shared" si="3"/>
        <v>1.6705881996180607</v>
      </c>
      <c r="G32" s="39" t="s">
        <v>83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>
      <c r="A33" s="59">
        <v>11</v>
      </c>
      <c r="B33" s="51">
        <v>7.1900000000000006E-2</v>
      </c>
      <c r="C33" s="51">
        <v>0.1696</v>
      </c>
      <c r="D33" s="60">
        <f t="shared" si="2"/>
        <v>1.3240300092717612</v>
      </c>
      <c r="E33" s="60">
        <f t="shared" si="2"/>
        <v>5.664893496045285</v>
      </c>
      <c r="F33" s="61">
        <f t="shared" si="3"/>
        <v>3.4944617526585233</v>
      </c>
      <c r="G33" s="39" t="s">
        <v>84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>
      <c r="A34" s="59">
        <v>12</v>
      </c>
      <c r="B34" s="51">
        <v>7.6100000000000001E-2</v>
      </c>
      <c r="C34" s="51">
        <v>5.91E-2</v>
      </c>
      <c r="D34" s="60">
        <f t="shared" si="2"/>
        <v>1.5106382656120763</v>
      </c>
      <c r="E34" s="60">
        <f t="shared" si="2"/>
        <v>0.75531913280603813</v>
      </c>
      <c r="F34" s="61">
        <f t="shared" si="3"/>
        <v>1.1329786992090571</v>
      </c>
      <c r="G34" s="39" t="s">
        <v>85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>
      <c r="A35" s="59">
        <v>13</v>
      </c>
      <c r="B35" s="51">
        <v>4.9200000000000001E-2</v>
      </c>
      <c r="C35" s="51">
        <v>4.8800000000000003E-2</v>
      </c>
      <c r="D35" s="60">
        <f t="shared" si="2"/>
        <v>0.31545681428958067</v>
      </c>
      <c r="E35" s="60">
        <f t="shared" si="2"/>
        <v>0.29768459940002695</v>
      </c>
      <c r="F35" s="61">
        <f t="shared" si="3"/>
        <v>0.30657070684480381</v>
      </c>
      <c r="G35" s="39" t="s">
        <v>86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customHeight="1">
      <c r="A36" s="59">
        <v>14</v>
      </c>
      <c r="B36" s="51">
        <v>5.4100000000000002E-2</v>
      </c>
      <c r="C36" s="51">
        <v>5.2200000000000003E-2</v>
      </c>
      <c r="D36" s="60">
        <f t="shared" si="2"/>
        <v>0.53316644668661528</v>
      </c>
      <c r="E36" s="60">
        <f t="shared" si="2"/>
        <v>0.4487484259612346</v>
      </c>
      <c r="F36" s="61">
        <f t="shared" si="3"/>
        <v>0.49095743632392497</v>
      </c>
      <c r="G36" s="39" t="s">
        <v>87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>
      <c r="A37" s="59">
        <v>15</v>
      </c>
      <c r="B37" s="51">
        <v>5.28E-2</v>
      </c>
      <c r="C37" s="51">
        <v>6.5500000000000003E-2</v>
      </c>
      <c r="D37" s="60">
        <f t="shared" si="2"/>
        <v>0.47540674829556517</v>
      </c>
      <c r="E37" s="60">
        <f t="shared" si="2"/>
        <v>1.0396745710388997</v>
      </c>
      <c r="F37" s="61">
        <f t="shared" si="3"/>
        <v>0.7575406596672325</v>
      </c>
      <c r="G37" s="39" t="s">
        <v>88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" customHeight="1">
      <c r="A38" s="59">
        <v>16</v>
      </c>
      <c r="B38" s="51">
        <v>0.11600000000000001</v>
      </c>
      <c r="C38" s="51">
        <v>9.4100000000000003E-2</v>
      </c>
      <c r="D38" s="60">
        <f t="shared" si="2"/>
        <v>3.2834167008450716</v>
      </c>
      <c r="E38" s="60">
        <f t="shared" si="2"/>
        <v>2.310387935641999</v>
      </c>
      <c r="F38" s="61">
        <f t="shared" si="3"/>
        <v>2.7969023182435353</v>
      </c>
      <c r="G38" s="39" t="s">
        <v>89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4">
      <c r="A39" s="14">
        <v>17</v>
      </c>
      <c r="B39" s="51">
        <v>9.9099999999999994E-2</v>
      </c>
      <c r="C39" s="51">
        <v>0.1082</v>
      </c>
      <c r="D39" s="14">
        <f t="shared" ref="D39:E41" si="4">(B39-$D$5)/$K$9</f>
        <v>2.5325406217614215</v>
      </c>
      <c r="E39" s="14">
        <f t="shared" si="4"/>
        <v>2.9368585104987717</v>
      </c>
      <c r="F39" s="61">
        <f t="shared" si="3"/>
        <v>2.7346995661300966</v>
      </c>
      <c r="G39" s="39" t="s">
        <v>90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4">
      <c r="A40" s="14">
        <v>18</v>
      </c>
      <c r="B40" s="51">
        <v>5.57E-2</v>
      </c>
      <c r="C40" s="51">
        <v>5.74E-2</v>
      </c>
      <c r="D40" s="14">
        <f t="shared" si="4"/>
        <v>0.60425530624483048</v>
      </c>
      <c r="E40" s="14">
        <f t="shared" si="4"/>
        <v>0.67978721952543431</v>
      </c>
      <c r="F40" s="61">
        <f t="shared" si="3"/>
        <v>0.64202126288513239</v>
      </c>
      <c r="G40" s="39" t="s">
        <v>91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</sheetData>
  <mergeCells count="5">
    <mergeCell ref="B3:C3"/>
    <mergeCell ref="B8:C8"/>
    <mergeCell ref="D8:E8"/>
    <mergeCell ref="B21:C21"/>
    <mergeCell ref="D21:E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C2" sqref="C2:N9"/>
    </sheetView>
  </sheetViews>
  <sheetFormatPr baseColWidth="10" defaultColWidth="8.83203125" defaultRowHeight="14" x14ac:dyDescent="0"/>
  <sheetData>
    <row r="1" spans="2:14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>
      <c r="B2">
        <v>24.6</v>
      </c>
      <c r="C2">
        <v>4.4200000000000003E-2</v>
      </c>
      <c r="D2">
        <v>4.1599999999999998E-2</v>
      </c>
      <c r="E2">
        <v>4.6600000000000003E-2</v>
      </c>
      <c r="F2">
        <v>4.1399999999999999E-2</v>
      </c>
      <c r="G2">
        <v>4.2000000000000003E-2</v>
      </c>
      <c r="H2">
        <v>4.65E-2</v>
      </c>
      <c r="I2">
        <v>7.1400000000000005E-2</v>
      </c>
      <c r="J2">
        <v>6.6900000000000001E-2</v>
      </c>
      <c r="K2">
        <v>5.3800000000000001E-2</v>
      </c>
      <c r="L2">
        <v>5.4600000000000003E-2</v>
      </c>
      <c r="M2">
        <v>0.1119</v>
      </c>
      <c r="N2">
        <v>0.1125</v>
      </c>
    </row>
    <row r="3" spans="2:14">
      <c r="C3">
        <v>4.2900000000000001E-2</v>
      </c>
      <c r="D3">
        <v>4.2999999999999997E-2</v>
      </c>
      <c r="E3">
        <v>4.6800000000000001E-2</v>
      </c>
      <c r="F3">
        <v>4.1599999999999998E-2</v>
      </c>
      <c r="G3">
        <v>4.1799999999999997E-2</v>
      </c>
      <c r="H3">
        <v>4.6899999999999997E-2</v>
      </c>
      <c r="I3">
        <v>8.5800000000000001E-2</v>
      </c>
      <c r="J3">
        <v>7.3400000000000007E-2</v>
      </c>
      <c r="K3">
        <v>5.5599999999999997E-2</v>
      </c>
      <c r="L3">
        <v>5.0599999999999999E-2</v>
      </c>
      <c r="M3">
        <v>6.2700000000000006E-2</v>
      </c>
      <c r="N3">
        <v>6.25E-2</v>
      </c>
    </row>
    <row r="4" spans="2:14">
      <c r="C4">
        <v>5.0099999999999999E-2</v>
      </c>
      <c r="D4">
        <v>5.0200000000000002E-2</v>
      </c>
      <c r="E4">
        <v>4.6800000000000001E-2</v>
      </c>
      <c r="F4">
        <v>4.2299999999999997E-2</v>
      </c>
      <c r="G4">
        <v>4.1700000000000001E-2</v>
      </c>
      <c r="H4">
        <v>4.7199999999999999E-2</v>
      </c>
      <c r="I4">
        <v>5.1499999999999997E-2</v>
      </c>
      <c r="J4">
        <v>4.9799999999999997E-2</v>
      </c>
      <c r="K4">
        <v>7.5899999999999995E-2</v>
      </c>
      <c r="L4">
        <v>5.2999999999999999E-2</v>
      </c>
      <c r="M4">
        <v>5.0900000000000001E-2</v>
      </c>
      <c r="N4">
        <v>5.1299999999999998E-2</v>
      </c>
    </row>
    <row r="5" spans="2:14">
      <c r="C5">
        <v>5.8999999999999997E-2</v>
      </c>
      <c r="D5">
        <v>5.8999999999999997E-2</v>
      </c>
      <c r="E5">
        <v>4.7199999999999999E-2</v>
      </c>
      <c r="F5">
        <v>4.4200000000000003E-2</v>
      </c>
      <c r="G5">
        <v>4.6100000000000002E-2</v>
      </c>
      <c r="H5">
        <v>4.8000000000000001E-2</v>
      </c>
      <c r="I5">
        <v>5.6000000000000001E-2</v>
      </c>
      <c r="J5">
        <v>5.9700000000000003E-2</v>
      </c>
      <c r="K5">
        <v>6.6799999999999998E-2</v>
      </c>
      <c r="L5">
        <v>6.4799999999999996E-2</v>
      </c>
      <c r="M5">
        <v>5.67E-2</v>
      </c>
      <c r="N5">
        <v>7.9100000000000004E-2</v>
      </c>
    </row>
    <row r="6" spans="2:14">
      <c r="C6">
        <v>0.13200000000000001</v>
      </c>
      <c r="D6">
        <v>0.13009999999999999</v>
      </c>
      <c r="E6">
        <v>4.6699999999999998E-2</v>
      </c>
      <c r="F6">
        <v>4.2099999999999999E-2</v>
      </c>
      <c r="G6">
        <v>4.2299999999999997E-2</v>
      </c>
      <c r="H6">
        <v>4.7500000000000001E-2</v>
      </c>
      <c r="I6">
        <v>9.9000000000000005E-2</v>
      </c>
      <c r="J6">
        <v>9.5399999999999999E-2</v>
      </c>
      <c r="K6">
        <v>0.11260000000000001</v>
      </c>
      <c r="L6">
        <v>8.2799999999999999E-2</v>
      </c>
      <c r="M6">
        <v>6.6100000000000006E-2</v>
      </c>
      <c r="N6">
        <v>5.1700000000000003E-2</v>
      </c>
    </row>
    <row r="7" spans="2:14">
      <c r="C7">
        <v>0.25640000000000002</v>
      </c>
      <c r="D7">
        <v>0.25879999999999997</v>
      </c>
      <c r="E7">
        <v>4.7600000000000003E-2</v>
      </c>
      <c r="F7">
        <v>4.1099999999999998E-2</v>
      </c>
      <c r="G7">
        <v>4.2099999999999999E-2</v>
      </c>
      <c r="H7">
        <v>4.7100000000000003E-2</v>
      </c>
      <c r="I7">
        <v>7.0499999999999993E-2</v>
      </c>
      <c r="J7">
        <v>6.8000000000000005E-2</v>
      </c>
      <c r="K7">
        <v>5.57E-2</v>
      </c>
      <c r="L7">
        <v>5.6599999999999998E-2</v>
      </c>
      <c r="M7">
        <v>5.79E-2</v>
      </c>
      <c r="N7">
        <v>5.9200000000000003E-2</v>
      </c>
    </row>
    <row r="8" spans="2:14">
      <c r="C8">
        <v>0.4758</v>
      </c>
      <c r="D8">
        <v>0.49330000000000002</v>
      </c>
      <c r="E8">
        <v>4.7300000000000002E-2</v>
      </c>
      <c r="F8">
        <v>4.2900000000000001E-2</v>
      </c>
      <c r="G8">
        <v>4.1799999999999997E-2</v>
      </c>
      <c r="H8">
        <v>4.7E-2</v>
      </c>
      <c r="I8">
        <v>4.7300000000000002E-2</v>
      </c>
      <c r="J8">
        <v>4.6899999999999997E-2</v>
      </c>
      <c r="K8">
        <v>4.6899999999999997E-2</v>
      </c>
      <c r="L8">
        <v>4.7100000000000003E-2</v>
      </c>
      <c r="M8">
        <v>4.7500000000000001E-2</v>
      </c>
      <c r="N8">
        <v>4.6899999999999997E-2</v>
      </c>
    </row>
    <row r="9" spans="2:14">
      <c r="C9">
        <v>4.5999999999999999E-2</v>
      </c>
      <c r="D9">
        <v>4.6699999999999998E-2</v>
      </c>
      <c r="E9">
        <v>4.7100000000000003E-2</v>
      </c>
      <c r="F9">
        <v>4.19E-2</v>
      </c>
      <c r="G9">
        <v>4.1000000000000002E-2</v>
      </c>
      <c r="H9">
        <v>4.7199999999999999E-2</v>
      </c>
      <c r="I9">
        <v>4.7E-2</v>
      </c>
      <c r="J9">
        <v>4.6100000000000002E-2</v>
      </c>
      <c r="K9">
        <v>4.6699999999999998E-2</v>
      </c>
      <c r="L9">
        <v>4.6800000000000001E-2</v>
      </c>
      <c r="M9">
        <v>4.7500000000000001E-2</v>
      </c>
      <c r="N9">
        <v>4.7E-2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L40" sqref="L40"/>
    </sheetView>
  </sheetViews>
  <sheetFormatPr baseColWidth="10" defaultColWidth="8.83203125" defaultRowHeight="14" x14ac:dyDescent="0"/>
  <sheetData>
    <row r="1" spans="2:14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>
      <c r="B2">
        <v>24.4</v>
      </c>
      <c r="C2">
        <v>0.1356</v>
      </c>
      <c r="D2">
        <v>8.1900000000000001E-2</v>
      </c>
      <c r="E2">
        <v>4.6699999999999998E-2</v>
      </c>
      <c r="F2">
        <v>7.7299999999999994E-2</v>
      </c>
      <c r="G2">
        <v>7.8799999999999995E-2</v>
      </c>
      <c r="H2">
        <v>4.6600000000000003E-2</v>
      </c>
      <c r="I2">
        <v>0.20880000000000001</v>
      </c>
      <c r="J2">
        <v>0.1925</v>
      </c>
      <c r="K2">
        <v>0.13650000000000001</v>
      </c>
      <c r="L2">
        <v>0.13100000000000001</v>
      </c>
      <c r="M2">
        <v>0.18890000000000001</v>
      </c>
      <c r="N2">
        <v>0.157</v>
      </c>
    </row>
    <row r="3" spans="2:14">
      <c r="C3">
        <v>8.4599999999999995E-2</v>
      </c>
      <c r="D3">
        <v>8.3500000000000005E-2</v>
      </c>
      <c r="E3">
        <v>4.6800000000000001E-2</v>
      </c>
      <c r="F3">
        <v>8.2900000000000001E-2</v>
      </c>
      <c r="G3">
        <v>9.5899999999999999E-2</v>
      </c>
      <c r="H3">
        <v>4.7E-2</v>
      </c>
      <c r="I3">
        <v>0.15920000000000001</v>
      </c>
      <c r="J3">
        <v>0.1368</v>
      </c>
      <c r="K3">
        <v>0.1452</v>
      </c>
      <c r="L3">
        <v>0.1215</v>
      </c>
      <c r="M3">
        <v>0.191</v>
      </c>
      <c r="N3">
        <v>0.16800000000000001</v>
      </c>
    </row>
    <row r="4" spans="2:14">
      <c r="C4">
        <v>9.5899999999999999E-2</v>
      </c>
      <c r="D4">
        <v>9.2899999999999996E-2</v>
      </c>
      <c r="E4">
        <v>4.6800000000000001E-2</v>
      </c>
      <c r="F4">
        <v>0.12</v>
      </c>
      <c r="G4">
        <v>0.1206</v>
      </c>
      <c r="H4">
        <v>4.7199999999999999E-2</v>
      </c>
      <c r="I4">
        <v>0.1229</v>
      </c>
      <c r="J4">
        <v>9.3899999999999997E-2</v>
      </c>
      <c r="K4">
        <v>0.14030000000000001</v>
      </c>
      <c r="L4">
        <v>0.1381</v>
      </c>
      <c r="M4">
        <v>0.17929999999999999</v>
      </c>
      <c r="N4">
        <v>0.13439999999999999</v>
      </c>
    </row>
    <row r="5" spans="2:14">
      <c r="C5">
        <v>0.33789999999999998</v>
      </c>
      <c r="D5">
        <v>0.36020000000000002</v>
      </c>
      <c r="E5">
        <v>4.7199999999999999E-2</v>
      </c>
      <c r="F5">
        <v>0.1149</v>
      </c>
      <c r="G5">
        <v>0.1182</v>
      </c>
      <c r="H5">
        <v>4.82E-2</v>
      </c>
      <c r="I5">
        <v>0.22919999999999999</v>
      </c>
      <c r="J5">
        <v>0.26240000000000002</v>
      </c>
      <c r="K5">
        <v>0.58950000000000002</v>
      </c>
      <c r="L5">
        <v>0.49220000000000003</v>
      </c>
      <c r="M5">
        <v>0.36980000000000002</v>
      </c>
      <c r="N5">
        <v>0.62629999999999997</v>
      </c>
    </row>
    <row r="6" spans="2:14">
      <c r="C6">
        <v>0.1757</v>
      </c>
      <c r="D6">
        <v>0.16869999999999999</v>
      </c>
      <c r="E6">
        <v>4.6699999999999998E-2</v>
      </c>
      <c r="F6">
        <v>0.18870000000000001</v>
      </c>
      <c r="G6">
        <v>0.18690000000000001</v>
      </c>
      <c r="H6">
        <v>4.7500000000000001E-2</v>
      </c>
      <c r="I6">
        <v>0.41389999999999999</v>
      </c>
      <c r="J6">
        <v>0.37109999999999999</v>
      </c>
      <c r="K6">
        <v>0.48709999999999998</v>
      </c>
      <c r="L6">
        <v>0.30230000000000001</v>
      </c>
      <c r="M6">
        <v>0.4143</v>
      </c>
      <c r="N6">
        <v>0.1986</v>
      </c>
    </row>
    <row r="7" spans="2:14">
      <c r="C7">
        <v>0.3498</v>
      </c>
      <c r="D7">
        <v>0.29239999999999999</v>
      </c>
      <c r="E7">
        <v>4.7600000000000003E-2</v>
      </c>
      <c r="F7">
        <v>0.28670000000000001</v>
      </c>
      <c r="G7">
        <v>0.28339999999999999</v>
      </c>
      <c r="H7">
        <v>4.7100000000000003E-2</v>
      </c>
      <c r="I7">
        <v>0.50370000000000004</v>
      </c>
      <c r="J7">
        <v>0.5081</v>
      </c>
      <c r="K7">
        <v>0.2576</v>
      </c>
      <c r="L7">
        <v>0.25569999999999998</v>
      </c>
      <c r="M7">
        <v>0.39300000000000002</v>
      </c>
      <c r="N7">
        <v>0.31259999999999999</v>
      </c>
    </row>
    <row r="8" spans="2:14">
      <c r="C8">
        <v>0.49370000000000003</v>
      </c>
      <c r="D8">
        <v>0.44879999999999998</v>
      </c>
      <c r="E8">
        <v>5.3100000000000001E-2</v>
      </c>
      <c r="F8">
        <v>0.52559999999999996</v>
      </c>
      <c r="G8">
        <v>0.51749999999999996</v>
      </c>
      <c r="H8">
        <v>4.6899999999999997E-2</v>
      </c>
      <c r="I8">
        <v>4.7699999999999999E-2</v>
      </c>
      <c r="J8">
        <v>4.6899999999999997E-2</v>
      </c>
      <c r="K8">
        <v>4.6800000000000001E-2</v>
      </c>
      <c r="L8">
        <v>4.7100000000000003E-2</v>
      </c>
      <c r="M8">
        <v>5.0999999999999997E-2</v>
      </c>
      <c r="N8">
        <v>4.7E-2</v>
      </c>
    </row>
    <row r="9" spans="2:14">
      <c r="C9">
        <v>4.5999999999999999E-2</v>
      </c>
      <c r="D9">
        <v>4.6800000000000001E-2</v>
      </c>
      <c r="E9">
        <v>4.7300000000000002E-2</v>
      </c>
      <c r="F9">
        <v>0.75939999999999996</v>
      </c>
      <c r="G9">
        <v>0.81389999999999996</v>
      </c>
      <c r="H9">
        <v>4.7300000000000002E-2</v>
      </c>
      <c r="I9">
        <v>4.6899999999999997E-2</v>
      </c>
      <c r="J9">
        <v>4.6100000000000002E-2</v>
      </c>
      <c r="K9">
        <v>4.6600000000000003E-2</v>
      </c>
      <c r="L9">
        <v>4.6800000000000001E-2</v>
      </c>
      <c r="M9">
        <v>4.7500000000000001E-2</v>
      </c>
      <c r="N9">
        <v>4.7E-2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topLeftCell="A16" workbookViewId="0">
      <selection activeCell="D42" sqref="D42"/>
    </sheetView>
  </sheetViews>
  <sheetFormatPr baseColWidth="10" defaultRowHeight="14" x14ac:dyDescent="0"/>
  <cols>
    <col min="1" max="2" width="10.83203125" style="4"/>
    <col min="3" max="3" width="13.33203125" style="4" customWidth="1"/>
    <col min="4" max="4" width="10.83203125" style="4"/>
    <col min="5" max="5" width="11.83203125" style="4" customWidth="1"/>
    <col min="6" max="8" width="10.83203125" style="4"/>
    <col min="9" max="9" width="12.6640625" style="4" bestFit="1" customWidth="1"/>
    <col min="10" max="16384" width="10.83203125" style="4"/>
  </cols>
  <sheetData>
    <row r="1" spans="1:13" ht="16">
      <c r="A1" s="1" t="s">
        <v>2</v>
      </c>
      <c r="B1" s="2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</row>
    <row r="2" spans="1:13" ht="16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>
      <c r="A3" s="6" t="s">
        <v>5</v>
      </c>
      <c r="B3" s="40" t="s">
        <v>6</v>
      </c>
      <c r="C3" s="41"/>
      <c r="D3" s="40" t="s">
        <v>7</v>
      </c>
      <c r="E3" s="41"/>
      <c r="F3" s="40" t="s">
        <v>8</v>
      </c>
      <c r="G3" s="41"/>
      <c r="I3" s="3"/>
      <c r="J3" s="3"/>
      <c r="K3" s="3"/>
      <c r="L3" s="3"/>
    </row>
    <row r="4" spans="1:13" ht="15">
      <c r="A4" s="7"/>
      <c r="B4" s="8">
        <v>1</v>
      </c>
      <c r="C4" s="8">
        <v>2</v>
      </c>
      <c r="D4" s="8">
        <v>1</v>
      </c>
      <c r="E4" s="8">
        <v>2</v>
      </c>
      <c r="F4" s="8">
        <v>1</v>
      </c>
      <c r="G4" s="8">
        <v>2</v>
      </c>
      <c r="H4" s="9" t="s">
        <v>9</v>
      </c>
      <c r="I4" s="3"/>
      <c r="J4" s="3"/>
      <c r="K4" s="3"/>
      <c r="L4" s="3"/>
    </row>
    <row r="5" spans="1:13" ht="15">
      <c r="A5" s="7" t="s">
        <v>10</v>
      </c>
      <c r="B5" s="10">
        <v>7.7299999999999994E-2</v>
      </c>
      <c r="C5" s="10">
        <v>7.8799999999999995E-2</v>
      </c>
      <c r="D5" s="16">
        <v>4.1399999999999999E-2</v>
      </c>
      <c r="E5" s="16">
        <v>4.2000000000000003E-2</v>
      </c>
      <c r="F5" s="12">
        <f t="shared" ref="F5" si="0">B5-D5</f>
        <v>3.5899999999999994E-2</v>
      </c>
      <c r="G5" s="12">
        <f>C5-E5</f>
        <v>3.6799999999999992E-2</v>
      </c>
      <c r="H5" s="13">
        <f>AVERAGE(F5:G5)</f>
        <v>3.6349999999999993E-2</v>
      </c>
      <c r="I5" s="3"/>
      <c r="J5" s="3"/>
      <c r="K5" s="3"/>
      <c r="L5" s="3"/>
    </row>
    <row r="6" spans="1:13" ht="16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3">
      <c r="A7" s="6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3">
      <c r="A8" s="3" t="s">
        <v>13</v>
      </c>
      <c r="B8" s="40" t="s">
        <v>14</v>
      </c>
      <c r="C8" s="41"/>
      <c r="D8" s="40" t="s">
        <v>7</v>
      </c>
      <c r="E8" s="41"/>
      <c r="F8" s="40" t="s">
        <v>15</v>
      </c>
      <c r="G8" s="41"/>
      <c r="H8" s="3" t="s">
        <v>16</v>
      </c>
      <c r="I8" s="3"/>
      <c r="J8" s="3"/>
    </row>
    <row r="9" spans="1:13" ht="15">
      <c r="A9" s="15" t="s">
        <v>18</v>
      </c>
      <c r="B9" s="8">
        <v>1</v>
      </c>
      <c r="C9" s="8">
        <v>2</v>
      </c>
      <c r="D9" s="8">
        <v>1</v>
      </c>
      <c r="E9" s="8">
        <v>2</v>
      </c>
      <c r="F9" s="8">
        <v>1</v>
      </c>
      <c r="G9" s="8">
        <v>2</v>
      </c>
      <c r="H9" s="6" t="s">
        <v>9</v>
      </c>
      <c r="I9" s="3"/>
      <c r="J9" s="3"/>
      <c r="M9" s="4">
        <f>LINEST(H10:H17,A10:A17,TRUE,TRUE)</f>
        <v>1.7936969374970836E-2</v>
      </c>
    </row>
    <row r="10" spans="1:13" ht="15">
      <c r="A10" s="7">
        <v>0</v>
      </c>
      <c r="B10" s="10">
        <v>7.7299999999999994E-2</v>
      </c>
      <c r="C10" s="10">
        <v>7.8799999999999995E-2</v>
      </c>
      <c r="D10" s="16">
        <v>4.1399999999999999E-2</v>
      </c>
      <c r="E10" s="16">
        <v>4.2000000000000003E-2</v>
      </c>
      <c r="F10" s="12">
        <f>B10-D10-$H$5</f>
        <v>-4.4999999999999901E-4</v>
      </c>
      <c r="G10" s="12">
        <f>C10-E10-$H$5</f>
        <v>4.4999999999999901E-4</v>
      </c>
      <c r="H10" s="13">
        <f t="shared" ref="H10:H16" si="1">AVERAGE(F10:G10)</f>
        <v>0</v>
      </c>
      <c r="I10" s="3"/>
      <c r="J10" s="3"/>
    </row>
    <row r="11" spans="1:13" ht="15">
      <c r="A11" s="7">
        <v>0.1</v>
      </c>
      <c r="B11" s="10">
        <v>8.2900000000000001E-2</v>
      </c>
      <c r="C11" s="10">
        <v>9.5899999999999999E-2</v>
      </c>
      <c r="D11" s="16">
        <v>4.1599999999999998E-2</v>
      </c>
      <c r="E11" s="16">
        <v>4.1799999999999997E-2</v>
      </c>
      <c r="F11" s="12">
        <f t="shared" ref="F11:G16" si="2">B11-D11-$H$5</f>
        <v>4.9500000000000099E-3</v>
      </c>
      <c r="G11" s="12">
        <f t="shared" si="2"/>
        <v>1.7750000000000009E-2</v>
      </c>
      <c r="H11" s="13">
        <f t="shared" si="1"/>
        <v>1.1350000000000009E-2</v>
      </c>
      <c r="I11" s="3"/>
      <c r="J11" s="3"/>
    </row>
    <row r="12" spans="1:13" ht="15">
      <c r="A12" s="7">
        <v>0.5</v>
      </c>
      <c r="B12" s="10">
        <v>0.12</v>
      </c>
      <c r="C12" s="10">
        <v>0.1206</v>
      </c>
      <c r="D12" s="16">
        <v>4.2299999999999997E-2</v>
      </c>
      <c r="E12" s="16">
        <v>4.1700000000000001E-2</v>
      </c>
      <c r="F12" s="12">
        <f t="shared" si="2"/>
        <v>4.1349999999999998E-2</v>
      </c>
      <c r="G12" s="12">
        <f t="shared" si="2"/>
        <v>4.2550000000000004E-2</v>
      </c>
      <c r="H12" s="13">
        <f t="shared" si="1"/>
        <v>4.1950000000000001E-2</v>
      </c>
      <c r="I12" s="3"/>
      <c r="J12" s="3"/>
    </row>
    <row r="13" spans="1:13" ht="15">
      <c r="A13" s="7">
        <v>1</v>
      </c>
      <c r="B13" s="10">
        <v>0.1149</v>
      </c>
      <c r="C13" s="10">
        <v>0.1182</v>
      </c>
      <c r="D13" s="16">
        <v>4.4200000000000003E-2</v>
      </c>
      <c r="E13" s="16">
        <v>4.6100000000000002E-2</v>
      </c>
      <c r="F13" s="12">
        <f t="shared" si="2"/>
        <v>3.4350000000000006E-2</v>
      </c>
      <c r="G13" s="12">
        <f t="shared" si="2"/>
        <v>3.5750000000000004E-2</v>
      </c>
      <c r="H13" s="13">
        <f t="shared" si="1"/>
        <v>3.5050000000000005E-2</v>
      </c>
      <c r="I13" s="3"/>
      <c r="J13" s="3"/>
    </row>
    <row r="14" spans="1:13" ht="15">
      <c r="A14" s="7">
        <v>5</v>
      </c>
      <c r="B14" s="10">
        <v>0.18870000000000001</v>
      </c>
      <c r="C14" s="10">
        <v>0.18690000000000001</v>
      </c>
      <c r="D14" s="16">
        <v>4.2099999999999999E-2</v>
      </c>
      <c r="E14" s="16">
        <v>4.2299999999999997E-2</v>
      </c>
      <c r="F14" s="12">
        <f t="shared" si="2"/>
        <v>0.11025000000000001</v>
      </c>
      <c r="G14" s="12">
        <f t="shared" si="2"/>
        <v>0.10825000000000001</v>
      </c>
      <c r="H14" s="13">
        <f t="shared" si="1"/>
        <v>0.10925000000000001</v>
      </c>
      <c r="I14" s="3"/>
      <c r="J14" s="3"/>
      <c r="K14" s="3"/>
      <c r="L14" s="14"/>
    </row>
    <row r="15" spans="1:13" ht="15">
      <c r="A15" s="7">
        <v>10</v>
      </c>
      <c r="B15" s="10">
        <v>0.28670000000000001</v>
      </c>
      <c r="C15" s="10">
        <v>0.28339999999999999</v>
      </c>
      <c r="D15" s="16">
        <v>4.1099999999999998E-2</v>
      </c>
      <c r="E15" s="16">
        <v>4.2099999999999999E-2</v>
      </c>
      <c r="F15" s="12">
        <f t="shared" si="2"/>
        <v>0.20925000000000002</v>
      </c>
      <c r="G15" s="12">
        <f t="shared" si="2"/>
        <v>0.20494999999999999</v>
      </c>
      <c r="H15" s="13">
        <f t="shared" si="1"/>
        <v>0.20710000000000001</v>
      </c>
      <c r="I15" s="3"/>
      <c r="J15" s="3"/>
      <c r="K15" s="3"/>
      <c r="L15" s="14"/>
    </row>
    <row r="16" spans="1:13" ht="15">
      <c r="A16" s="7">
        <v>20</v>
      </c>
      <c r="B16" s="10">
        <v>0.52559999999999996</v>
      </c>
      <c r="C16" s="10">
        <v>0.51749999999999996</v>
      </c>
      <c r="D16" s="16">
        <v>4.2900000000000001E-2</v>
      </c>
      <c r="E16" s="16">
        <v>4.1799999999999997E-2</v>
      </c>
      <c r="F16" s="12">
        <f t="shared" si="2"/>
        <v>0.44634999999999997</v>
      </c>
      <c r="G16" s="12">
        <f t="shared" si="2"/>
        <v>0.43934999999999996</v>
      </c>
      <c r="H16" s="13">
        <f t="shared" si="1"/>
        <v>0.44284999999999997</v>
      </c>
      <c r="I16" s="3"/>
      <c r="J16" s="3"/>
      <c r="K16" s="3"/>
      <c r="L16" s="6"/>
    </row>
    <row r="17" spans="1:16" ht="15">
      <c r="A17" s="7">
        <v>40</v>
      </c>
      <c r="B17" s="10">
        <v>0.75939999999999996</v>
      </c>
      <c r="C17" s="10">
        <v>0.81389999999999996</v>
      </c>
      <c r="D17" s="16">
        <v>4.19E-2</v>
      </c>
      <c r="E17" s="16">
        <v>4.1000000000000002E-2</v>
      </c>
      <c r="F17" s="12">
        <f t="shared" ref="F17" si="3">B17-D17-$H$5</f>
        <v>0.68114999999999992</v>
      </c>
      <c r="G17" s="12">
        <f t="shared" ref="G17" si="4">C17-E17-$H$5</f>
        <v>0.73654999999999993</v>
      </c>
      <c r="H17" s="13">
        <f t="shared" ref="H17" si="5">AVERAGE(F17:G17)</f>
        <v>0.70884999999999998</v>
      </c>
      <c r="I17" s="3"/>
      <c r="J17" s="3"/>
      <c r="K17" s="3"/>
      <c r="L17" s="6"/>
    </row>
    <row r="18" spans="1:16" ht="15">
      <c r="B18" s="17"/>
      <c r="C18" s="17"/>
      <c r="D18" s="18"/>
      <c r="E18" s="18"/>
      <c r="F18" s="12"/>
      <c r="G18" s="12"/>
      <c r="H18" s="13"/>
      <c r="I18" s="3"/>
      <c r="J18" s="3"/>
      <c r="K18" s="3"/>
      <c r="L18" s="6"/>
    </row>
    <row r="19" spans="1:16">
      <c r="A19" s="19"/>
      <c r="B19" s="20"/>
      <c r="C19" s="20"/>
      <c r="D19" s="20"/>
      <c r="E19" s="20"/>
      <c r="F19" s="20"/>
      <c r="G19" s="20"/>
      <c r="H19" s="13"/>
      <c r="I19" s="3"/>
      <c r="J19" s="3"/>
      <c r="K19" s="3"/>
      <c r="L19" s="6"/>
    </row>
    <row r="20" spans="1:16">
      <c r="A20" s="6" t="s">
        <v>19</v>
      </c>
      <c r="H20" s="20"/>
      <c r="I20" s="20"/>
      <c r="J20" s="3"/>
      <c r="K20" s="3"/>
      <c r="L20" s="3"/>
    </row>
    <row r="21" spans="1:16">
      <c r="A21" s="19"/>
      <c r="B21" s="40" t="s">
        <v>20</v>
      </c>
      <c r="C21" s="41"/>
      <c r="D21" s="40" t="s">
        <v>7</v>
      </c>
      <c r="E21" s="41"/>
      <c r="F21" s="40" t="s">
        <v>21</v>
      </c>
      <c r="G21" s="41"/>
      <c r="I21" s="21"/>
      <c r="J21" s="3"/>
      <c r="K21" s="3"/>
      <c r="L21" s="3"/>
    </row>
    <row r="22" spans="1:16" ht="15" thickBot="1">
      <c r="A22" s="22" t="s">
        <v>22</v>
      </c>
      <c r="B22" s="20">
        <v>1</v>
      </c>
      <c r="C22" s="20">
        <v>2</v>
      </c>
      <c r="D22" s="20">
        <v>1</v>
      </c>
      <c r="E22" s="20">
        <v>2</v>
      </c>
      <c r="F22" s="23">
        <v>1</v>
      </c>
      <c r="G22" s="23">
        <v>2</v>
      </c>
      <c r="H22" s="24" t="s">
        <v>23</v>
      </c>
      <c r="K22" s="3"/>
      <c r="L22" s="3"/>
    </row>
    <row r="23" spans="1:16" ht="15" thickTop="1">
      <c r="A23" s="25">
        <v>1</v>
      </c>
      <c r="B23" s="26">
        <v>0.20880000000000001</v>
      </c>
      <c r="C23" s="26">
        <v>0.1925</v>
      </c>
      <c r="D23" s="27">
        <v>7.1400000000000005E-2</v>
      </c>
      <c r="E23" s="27">
        <v>6.6900000000000001E-2</v>
      </c>
      <c r="F23" s="4">
        <f>(B23-D23-$H$5)/$M$9</f>
        <v>5.6336161303260477</v>
      </c>
      <c r="G23" s="4">
        <f>(C23-E23-$H$5)/$M$9</f>
        <v>4.9757569483582342</v>
      </c>
      <c r="H23" s="28">
        <f t="shared" ref="H23:H40" si="6">AVERAGE(F23:G23)</f>
        <v>5.304686539342141</v>
      </c>
      <c r="I23" s="4" t="s">
        <v>92</v>
      </c>
      <c r="K23">
        <v>0.20880000000000001</v>
      </c>
      <c r="L23">
        <v>0.1925</v>
      </c>
      <c r="M23">
        <v>0.13650000000000001</v>
      </c>
      <c r="N23">
        <v>0.13100000000000001</v>
      </c>
      <c r="O23">
        <v>0.18890000000000001</v>
      </c>
      <c r="P23">
        <v>0.157</v>
      </c>
    </row>
    <row r="24" spans="1:16">
      <c r="A24" s="25">
        <v>2</v>
      </c>
      <c r="B24" s="26">
        <v>0.15920000000000001</v>
      </c>
      <c r="C24" s="26">
        <v>0.1368</v>
      </c>
      <c r="D24" s="27">
        <v>8.5800000000000001E-2</v>
      </c>
      <c r="E24" s="27">
        <v>7.3400000000000007E-2</v>
      </c>
      <c r="F24" s="4">
        <f t="shared" ref="F24:F40" si="7">(B24-D24-$H$5)/$M$9</f>
        <v>2.065566329822663</v>
      </c>
      <c r="G24" s="4">
        <f t="shared" ref="G24:G40" si="8">(C24-E24-$H$5)/$M$9</f>
        <v>1.5080585484940086</v>
      </c>
      <c r="H24" s="28">
        <f t="shared" si="6"/>
        <v>1.7868124391583358</v>
      </c>
      <c r="I24" s="4" t="s">
        <v>93</v>
      </c>
      <c r="K24">
        <v>0.15920000000000001</v>
      </c>
      <c r="L24">
        <v>0.1368</v>
      </c>
      <c r="M24">
        <v>0.1452</v>
      </c>
      <c r="N24">
        <v>0.1215</v>
      </c>
      <c r="O24">
        <v>0.191</v>
      </c>
      <c r="P24">
        <v>0.16800000000000001</v>
      </c>
    </row>
    <row r="25" spans="1:16">
      <c r="A25" s="25">
        <v>3</v>
      </c>
      <c r="B25" s="26">
        <v>0.1229</v>
      </c>
      <c r="C25" s="26">
        <v>9.3899999999999997E-2</v>
      </c>
      <c r="D25" s="27">
        <v>5.1499999999999997E-2</v>
      </c>
      <c r="E25" s="27">
        <v>4.9799999999999997E-2</v>
      </c>
      <c r="F25" s="4">
        <f t="shared" si="7"/>
        <v>1.9540647735569312</v>
      </c>
      <c r="G25" s="4">
        <f t="shared" si="8"/>
        <v>0.43206853052970706</v>
      </c>
      <c r="H25" s="28">
        <f t="shared" si="6"/>
        <v>1.1930666520433191</v>
      </c>
      <c r="I25" s="4" t="s">
        <v>94</v>
      </c>
      <c r="K25">
        <v>0.1229</v>
      </c>
      <c r="L25">
        <v>9.3899999999999997E-2</v>
      </c>
      <c r="M25">
        <v>0.14030000000000001</v>
      </c>
      <c r="N25">
        <v>0.1381</v>
      </c>
      <c r="O25">
        <v>0.17929999999999999</v>
      </c>
      <c r="P25">
        <v>0.13439999999999999</v>
      </c>
    </row>
    <row r="26" spans="1:16">
      <c r="A26" s="25">
        <v>4</v>
      </c>
      <c r="B26" s="26">
        <v>0.22919999999999999</v>
      </c>
      <c r="C26" s="26">
        <v>0.26240000000000002</v>
      </c>
      <c r="D26" s="27">
        <v>5.6000000000000001E-2</v>
      </c>
      <c r="E26" s="27">
        <v>5.9700000000000003E-2</v>
      </c>
      <c r="F26" s="4">
        <f t="shared" si="7"/>
        <v>7.6294939874826264</v>
      </c>
      <c r="G26" s="4">
        <f t="shared" si="8"/>
        <v>9.2741419424021565</v>
      </c>
      <c r="H26" s="28">
        <f t="shared" si="6"/>
        <v>8.451817964942391</v>
      </c>
      <c r="I26" s="4" t="s">
        <v>95</v>
      </c>
      <c r="K26">
        <v>0.22919999999999999</v>
      </c>
      <c r="L26">
        <v>0.26240000000000002</v>
      </c>
      <c r="M26">
        <v>0.58950000000000002</v>
      </c>
      <c r="N26">
        <v>0.49220000000000003</v>
      </c>
      <c r="O26">
        <v>0.36980000000000002</v>
      </c>
      <c r="P26">
        <v>0.62629999999999997</v>
      </c>
    </row>
    <row r="27" spans="1:16">
      <c r="A27" s="25">
        <v>5</v>
      </c>
      <c r="B27" s="26">
        <v>0.41389999999999999</v>
      </c>
      <c r="C27" s="26">
        <v>0.37109999999999999</v>
      </c>
      <c r="D27" s="27">
        <v>9.9000000000000005E-2</v>
      </c>
      <c r="E27" s="27">
        <v>9.5399999999999999E-2</v>
      </c>
      <c r="F27" s="4">
        <f t="shared" si="7"/>
        <v>15.529379248909649</v>
      </c>
      <c r="G27" s="4">
        <f t="shared" si="8"/>
        <v>13.343948746101328</v>
      </c>
      <c r="H27" s="28">
        <f t="shared" si="6"/>
        <v>14.436663997505487</v>
      </c>
      <c r="I27" s="4" t="s">
        <v>96</v>
      </c>
      <c r="K27">
        <v>0.41389999999999999</v>
      </c>
      <c r="L27">
        <v>0.37109999999999999</v>
      </c>
      <c r="M27">
        <v>0.48709999999999998</v>
      </c>
      <c r="N27">
        <v>0.30230000000000001</v>
      </c>
      <c r="O27">
        <v>0.4143</v>
      </c>
      <c r="P27">
        <v>0.1986</v>
      </c>
    </row>
    <row r="28" spans="1:16">
      <c r="A28" s="25">
        <v>6</v>
      </c>
      <c r="B28" s="26">
        <v>0.50370000000000004</v>
      </c>
      <c r="C28" s="26">
        <v>0.5081</v>
      </c>
      <c r="D28" s="27">
        <v>7.0499999999999993E-2</v>
      </c>
      <c r="E28" s="27">
        <v>6.8000000000000005E-2</v>
      </c>
      <c r="F28" s="4">
        <f t="shared" si="7"/>
        <v>22.124696302027626</v>
      </c>
      <c r="G28" s="4">
        <f t="shared" si="8"/>
        <v>22.509376671144395</v>
      </c>
      <c r="H28" s="28">
        <f t="shared" si="6"/>
        <v>22.317036486586012</v>
      </c>
      <c r="I28" s="4" t="s">
        <v>97</v>
      </c>
      <c r="K28">
        <v>0.50370000000000004</v>
      </c>
      <c r="L28">
        <v>0.5081</v>
      </c>
      <c r="M28">
        <v>0.2576</v>
      </c>
      <c r="N28">
        <v>0.25569999999999998</v>
      </c>
      <c r="O28">
        <v>0.39300000000000002</v>
      </c>
      <c r="P28">
        <v>0.31259999999999999</v>
      </c>
    </row>
    <row r="29" spans="1:16">
      <c r="A29" s="25">
        <v>7</v>
      </c>
      <c r="B29" s="26">
        <v>0.13650000000000001</v>
      </c>
      <c r="C29" s="26">
        <v>0.13100000000000001</v>
      </c>
      <c r="D29" s="27">
        <v>5.3800000000000001E-2</v>
      </c>
      <c r="E29" s="27">
        <v>5.4600000000000003E-2</v>
      </c>
      <c r="F29" s="4">
        <f t="shared" si="7"/>
        <v>2.584048566458311</v>
      </c>
      <c r="G29" s="4">
        <f t="shared" si="8"/>
        <v>2.2328186642212584</v>
      </c>
      <c r="H29" s="28">
        <f t="shared" si="6"/>
        <v>2.408433615339785</v>
      </c>
      <c r="I29" s="4" t="s">
        <v>98</v>
      </c>
      <c r="K29" s="3"/>
      <c r="L29" s="3"/>
    </row>
    <row r="30" spans="1:16">
      <c r="A30" s="25">
        <v>8</v>
      </c>
      <c r="B30" s="26">
        <v>0.1452</v>
      </c>
      <c r="C30" s="26">
        <v>0.1215</v>
      </c>
      <c r="D30" s="27">
        <v>5.5599999999999997E-2</v>
      </c>
      <c r="E30" s="27">
        <v>5.0599999999999999E-2</v>
      </c>
      <c r="F30" s="4">
        <f t="shared" si="7"/>
        <v>2.9687289355750814</v>
      </c>
      <c r="G30" s="4">
        <f t="shared" si="8"/>
        <v>1.9261893844904985</v>
      </c>
      <c r="H30" s="28">
        <f t="shared" si="6"/>
        <v>2.44745916003279</v>
      </c>
      <c r="I30" s="4" t="s">
        <v>99</v>
      </c>
      <c r="K30" s="3"/>
      <c r="L30" s="3"/>
    </row>
    <row r="31" spans="1:16">
      <c r="A31" s="25">
        <v>9</v>
      </c>
      <c r="B31" s="26">
        <v>0.14030000000000001</v>
      </c>
      <c r="C31" s="26">
        <v>0.1381</v>
      </c>
      <c r="D31" s="27">
        <v>7.5899999999999995E-2</v>
      </c>
      <c r="E31" s="27">
        <v>5.2999999999999999E-2</v>
      </c>
      <c r="F31" s="4">
        <f t="shared" si="7"/>
        <v>1.5638093266268749</v>
      </c>
      <c r="G31" s="4">
        <f t="shared" si="8"/>
        <v>2.7178504339771878</v>
      </c>
      <c r="H31" s="28">
        <f t="shared" si="6"/>
        <v>2.1408298803020314</v>
      </c>
      <c r="I31" s="4" t="s">
        <v>100</v>
      </c>
      <c r="K31" s="3"/>
      <c r="L31" s="3"/>
    </row>
    <row r="32" spans="1:16">
      <c r="A32" s="25">
        <v>10</v>
      </c>
      <c r="B32" s="26">
        <v>0.58950000000000002</v>
      </c>
      <c r="C32" s="26">
        <v>0.49220000000000003</v>
      </c>
      <c r="D32" s="27">
        <v>6.6799999999999998E-2</v>
      </c>
      <c r="E32" s="27">
        <v>6.4799999999999996E-2</v>
      </c>
      <c r="F32" s="4">
        <f t="shared" si="7"/>
        <v>27.11439094491908</v>
      </c>
      <c r="G32" s="4">
        <f t="shared" si="8"/>
        <v>21.801341788857005</v>
      </c>
      <c r="H32" s="28">
        <f t="shared" si="6"/>
        <v>24.457866366888041</v>
      </c>
      <c r="I32" s="4" t="s">
        <v>101</v>
      </c>
      <c r="K32" s="3"/>
      <c r="L32" s="3"/>
    </row>
    <row r="33" spans="1:12">
      <c r="A33" s="25">
        <v>11</v>
      </c>
      <c r="B33" s="26">
        <v>0.48709999999999998</v>
      </c>
      <c r="C33" s="26">
        <v>0.30230000000000001</v>
      </c>
      <c r="D33" s="27">
        <v>0.11260000000000001</v>
      </c>
      <c r="E33" s="27">
        <v>8.2799999999999999E-2</v>
      </c>
      <c r="F33" s="4">
        <f t="shared" si="7"/>
        <v>18.852125625628425</v>
      </c>
      <c r="G33" s="4">
        <f t="shared" si="8"/>
        <v>10.210755015034295</v>
      </c>
      <c r="H33" s="28">
        <f t="shared" si="6"/>
        <v>14.53144032033136</v>
      </c>
      <c r="I33" s="4" t="s">
        <v>102</v>
      </c>
      <c r="K33" s="3"/>
    </row>
    <row r="34" spans="1:12">
      <c r="A34" s="25">
        <v>12</v>
      </c>
      <c r="B34" s="26">
        <v>0.2576</v>
      </c>
      <c r="C34" s="26">
        <v>0.25569999999999998</v>
      </c>
      <c r="D34" s="27">
        <v>5.57E-2</v>
      </c>
      <c r="E34" s="27">
        <v>5.6599999999999998E-2</v>
      </c>
      <c r="F34" s="4">
        <f t="shared" si="7"/>
        <v>9.2295413198958638</v>
      </c>
      <c r="G34" s="4">
        <f t="shared" si="8"/>
        <v>9.0734391411238402</v>
      </c>
      <c r="H34" s="28">
        <f t="shared" si="6"/>
        <v>9.151490230509852</v>
      </c>
      <c r="I34" s="4" t="s">
        <v>103</v>
      </c>
      <c r="K34" s="3"/>
      <c r="L34" s="3"/>
    </row>
    <row r="35" spans="1:12">
      <c r="A35" s="25">
        <v>13</v>
      </c>
      <c r="B35" s="26">
        <v>0.18890000000000001</v>
      </c>
      <c r="C35" s="26">
        <v>0.157</v>
      </c>
      <c r="D35" s="27">
        <v>0.1119</v>
      </c>
      <c r="E35" s="27">
        <v>0.1125</v>
      </c>
      <c r="F35" s="4">
        <f t="shared" si="7"/>
        <v>2.2662691311009784</v>
      </c>
      <c r="G35" s="4">
        <f t="shared" si="8"/>
        <v>0.45436884178285303</v>
      </c>
      <c r="H35" s="28">
        <f t="shared" si="6"/>
        <v>1.3603189864419156</v>
      </c>
      <c r="I35" s="4" t="s">
        <v>104</v>
      </c>
      <c r="J35" s="4" t="s">
        <v>110</v>
      </c>
      <c r="K35" s="3"/>
      <c r="L35" s="3"/>
    </row>
    <row r="36" spans="1:12">
      <c r="A36" s="25">
        <v>14</v>
      </c>
      <c r="B36" s="26">
        <v>0.191</v>
      </c>
      <c r="C36" s="26">
        <v>0.16800000000000001</v>
      </c>
      <c r="D36" s="27">
        <v>6.2700000000000006E-2</v>
      </c>
      <c r="E36" s="27">
        <v>6.25E-2</v>
      </c>
      <c r="F36" s="4">
        <f t="shared" si="7"/>
        <v>5.126284049316971</v>
      </c>
      <c r="G36" s="4">
        <f t="shared" si="8"/>
        <v>3.8551663078876417</v>
      </c>
      <c r="H36" s="28">
        <f t="shared" si="6"/>
        <v>4.4907251786023066</v>
      </c>
      <c r="I36" s="4" t="s">
        <v>105</v>
      </c>
      <c r="J36" s="4" t="s">
        <v>110</v>
      </c>
      <c r="K36" s="3"/>
      <c r="L36" s="3"/>
    </row>
    <row r="37" spans="1:12">
      <c r="A37" s="25">
        <v>15</v>
      </c>
      <c r="B37" s="26">
        <v>0.17929999999999999</v>
      </c>
      <c r="C37" s="26">
        <v>0.13439999999999999</v>
      </c>
      <c r="D37" s="27">
        <v>5.0900000000000001E-2</v>
      </c>
      <c r="E37" s="27">
        <v>5.1299999999999998E-2</v>
      </c>
      <c r="F37" s="4">
        <f t="shared" si="7"/>
        <v>5.1318591271302569</v>
      </c>
      <c r="G37" s="4">
        <f t="shared" si="8"/>
        <v>2.6063488777114561</v>
      </c>
      <c r="H37" s="28">
        <f t="shared" si="6"/>
        <v>3.8691040024208565</v>
      </c>
      <c r="I37" s="4" t="s">
        <v>106</v>
      </c>
      <c r="J37" s="4" t="s">
        <v>110</v>
      </c>
      <c r="K37" s="3"/>
      <c r="L37" s="3"/>
    </row>
    <row r="38" spans="1:12">
      <c r="A38" s="25">
        <v>16</v>
      </c>
      <c r="B38" s="26">
        <v>0.36980000000000002</v>
      </c>
      <c r="C38" s="26">
        <v>0.62629999999999997</v>
      </c>
      <c r="D38" s="27">
        <v>5.67E-2</v>
      </c>
      <c r="E38" s="27">
        <v>7.9100000000000004E-2</v>
      </c>
      <c r="F38" s="4">
        <f t="shared" si="7"/>
        <v>15.429027848270495</v>
      </c>
      <c r="H38" s="28">
        <f t="shared" si="6"/>
        <v>15.429027848270495</v>
      </c>
      <c r="I38" s="4" t="s">
        <v>107</v>
      </c>
      <c r="J38" s="4" t="s">
        <v>110</v>
      </c>
      <c r="K38" s="3"/>
      <c r="L38" s="3"/>
    </row>
    <row r="39" spans="1:12">
      <c r="A39" s="25">
        <v>17</v>
      </c>
      <c r="B39" s="26">
        <v>0.4143</v>
      </c>
      <c r="C39" s="26">
        <v>0.1986</v>
      </c>
      <c r="D39" s="27">
        <v>6.6100000000000006E-2</v>
      </c>
      <c r="E39" s="27">
        <v>5.1700000000000003E-2</v>
      </c>
      <c r="F39" s="4">
        <f t="shared" si="7"/>
        <v>17.385880160734068</v>
      </c>
      <c r="G39" s="4">
        <f t="shared" si="8"/>
        <v>6.1632485225882681</v>
      </c>
      <c r="H39" s="28">
        <f t="shared" si="6"/>
        <v>11.774564341661168</v>
      </c>
      <c r="I39" s="4" t="s">
        <v>108</v>
      </c>
      <c r="J39" s="4" t="s">
        <v>110</v>
      </c>
    </row>
    <row r="40" spans="1:12">
      <c r="A40" s="25">
        <v>18</v>
      </c>
      <c r="B40" s="26">
        <v>0.39300000000000002</v>
      </c>
      <c r="C40" s="26">
        <v>0.31259999999999999</v>
      </c>
      <c r="D40" s="27">
        <v>5.79E-2</v>
      </c>
      <c r="E40" s="27">
        <v>5.9200000000000003E-2</v>
      </c>
      <c r="F40" s="4">
        <f t="shared" si="7"/>
        <v>16.655544967193531</v>
      </c>
      <c r="G40" s="4">
        <f t="shared" si="8"/>
        <v>12.100706393738427</v>
      </c>
      <c r="H40" s="28">
        <f t="shared" si="6"/>
        <v>14.378125680465979</v>
      </c>
      <c r="I40" s="4" t="s">
        <v>109</v>
      </c>
      <c r="J40" s="4" t="s">
        <v>110</v>
      </c>
    </row>
    <row r="41" spans="1:12">
      <c r="A41" s="25"/>
      <c r="B41" s="26"/>
      <c r="D41" s="27"/>
      <c r="H41" s="28"/>
    </row>
    <row r="42" spans="1:12">
      <c r="A42" s="25"/>
      <c r="B42" s="26"/>
      <c r="D42" s="27"/>
      <c r="H42" s="28"/>
    </row>
    <row r="43" spans="1:12">
      <c r="A43" s="25"/>
      <c r="B43" s="26"/>
      <c r="D43" s="27"/>
      <c r="H43" s="28"/>
    </row>
    <row r="44" spans="1:12">
      <c r="A44" s="25"/>
      <c r="B44" s="26"/>
      <c r="D44" s="27"/>
      <c r="H44" s="28"/>
    </row>
    <row r="45" spans="1:12">
      <c r="A45" s="25"/>
      <c r="B45" s="26"/>
      <c r="D45" s="27"/>
      <c r="H45" s="28"/>
    </row>
    <row r="46" spans="1:12">
      <c r="A46" s="25"/>
      <c r="B46" s="26"/>
      <c r="D46" s="27"/>
      <c r="H46" s="28"/>
    </row>
    <row r="47" spans="1:12">
      <c r="A47" s="25"/>
      <c r="B47" s="26"/>
      <c r="D47" s="27"/>
      <c r="H47" s="28"/>
    </row>
    <row r="48" spans="1:12">
      <c r="A48" s="25"/>
      <c r="B48" s="26"/>
      <c r="D48" s="27"/>
      <c r="H48" s="28"/>
    </row>
    <row r="49" spans="1:8">
      <c r="A49" s="25"/>
      <c r="B49" s="26"/>
      <c r="D49" s="27"/>
      <c r="H49" s="28"/>
    </row>
    <row r="50" spans="1:8">
      <c r="A50" s="25"/>
      <c r="B50" s="26"/>
      <c r="D50" s="27"/>
      <c r="H50" s="28"/>
    </row>
    <row r="51" spans="1:8">
      <c r="A51" s="25"/>
      <c r="B51" s="26"/>
      <c r="D51" s="27"/>
      <c r="H51" s="28"/>
    </row>
    <row r="52" spans="1:8">
      <c r="A52" s="25"/>
      <c r="B52" s="26"/>
      <c r="D52" s="27"/>
      <c r="H52" s="28"/>
    </row>
    <row r="53" spans="1:8">
      <c r="A53" s="25"/>
      <c r="B53" s="26"/>
      <c r="D53" s="27"/>
      <c r="H53" s="28"/>
    </row>
    <row r="54" spans="1:8">
      <c r="A54" s="25"/>
      <c r="B54" s="26"/>
      <c r="D54" s="27"/>
      <c r="H54" s="28"/>
    </row>
    <row r="55" spans="1:8">
      <c r="A55" s="25"/>
      <c r="B55" s="26"/>
      <c r="D55" s="27"/>
      <c r="H55" s="28"/>
    </row>
    <row r="56" spans="1:8">
      <c r="A56" s="25"/>
      <c r="B56" s="26"/>
      <c r="D56" s="27"/>
      <c r="H56" s="28"/>
    </row>
    <row r="57" spans="1:8">
      <c r="A57" s="25"/>
      <c r="B57" s="26"/>
      <c r="D57" s="27"/>
      <c r="H57" s="28"/>
    </row>
    <row r="58" spans="1:8">
      <c r="A58" s="25"/>
      <c r="B58" s="26"/>
      <c r="D58" s="27"/>
      <c r="H58" s="28"/>
    </row>
    <row r="59" spans="1:8">
      <c r="A59" s="25"/>
      <c r="B59" s="26"/>
      <c r="D59" s="27"/>
      <c r="H59" s="28"/>
    </row>
    <row r="60" spans="1:8">
      <c r="A60" s="25"/>
      <c r="B60" s="26"/>
      <c r="D60" s="27"/>
      <c r="H60" s="28"/>
    </row>
    <row r="61" spans="1:8">
      <c r="A61" s="25"/>
      <c r="B61" s="26"/>
      <c r="D61" s="27"/>
      <c r="H61" s="28"/>
    </row>
    <row r="62" spans="1:8">
      <c r="A62" s="25"/>
      <c r="B62" s="26"/>
      <c r="D62" s="27"/>
      <c r="H62" s="28"/>
    </row>
    <row r="63" spans="1:8">
      <c r="A63" s="25"/>
      <c r="B63" s="26"/>
      <c r="D63" s="27"/>
      <c r="H63" s="28"/>
    </row>
    <row r="64" spans="1:8">
      <c r="A64" s="25"/>
      <c r="B64" s="26"/>
      <c r="D64" s="27"/>
      <c r="H64" s="28"/>
    </row>
    <row r="65" spans="1:8">
      <c r="A65" s="25"/>
      <c r="B65" s="26"/>
      <c r="D65" s="27"/>
      <c r="H65" s="28"/>
    </row>
    <row r="66" spans="1:8">
      <c r="A66" s="25"/>
      <c r="B66" s="26"/>
      <c r="D66" s="27"/>
      <c r="H66" s="28"/>
    </row>
    <row r="67" spans="1:8">
      <c r="A67" s="25"/>
      <c r="B67" s="26"/>
      <c r="D67" s="27"/>
      <c r="H67" s="28"/>
    </row>
    <row r="68" spans="1:8">
      <c r="A68" s="25"/>
      <c r="B68" s="26"/>
      <c r="D68" s="27"/>
      <c r="H68" s="28"/>
    </row>
    <row r="69" spans="1:8">
      <c r="A69" s="25"/>
      <c r="B69" s="26"/>
      <c r="D69" s="27"/>
      <c r="H69" s="28"/>
    </row>
    <row r="70" spans="1:8">
      <c r="A70" s="25"/>
      <c r="B70" s="26"/>
      <c r="D70" s="27"/>
      <c r="H70" s="28"/>
    </row>
    <row r="71" spans="1:8">
      <c r="H71" s="29"/>
    </row>
    <row r="72" spans="1:8">
      <c r="H72" s="29"/>
    </row>
    <row r="73" spans="1:8">
      <c r="H73" s="29"/>
    </row>
    <row r="74" spans="1:8">
      <c r="H74" s="29"/>
    </row>
    <row r="75" spans="1:8">
      <c r="H75" s="29"/>
    </row>
    <row r="76" spans="1:8">
      <c r="H76" s="29"/>
    </row>
    <row r="77" spans="1:8">
      <c r="H77" s="29"/>
    </row>
    <row r="78" spans="1:8">
      <c r="H78" s="29"/>
    </row>
    <row r="79" spans="1:8">
      <c r="H79" s="29"/>
    </row>
    <row r="80" spans="1:8">
      <c r="H80" s="29"/>
    </row>
    <row r="81" spans="8:8">
      <c r="H81" s="29"/>
    </row>
    <row r="82" spans="8:8">
      <c r="H82" s="29"/>
    </row>
    <row r="83" spans="8:8">
      <c r="H83" s="29"/>
    </row>
    <row r="84" spans="8:8">
      <c r="H84" s="29"/>
    </row>
    <row r="85" spans="8:8">
      <c r="H85" s="29"/>
    </row>
    <row r="86" spans="8:8">
      <c r="H86" s="29"/>
    </row>
    <row r="87" spans="8:8">
      <c r="H87" s="29"/>
    </row>
    <row r="88" spans="8:8">
      <c r="H88" s="29"/>
    </row>
    <row r="89" spans="8:8">
      <c r="H89" s="29"/>
    </row>
    <row r="90" spans="8:8">
      <c r="H90" s="29"/>
    </row>
    <row r="91" spans="8:8">
      <c r="H91" s="29"/>
    </row>
    <row r="92" spans="8:8">
      <c r="H92" s="29"/>
    </row>
    <row r="93" spans="8:8">
      <c r="H93" s="29"/>
    </row>
    <row r="94" spans="8:8">
      <c r="H94" s="29"/>
    </row>
    <row r="95" spans="8:8">
      <c r="H95" s="29"/>
    </row>
    <row r="96" spans="8:8">
      <c r="H96" s="29"/>
    </row>
    <row r="97" spans="8:8">
      <c r="H97" s="29"/>
    </row>
    <row r="98" spans="8:8">
      <c r="H98" s="29"/>
    </row>
    <row r="99" spans="8:8">
      <c r="H99" s="29"/>
    </row>
    <row r="100" spans="8:8">
      <c r="H100" s="29"/>
    </row>
    <row r="101" spans="8:8">
      <c r="H101" s="29"/>
    </row>
    <row r="102" spans="8:8">
      <c r="H102" s="29"/>
    </row>
    <row r="103" spans="8:8">
      <c r="H103" s="29"/>
    </row>
    <row r="104" spans="8:8">
      <c r="H104" s="29"/>
    </row>
    <row r="105" spans="8:8">
      <c r="H105" s="29"/>
    </row>
    <row r="106" spans="8:8">
      <c r="H106" s="29"/>
    </row>
    <row r="107" spans="8:8">
      <c r="H107" s="29"/>
    </row>
    <row r="108" spans="8:8">
      <c r="H108" s="29"/>
    </row>
    <row r="109" spans="8:8">
      <c r="H109" s="29"/>
    </row>
    <row r="110" spans="8:8">
      <c r="H110" s="29"/>
    </row>
    <row r="111" spans="8:8">
      <c r="H111" s="29"/>
    </row>
    <row r="112" spans="8:8">
      <c r="H112" s="29"/>
    </row>
    <row r="113" spans="8:8">
      <c r="H113" s="29"/>
    </row>
    <row r="114" spans="8:8">
      <c r="H114" s="29"/>
    </row>
    <row r="115" spans="8:8">
      <c r="H115" s="29"/>
    </row>
    <row r="116" spans="8:8">
      <c r="H116" s="29"/>
    </row>
    <row r="117" spans="8:8">
      <c r="H117" s="29"/>
    </row>
    <row r="118" spans="8:8">
      <c r="H118" s="29"/>
    </row>
    <row r="119" spans="8:8">
      <c r="H119" s="29"/>
    </row>
    <row r="120" spans="8:8">
      <c r="H120" s="29"/>
    </row>
    <row r="121" spans="8:8">
      <c r="H121" s="29"/>
    </row>
    <row r="122" spans="8:8">
      <c r="H122" s="29"/>
    </row>
    <row r="123" spans="8:8">
      <c r="H123" s="29"/>
    </row>
    <row r="124" spans="8:8">
      <c r="H124" s="29"/>
    </row>
    <row r="125" spans="8:8">
      <c r="H125" s="29"/>
    </row>
    <row r="126" spans="8:8">
      <c r="H126" s="29"/>
    </row>
    <row r="127" spans="8:8">
      <c r="H127" s="29"/>
    </row>
    <row r="128" spans="8:8">
      <c r="H128" s="29"/>
    </row>
    <row r="129" spans="8:8">
      <c r="H129" s="29"/>
    </row>
    <row r="130" spans="8:8">
      <c r="H130" s="29"/>
    </row>
    <row r="131" spans="8:8">
      <c r="H131" s="29"/>
    </row>
    <row r="132" spans="8:8">
      <c r="H132" s="29"/>
    </row>
    <row r="133" spans="8:8">
      <c r="H133" s="29"/>
    </row>
    <row r="134" spans="8:8">
      <c r="H134" s="29"/>
    </row>
    <row r="135" spans="8:8">
      <c r="H135" s="29"/>
    </row>
    <row r="136" spans="8:8">
      <c r="H136" s="29"/>
    </row>
    <row r="137" spans="8:8">
      <c r="H137" s="29"/>
    </row>
    <row r="138" spans="8:8">
      <c r="H138" s="29"/>
    </row>
    <row r="139" spans="8:8">
      <c r="H139" s="29"/>
    </row>
    <row r="140" spans="8:8">
      <c r="H140" s="29"/>
    </row>
    <row r="141" spans="8:8">
      <c r="H141" s="29"/>
    </row>
    <row r="142" spans="8:8">
      <c r="H142" s="29"/>
    </row>
    <row r="143" spans="8:8">
      <c r="H143" s="29"/>
    </row>
    <row r="144" spans="8:8">
      <c r="H144" s="29"/>
    </row>
  </sheetData>
  <mergeCells count="9">
    <mergeCell ref="B21:C21"/>
    <mergeCell ref="D21:E21"/>
    <mergeCell ref="F21:G21"/>
    <mergeCell ref="B3:C3"/>
    <mergeCell ref="D3:E3"/>
    <mergeCell ref="F3:G3"/>
    <mergeCell ref="B8:C8"/>
    <mergeCell ref="D8:E8"/>
    <mergeCell ref="F8:G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8"/>
  <sheetViews>
    <sheetView topLeftCell="A12" workbookViewId="0">
      <selection activeCell="F23" sqref="F23:F40"/>
    </sheetView>
  </sheetViews>
  <sheetFormatPr baseColWidth="10" defaultColWidth="14.5" defaultRowHeight="15" customHeight="1" x14ac:dyDescent="0"/>
  <cols>
    <col min="1" max="16384" width="14.5" style="39"/>
  </cols>
  <sheetData>
    <row r="1" spans="1:26" ht="16">
      <c r="A1" s="1" t="s">
        <v>111</v>
      </c>
      <c r="B1" s="42">
        <v>43246</v>
      </c>
      <c r="C1" s="2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" customHeight="1">
      <c r="A3" s="6" t="s">
        <v>5</v>
      </c>
      <c r="B3" s="40" t="s">
        <v>112</v>
      </c>
      <c r="C3" s="4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4"/>
      <c r="B4" s="8">
        <v>1</v>
      </c>
      <c r="C4" s="8">
        <v>2</v>
      </c>
      <c r="D4" s="9" t="s">
        <v>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 t="s">
        <v>113</v>
      </c>
      <c r="B5" s="43">
        <v>4.4200000000000003E-2</v>
      </c>
      <c r="C5" s="43">
        <v>4.1599999999999998E-2</v>
      </c>
      <c r="D5" s="13">
        <f>AVERAGE(B5:C5)</f>
        <v>4.2900000000000001E-2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" customHeight="1">
      <c r="A7" s="6" t="s">
        <v>11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4" t="s">
        <v>13</v>
      </c>
      <c r="B8" s="40" t="s">
        <v>114</v>
      </c>
      <c r="C8" s="41"/>
      <c r="D8" s="40" t="s">
        <v>15</v>
      </c>
      <c r="E8" s="41"/>
      <c r="F8" s="14" t="s">
        <v>16</v>
      </c>
      <c r="G8" s="14"/>
      <c r="H8" s="14"/>
      <c r="I8" s="14"/>
      <c r="J8" s="14"/>
      <c r="K8" s="6"/>
      <c r="L8" s="14"/>
      <c r="M8" s="35"/>
      <c r="N8" s="35"/>
      <c r="O8" s="14"/>
      <c r="P8" s="14"/>
      <c r="Q8" s="14"/>
      <c r="R8" s="14"/>
      <c r="S8" s="44"/>
      <c r="T8" s="44"/>
      <c r="U8" s="14"/>
      <c r="V8" s="14"/>
      <c r="W8" s="14"/>
      <c r="X8" s="14"/>
      <c r="Y8" s="14"/>
      <c r="Z8" s="14"/>
    </row>
    <row r="9" spans="1:26">
      <c r="A9" s="15" t="s">
        <v>115</v>
      </c>
      <c r="B9" s="8">
        <v>1</v>
      </c>
      <c r="C9" s="8">
        <v>2</v>
      </c>
      <c r="D9" s="8">
        <v>1</v>
      </c>
      <c r="E9" s="8">
        <v>2</v>
      </c>
      <c r="F9" s="6" t="s">
        <v>9</v>
      </c>
      <c r="G9" s="14"/>
      <c r="H9" s="14"/>
      <c r="I9" s="14"/>
      <c r="J9" s="14"/>
      <c r="K9" s="30">
        <f>SLOPE(F10:F15,A10:A15)</f>
        <v>2.2249089165867687E-2</v>
      </c>
      <c r="L9" s="45"/>
      <c r="M9" s="33"/>
      <c r="N9" s="33"/>
      <c r="O9" s="14"/>
      <c r="P9" s="14"/>
      <c r="Q9" s="14"/>
      <c r="R9" s="14"/>
      <c r="S9" s="44"/>
      <c r="T9" s="44"/>
      <c r="U9" s="14"/>
      <c r="V9" s="14"/>
      <c r="W9" s="14"/>
      <c r="X9" s="14"/>
      <c r="Y9" s="14"/>
      <c r="Z9" s="14"/>
    </row>
    <row r="10" spans="1:26" ht="15" customHeight="1">
      <c r="A10" s="14">
        <v>0</v>
      </c>
      <c r="B10" s="43">
        <v>4.4200000000000003E-2</v>
      </c>
      <c r="C10" s="43">
        <v>4.1599999999999998E-2</v>
      </c>
      <c r="D10" s="46">
        <f t="shared" ref="D10:E16" si="0">B10-$D$5</f>
        <v>1.3000000000000025E-3</v>
      </c>
      <c r="E10" s="46">
        <f t="shared" si="0"/>
        <v>-1.3000000000000025E-3</v>
      </c>
      <c r="F10" s="13">
        <f t="shared" ref="F10:F16" si="1">AVERAGE(D10:E10)</f>
        <v>0</v>
      </c>
      <c r="G10" s="14"/>
      <c r="H10" s="14"/>
      <c r="I10" s="14"/>
      <c r="J10" s="14"/>
      <c r="K10" s="30"/>
      <c r="L10" s="45"/>
      <c r="M10" s="36"/>
      <c r="N10" s="36"/>
      <c r="O10" s="14"/>
      <c r="P10" s="14"/>
      <c r="Q10" s="14"/>
      <c r="R10" s="14"/>
      <c r="S10" s="14"/>
      <c r="T10" s="44"/>
      <c r="U10" s="14"/>
      <c r="V10" s="14"/>
      <c r="W10" s="14"/>
      <c r="X10" s="14"/>
      <c r="Y10" s="14"/>
      <c r="Z10" s="14"/>
    </row>
    <row r="11" spans="1:26" ht="15" customHeight="1">
      <c r="A11" s="14">
        <v>0.5</v>
      </c>
      <c r="B11" s="43">
        <v>5.0099999999999999E-2</v>
      </c>
      <c r="C11" s="43">
        <v>5.0200000000000002E-2</v>
      </c>
      <c r="D11" s="46">
        <f>B11-$D$5</f>
        <v>7.1999999999999981E-3</v>
      </c>
      <c r="E11" s="46">
        <f>C11-$D$5</f>
        <v>7.3000000000000009E-3</v>
      </c>
      <c r="F11" s="13">
        <f>AVERAGE(D11:E11)</f>
        <v>7.2499999999999995E-3</v>
      </c>
      <c r="G11" s="14"/>
      <c r="H11" s="14"/>
      <c r="I11" s="14"/>
      <c r="J11" s="14"/>
      <c r="K11" s="30"/>
      <c r="L11" s="45"/>
      <c r="M11" s="36"/>
      <c r="N11" s="47"/>
      <c r="O11" s="14"/>
      <c r="P11" s="14"/>
      <c r="Q11" s="14"/>
      <c r="R11" s="14"/>
      <c r="S11" s="14"/>
      <c r="T11" s="44"/>
      <c r="U11" s="14"/>
      <c r="V11" s="14"/>
      <c r="W11" s="14"/>
      <c r="X11" s="14"/>
      <c r="Y11" s="14"/>
      <c r="Z11" s="14"/>
    </row>
    <row r="12" spans="1:26" ht="15" customHeight="1">
      <c r="A12" s="14">
        <v>1</v>
      </c>
      <c r="B12" s="43">
        <v>5.8999999999999997E-2</v>
      </c>
      <c r="C12" s="43">
        <v>5.8999999999999997E-2</v>
      </c>
      <c r="D12" s="46">
        <f>B12-$D$5</f>
        <v>1.6099999999999996E-2</v>
      </c>
      <c r="E12" s="46">
        <f>C12-$D$5</f>
        <v>1.6099999999999996E-2</v>
      </c>
      <c r="F12" s="13">
        <f>AVERAGE(D12:E12)</f>
        <v>1.6099999999999996E-2</v>
      </c>
      <c r="G12" s="14"/>
      <c r="H12" s="14"/>
      <c r="I12" s="14"/>
      <c r="J12" s="14"/>
      <c r="K12" s="48"/>
      <c r="L12" s="33"/>
      <c r="M12" s="36"/>
      <c r="N12" s="14"/>
      <c r="O12" s="14"/>
      <c r="P12" s="14"/>
      <c r="Q12" s="14"/>
      <c r="R12" s="14"/>
      <c r="S12" s="14"/>
      <c r="T12" s="44"/>
      <c r="U12" s="14"/>
      <c r="V12" s="14"/>
      <c r="W12" s="14"/>
      <c r="X12" s="14"/>
      <c r="Y12" s="14"/>
      <c r="Z12" s="14"/>
    </row>
    <row r="13" spans="1:26" ht="15" customHeight="1">
      <c r="A13" s="14">
        <v>5</v>
      </c>
      <c r="B13" s="43">
        <v>0.13200000000000001</v>
      </c>
      <c r="C13" s="43">
        <v>0.13009999999999999</v>
      </c>
      <c r="D13" s="46">
        <f>B13-$D$5</f>
        <v>8.9100000000000013E-2</v>
      </c>
      <c r="E13" s="46"/>
      <c r="F13" s="13">
        <f>AVERAGE(D13:E13)</f>
        <v>8.9100000000000013E-2</v>
      </c>
      <c r="G13" s="14"/>
      <c r="H13" s="14"/>
      <c r="I13" s="14"/>
      <c r="J13" s="14"/>
      <c r="K13" s="14"/>
      <c r="L13" s="49"/>
      <c r="M13" s="14"/>
      <c r="N13" s="14"/>
      <c r="O13" s="14"/>
      <c r="P13" s="14"/>
      <c r="Q13" s="14"/>
      <c r="R13" s="14"/>
      <c r="S13" s="14"/>
      <c r="T13" s="44"/>
      <c r="U13" s="14"/>
      <c r="V13" s="14"/>
      <c r="W13" s="14"/>
      <c r="X13" s="14"/>
      <c r="Y13" s="14"/>
      <c r="Z13" s="14"/>
    </row>
    <row r="14" spans="1:26" ht="15" customHeight="1">
      <c r="A14" s="14">
        <v>10</v>
      </c>
      <c r="B14" s="43">
        <v>0.25640000000000002</v>
      </c>
      <c r="C14" s="43">
        <v>0.25879999999999997</v>
      </c>
      <c r="D14" s="46">
        <f>B14-$D$5</f>
        <v>0.21350000000000002</v>
      </c>
      <c r="E14" s="46">
        <f>C14-$D$5</f>
        <v>0.21589999999999998</v>
      </c>
      <c r="F14" s="13">
        <f>AVERAGE(D14:E14)</f>
        <v>0.2147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44"/>
      <c r="U14" s="14"/>
      <c r="V14" s="14"/>
      <c r="W14" s="14"/>
      <c r="X14" s="14"/>
      <c r="Y14" s="14"/>
      <c r="Z14" s="14"/>
    </row>
    <row r="15" spans="1:26" ht="15" customHeight="1">
      <c r="A15" s="14">
        <v>20</v>
      </c>
      <c r="B15" s="43">
        <v>0.4758</v>
      </c>
      <c r="C15" s="43">
        <v>0.49330000000000002</v>
      </c>
      <c r="D15" s="46">
        <f>B15-$D$5</f>
        <v>0.43290000000000001</v>
      </c>
      <c r="E15" s="46">
        <f>C15-$D$5</f>
        <v>0.45040000000000002</v>
      </c>
      <c r="F15" s="13">
        <f>AVERAGE(D15:E15)</f>
        <v>0.44164999999999999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44"/>
      <c r="U15" s="14"/>
      <c r="V15" s="14"/>
      <c r="W15" s="14"/>
      <c r="X15" s="14"/>
      <c r="Y15" s="14"/>
      <c r="Z15" s="14"/>
    </row>
    <row r="16" spans="1:26" ht="15" customHeight="1"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6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4"/>
      <c r="B18" s="44"/>
      <c r="C18" s="44"/>
      <c r="D18" s="44"/>
      <c r="E18" s="44"/>
      <c r="F18" s="13"/>
      <c r="G18" s="14"/>
      <c r="H18" s="14"/>
      <c r="I18" s="14"/>
      <c r="J18" s="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50"/>
      <c r="B19" s="14"/>
      <c r="C19" s="14"/>
      <c r="D19" s="14"/>
      <c r="E19" s="14"/>
      <c r="F19" s="13"/>
      <c r="G19" s="14"/>
      <c r="H19" s="14"/>
      <c r="I19" s="14"/>
      <c r="J19" s="6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50"/>
      <c r="B21" s="55" t="s">
        <v>116</v>
      </c>
      <c r="C21" s="41"/>
      <c r="D21" s="55" t="s">
        <v>117</v>
      </c>
      <c r="E21" s="41"/>
      <c r="F21" s="14"/>
      <c r="G21" s="38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 thickBot="1">
      <c r="A22" s="56" t="s">
        <v>118</v>
      </c>
      <c r="B22" s="14">
        <v>1</v>
      </c>
      <c r="C22" s="14">
        <v>2</v>
      </c>
      <c r="D22" s="57">
        <v>1</v>
      </c>
      <c r="E22" s="57">
        <v>2</v>
      </c>
      <c r="F22" s="58" t="s">
        <v>119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 thickTop="1">
      <c r="A23" s="59">
        <v>1</v>
      </c>
      <c r="B23" s="27">
        <v>7.1400000000000005E-2</v>
      </c>
      <c r="C23" s="27">
        <v>6.6900000000000001E-2</v>
      </c>
      <c r="D23" s="60">
        <f t="shared" ref="D23:E38" si="2">(B23-$D$5)/$K$9</f>
        <v>1.2809513138956643</v>
      </c>
      <c r="E23" s="60">
        <f t="shared" si="2"/>
        <v>1.0786958432805593</v>
      </c>
      <c r="F23" s="61">
        <f t="shared" ref="F23:F40" si="3">AVERAGE(D23:E23)</f>
        <v>1.1798235785881119</v>
      </c>
      <c r="G23" s="39" t="s">
        <v>92</v>
      </c>
      <c r="H23" s="14"/>
      <c r="I23">
        <v>7.1400000000000005E-2</v>
      </c>
      <c r="J23">
        <v>6.6900000000000001E-2</v>
      </c>
      <c r="K23">
        <v>5.3800000000000001E-2</v>
      </c>
      <c r="L23">
        <v>5.4600000000000003E-2</v>
      </c>
      <c r="M23">
        <v>0.1119</v>
      </c>
      <c r="N23">
        <v>0.1125</v>
      </c>
      <c r="U23" s="14"/>
      <c r="V23" s="14"/>
      <c r="W23" s="14"/>
      <c r="X23" s="14"/>
      <c r="Y23" s="14"/>
      <c r="Z23" s="14"/>
    </row>
    <row r="24" spans="1:26" ht="15" customHeight="1">
      <c r="A24" s="59">
        <v>2</v>
      </c>
      <c r="B24" s="27">
        <v>8.5800000000000001E-2</v>
      </c>
      <c r="C24" s="27">
        <v>7.3400000000000007E-2</v>
      </c>
      <c r="D24" s="60">
        <f t="shared" si="2"/>
        <v>1.9281688198639997</v>
      </c>
      <c r="E24" s="60">
        <f t="shared" si="2"/>
        <v>1.3708426341690443</v>
      </c>
      <c r="F24" s="61">
        <f t="shared" si="3"/>
        <v>1.6495057270165221</v>
      </c>
      <c r="G24" s="39" t="s">
        <v>93</v>
      </c>
      <c r="H24" s="14"/>
      <c r="I24">
        <v>8.5800000000000001E-2</v>
      </c>
      <c r="J24">
        <v>7.3400000000000007E-2</v>
      </c>
      <c r="K24">
        <v>5.5599999999999997E-2</v>
      </c>
      <c r="L24">
        <v>5.0599999999999999E-2</v>
      </c>
      <c r="M24">
        <v>6.2700000000000006E-2</v>
      </c>
      <c r="N24">
        <v>6.25E-2</v>
      </c>
      <c r="U24" s="14"/>
      <c r="V24" s="14"/>
      <c r="W24" s="14"/>
      <c r="X24" s="14"/>
      <c r="Y24" s="14"/>
      <c r="Z24" s="14"/>
    </row>
    <row r="25" spans="1:26" ht="15" customHeight="1">
      <c r="A25" s="59">
        <v>3</v>
      </c>
      <c r="B25" s="27">
        <v>5.1499999999999997E-2</v>
      </c>
      <c r="C25" s="27">
        <v>4.9799999999999997E-2</v>
      </c>
      <c r="D25" s="60">
        <f t="shared" si="2"/>
        <v>0.38653267717553358</v>
      </c>
      <c r="E25" s="60">
        <f t="shared" si="2"/>
        <v>0.31012505494316062</v>
      </c>
      <c r="F25" s="61">
        <f t="shared" si="3"/>
        <v>0.3483288660593471</v>
      </c>
      <c r="G25" s="39" t="s">
        <v>94</v>
      </c>
      <c r="H25" s="14"/>
      <c r="I25">
        <v>5.1499999999999997E-2</v>
      </c>
      <c r="J25">
        <v>4.9799999999999997E-2</v>
      </c>
      <c r="K25">
        <v>7.5899999999999995E-2</v>
      </c>
      <c r="L25">
        <v>5.2999999999999999E-2</v>
      </c>
      <c r="M25">
        <v>5.0900000000000001E-2</v>
      </c>
      <c r="N25">
        <v>5.1299999999999998E-2</v>
      </c>
      <c r="U25" s="14"/>
      <c r="V25" s="14"/>
      <c r="W25" s="14"/>
      <c r="X25" s="14"/>
      <c r="Y25" s="14"/>
      <c r="Z25" s="14"/>
    </row>
    <row r="26" spans="1:26" ht="15" customHeight="1">
      <c r="A26" s="59">
        <v>4</v>
      </c>
      <c r="B26" s="27">
        <v>5.6000000000000001E-2</v>
      </c>
      <c r="C26" s="27">
        <v>5.9700000000000003E-2</v>
      </c>
      <c r="D26" s="60">
        <f t="shared" si="2"/>
        <v>0.58878814779063859</v>
      </c>
      <c r="E26" s="60">
        <f t="shared" si="2"/>
        <v>0.75508709029639165</v>
      </c>
      <c r="F26" s="61">
        <f t="shared" si="3"/>
        <v>0.67193761904351512</v>
      </c>
      <c r="G26" s="39" t="s">
        <v>95</v>
      </c>
      <c r="H26" s="14"/>
      <c r="I26">
        <v>5.6000000000000001E-2</v>
      </c>
      <c r="J26">
        <v>5.9700000000000003E-2</v>
      </c>
      <c r="K26">
        <v>6.6799999999999998E-2</v>
      </c>
      <c r="L26">
        <v>6.4799999999999996E-2</v>
      </c>
      <c r="M26">
        <v>5.67E-2</v>
      </c>
      <c r="N26">
        <v>7.9100000000000004E-2</v>
      </c>
      <c r="U26" s="14"/>
      <c r="V26" s="14"/>
      <c r="W26" s="14"/>
      <c r="X26" s="14"/>
      <c r="Y26" s="14"/>
      <c r="Z26" s="14"/>
    </row>
    <row r="27" spans="1:26" ht="15" customHeight="1">
      <c r="A27" s="59">
        <v>5</v>
      </c>
      <c r="B27" s="27">
        <v>9.9000000000000005E-2</v>
      </c>
      <c r="C27" s="27">
        <v>9.5399999999999999E-2</v>
      </c>
      <c r="D27" s="60">
        <f t="shared" si="2"/>
        <v>2.5214515336683077</v>
      </c>
      <c r="E27" s="60">
        <f t="shared" si="2"/>
        <v>2.3596471571762234</v>
      </c>
      <c r="F27" s="61">
        <f t="shared" si="3"/>
        <v>2.4405493454222658</v>
      </c>
      <c r="G27" s="39" t="s">
        <v>96</v>
      </c>
      <c r="H27" s="14"/>
      <c r="I27">
        <v>9.9000000000000005E-2</v>
      </c>
      <c r="J27">
        <v>9.5399999999999999E-2</v>
      </c>
      <c r="K27">
        <v>0.11260000000000001</v>
      </c>
      <c r="L27">
        <v>8.2799999999999999E-2</v>
      </c>
      <c r="M27">
        <v>6.6100000000000006E-2</v>
      </c>
      <c r="N27">
        <v>5.1700000000000003E-2</v>
      </c>
      <c r="U27" s="14"/>
      <c r="V27" s="14"/>
      <c r="W27" s="14"/>
      <c r="X27" s="14"/>
      <c r="Y27" s="14"/>
      <c r="Z27" s="14"/>
    </row>
    <row r="28" spans="1:26" ht="15" customHeight="1">
      <c r="A28" s="59">
        <v>6</v>
      </c>
      <c r="B28" s="27">
        <v>7.0499999999999993E-2</v>
      </c>
      <c r="C28" s="27">
        <v>6.8000000000000005E-2</v>
      </c>
      <c r="D28" s="60">
        <f t="shared" si="2"/>
        <v>1.2405002197726429</v>
      </c>
      <c r="E28" s="60">
        <f t="shared" si="2"/>
        <v>1.1281360694309184</v>
      </c>
      <c r="F28" s="61">
        <f t="shared" si="3"/>
        <v>1.1843181446017805</v>
      </c>
      <c r="G28" s="39" t="s">
        <v>97</v>
      </c>
      <c r="H28" s="14"/>
      <c r="I28">
        <v>7.0499999999999993E-2</v>
      </c>
      <c r="J28">
        <v>6.8000000000000005E-2</v>
      </c>
      <c r="K28">
        <v>5.57E-2</v>
      </c>
      <c r="L28">
        <v>5.6599999999999998E-2</v>
      </c>
      <c r="M28">
        <v>5.79E-2</v>
      </c>
      <c r="N28">
        <v>5.9200000000000003E-2</v>
      </c>
      <c r="U28" s="14"/>
      <c r="V28" s="14"/>
      <c r="W28" s="14"/>
      <c r="X28" s="14"/>
      <c r="Y28" s="14"/>
      <c r="Z28" s="14"/>
    </row>
    <row r="29" spans="1:26" ht="15" customHeight="1">
      <c r="A29" s="59">
        <v>7</v>
      </c>
      <c r="B29" s="27">
        <v>5.3800000000000001E-2</v>
      </c>
      <c r="C29" s="27">
        <v>5.4600000000000003E-2</v>
      </c>
      <c r="D29" s="60">
        <f t="shared" si="2"/>
        <v>0.48990769548992069</v>
      </c>
      <c r="E29" s="60">
        <f t="shared" si="2"/>
        <v>0.52586422359927276</v>
      </c>
      <c r="F29" s="61">
        <f t="shared" si="3"/>
        <v>0.5078859595445967</v>
      </c>
      <c r="G29" s="39" t="s">
        <v>98</v>
      </c>
      <c r="H29" s="14"/>
      <c r="I29">
        <v>4.7300000000000002E-2</v>
      </c>
      <c r="J29">
        <v>4.6899999999999997E-2</v>
      </c>
      <c r="K29">
        <v>4.6899999999999997E-2</v>
      </c>
      <c r="L29">
        <v>4.7100000000000003E-2</v>
      </c>
      <c r="M29">
        <v>4.7500000000000001E-2</v>
      </c>
      <c r="N29">
        <v>4.6899999999999997E-2</v>
      </c>
      <c r="U29" s="14"/>
      <c r="V29" s="14"/>
      <c r="W29" s="14"/>
      <c r="X29" s="14"/>
      <c r="Y29" s="14"/>
      <c r="Z29" s="14"/>
    </row>
    <row r="30" spans="1:26" ht="15" customHeight="1">
      <c r="A30" s="59">
        <v>8</v>
      </c>
      <c r="B30" s="27">
        <v>5.5599999999999997E-2</v>
      </c>
      <c r="C30" s="27">
        <v>5.0599999999999999E-2</v>
      </c>
      <c r="D30" s="60">
        <f t="shared" si="2"/>
        <v>0.57080988373596242</v>
      </c>
      <c r="E30" s="60">
        <f t="shared" si="2"/>
        <v>0.34608158305251269</v>
      </c>
      <c r="F30" s="61">
        <f t="shared" si="3"/>
        <v>0.45844573339423755</v>
      </c>
      <c r="G30" s="39" t="s">
        <v>99</v>
      </c>
      <c r="H30" s="14"/>
      <c r="I30">
        <v>4.7E-2</v>
      </c>
      <c r="J30">
        <v>4.6100000000000002E-2</v>
      </c>
      <c r="K30">
        <v>4.6699999999999998E-2</v>
      </c>
      <c r="L30">
        <v>4.6800000000000001E-2</v>
      </c>
      <c r="M30">
        <v>4.7500000000000001E-2</v>
      </c>
      <c r="N30">
        <v>4.7E-2</v>
      </c>
      <c r="U30" s="14"/>
      <c r="V30" s="14"/>
      <c r="W30" s="14"/>
      <c r="X30" s="14"/>
      <c r="Y30" s="14"/>
      <c r="Z30" s="14"/>
    </row>
    <row r="31" spans="1:26" ht="15" customHeight="1">
      <c r="A31" s="59">
        <v>9</v>
      </c>
      <c r="B31" s="27">
        <v>7.5899999999999995E-2</v>
      </c>
      <c r="C31" s="27">
        <v>5.2999999999999999E-2</v>
      </c>
      <c r="D31" s="60">
        <f t="shared" si="2"/>
        <v>1.4832067845107688</v>
      </c>
      <c r="E31" s="60">
        <f t="shared" si="2"/>
        <v>0.45395116738056862</v>
      </c>
      <c r="F31" s="61">
        <f t="shared" si="3"/>
        <v>0.96857897594566866</v>
      </c>
      <c r="G31" s="39" t="s">
        <v>100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>
      <c r="A32" s="59">
        <v>10</v>
      </c>
      <c r="B32" s="27">
        <v>6.6799999999999998E-2</v>
      </c>
      <c r="C32" s="27">
        <v>6.4799999999999996E-2</v>
      </c>
      <c r="D32" s="60">
        <f t="shared" si="2"/>
        <v>1.0742012772668901</v>
      </c>
      <c r="E32" s="60">
        <f t="shared" si="2"/>
        <v>0.98430995699351009</v>
      </c>
      <c r="F32" s="61">
        <f t="shared" si="3"/>
        <v>1.0292556171302001</v>
      </c>
      <c r="G32" s="39" t="s">
        <v>101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>
      <c r="A33" s="59">
        <v>11</v>
      </c>
      <c r="B33" s="27">
        <v>0.11260000000000001</v>
      </c>
      <c r="C33" s="27">
        <v>8.2799999999999999E-2</v>
      </c>
      <c r="D33" s="60">
        <f t="shared" si="2"/>
        <v>3.1327125115272914</v>
      </c>
      <c r="E33" s="60">
        <f t="shared" si="2"/>
        <v>1.7933318394539297</v>
      </c>
      <c r="F33" s="61">
        <f t="shared" si="3"/>
        <v>2.4630221754906105</v>
      </c>
      <c r="G33" s="39" t="s">
        <v>102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>
      <c r="A34" s="59">
        <v>12</v>
      </c>
      <c r="B34" s="27">
        <v>5.57E-2</v>
      </c>
      <c r="C34" s="27">
        <v>5.6599999999999998E-2</v>
      </c>
      <c r="D34" s="60">
        <f t="shared" si="2"/>
        <v>0.57530444974963157</v>
      </c>
      <c r="E34" s="60">
        <f t="shared" si="2"/>
        <v>0.61575554387265241</v>
      </c>
      <c r="F34" s="61">
        <f t="shared" si="3"/>
        <v>0.59552999681114205</v>
      </c>
      <c r="G34" s="39" t="s">
        <v>103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>
      <c r="A35" s="59">
        <v>13</v>
      </c>
      <c r="B35" s="27">
        <v>0.1119</v>
      </c>
      <c r="C35" s="27">
        <v>0.1125</v>
      </c>
      <c r="D35" s="60">
        <f t="shared" si="2"/>
        <v>3.1012505494316081</v>
      </c>
      <c r="E35" s="60">
        <f t="shared" si="2"/>
        <v>3.1282179455136219</v>
      </c>
      <c r="F35" s="61">
        <f t="shared" si="3"/>
        <v>3.1147342474726152</v>
      </c>
      <c r="G35" s="39" t="s">
        <v>104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customHeight="1">
      <c r="A36" s="59">
        <v>14</v>
      </c>
      <c r="B36" s="27">
        <v>6.2700000000000006E-2</v>
      </c>
      <c r="C36" s="27">
        <v>6.25E-2</v>
      </c>
      <c r="D36" s="60">
        <f t="shared" si="2"/>
        <v>0.88992407070646162</v>
      </c>
      <c r="E36" s="60">
        <f t="shared" si="2"/>
        <v>0.88093493867912342</v>
      </c>
      <c r="F36" s="61">
        <f t="shared" si="3"/>
        <v>0.88542950469279247</v>
      </c>
      <c r="G36" s="39" t="s">
        <v>105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>
      <c r="A37" s="59">
        <v>15</v>
      </c>
      <c r="B37" s="27">
        <v>5.0900000000000001E-2</v>
      </c>
      <c r="C37" s="27">
        <v>5.1299999999999998E-2</v>
      </c>
      <c r="D37" s="60">
        <f t="shared" si="2"/>
        <v>0.35956528109351976</v>
      </c>
      <c r="E37" s="60">
        <f t="shared" si="2"/>
        <v>0.37754354514819566</v>
      </c>
      <c r="F37" s="61">
        <f t="shared" si="3"/>
        <v>0.36855441312085768</v>
      </c>
      <c r="G37" s="39" t="s">
        <v>106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" customHeight="1">
      <c r="A38" s="59">
        <v>16</v>
      </c>
      <c r="B38" s="27">
        <v>5.67E-2</v>
      </c>
      <c r="C38" s="27">
        <v>7.9100000000000004E-2</v>
      </c>
      <c r="D38" s="60">
        <f t="shared" si="2"/>
        <v>0.62025010988632157</v>
      </c>
      <c r="E38" s="60">
        <f t="shared" si="2"/>
        <v>1.6270328969481771</v>
      </c>
      <c r="F38" s="61">
        <f t="shared" si="3"/>
        <v>1.1236415034172493</v>
      </c>
      <c r="G38" s="39" t="s">
        <v>107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4">
      <c r="A39" s="14">
        <v>17</v>
      </c>
      <c r="B39" s="27">
        <v>6.6100000000000006E-2</v>
      </c>
      <c r="C39" s="27">
        <v>5.1700000000000003E-2</v>
      </c>
      <c r="D39" s="14">
        <f t="shared" ref="D39:E41" si="4">(B39-$D$5)/$K$9</f>
        <v>1.0427393151712074</v>
      </c>
      <c r="E39" s="14">
        <f t="shared" si="4"/>
        <v>0.39552180920287183</v>
      </c>
      <c r="F39" s="61">
        <f t="shared" si="3"/>
        <v>0.71913056218703963</v>
      </c>
      <c r="G39" s="39" t="s">
        <v>108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4">
      <c r="A40" s="14">
        <v>18</v>
      </c>
      <c r="B40" s="27">
        <v>5.79E-2</v>
      </c>
      <c r="C40" s="27">
        <v>5.9200000000000003E-2</v>
      </c>
      <c r="D40" s="14">
        <f t="shared" si="4"/>
        <v>0.67418490205034953</v>
      </c>
      <c r="E40" s="14">
        <f t="shared" si="4"/>
        <v>0.73261426022804654</v>
      </c>
      <c r="F40" s="61">
        <f t="shared" si="3"/>
        <v>0.70339958113919798</v>
      </c>
      <c r="G40" s="39" t="s">
        <v>109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4">
      <c r="A41" s="14"/>
      <c r="B41" s="27"/>
      <c r="C41" s="2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</sheetData>
  <mergeCells count="5">
    <mergeCell ref="B3:C3"/>
    <mergeCell ref="B8:C8"/>
    <mergeCell ref="D8:E8"/>
    <mergeCell ref="B21:C21"/>
    <mergeCell ref="D21:E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G20" sqref="G20"/>
    </sheetView>
  </sheetViews>
  <sheetFormatPr baseColWidth="10" defaultColWidth="8.83203125" defaultRowHeight="14" x14ac:dyDescent="0"/>
  <sheetData>
    <row r="1" spans="2:14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>
      <c r="B2">
        <v>24.6</v>
      </c>
      <c r="C2">
        <v>8.1799999999999998E-2</v>
      </c>
      <c r="D2">
        <v>7.4700000000000003E-2</v>
      </c>
      <c r="E2">
        <v>5.57E-2</v>
      </c>
      <c r="F2">
        <v>8.3400000000000002E-2</v>
      </c>
      <c r="G2">
        <v>7.8700000000000006E-2</v>
      </c>
      <c r="H2">
        <v>4.6399999999999997E-2</v>
      </c>
      <c r="I2">
        <v>8.6900000000000005E-2</v>
      </c>
      <c r="J2">
        <v>8.48E-2</v>
      </c>
      <c r="K2">
        <v>0.13850000000000001</v>
      </c>
      <c r="L2">
        <v>0.14610000000000001</v>
      </c>
      <c r="M2">
        <v>0.19370000000000001</v>
      </c>
      <c r="N2">
        <v>0.2235</v>
      </c>
    </row>
    <row r="3" spans="2:14">
      <c r="C3">
        <v>8.4599999999999995E-2</v>
      </c>
      <c r="D3">
        <v>8.4400000000000003E-2</v>
      </c>
      <c r="E3">
        <v>4.6800000000000001E-2</v>
      </c>
      <c r="F3">
        <v>9.0499999999999997E-2</v>
      </c>
      <c r="G3">
        <v>8.9899999999999994E-2</v>
      </c>
      <c r="H3">
        <v>4.6800000000000001E-2</v>
      </c>
      <c r="I3">
        <v>0.14860000000000001</v>
      </c>
      <c r="J3">
        <v>0.1681</v>
      </c>
      <c r="K3">
        <v>0.18909999999999999</v>
      </c>
      <c r="L3">
        <v>0.1648</v>
      </c>
      <c r="M3">
        <v>0.21179999999999999</v>
      </c>
      <c r="N3">
        <v>0.22109999999999999</v>
      </c>
    </row>
    <row r="4" spans="2:14">
      <c r="C4">
        <v>9.1600000000000001E-2</v>
      </c>
      <c r="D4">
        <v>8.8800000000000004E-2</v>
      </c>
      <c r="E4">
        <v>4.6800000000000001E-2</v>
      </c>
      <c r="F4">
        <v>0.1235</v>
      </c>
      <c r="G4">
        <v>0.107</v>
      </c>
      <c r="H4">
        <v>4.7399999999999998E-2</v>
      </c>
      <c r="I4">
        <v>0.20169999999999999</v>
      </c>
      <c r="J4">
        <v>0.19919999999999999</v>
      </c>
      <c r="K4">
        <v>8.3500000000000005E-2</v>
      </c>
      <c r="L4">
        <v>8.4099999999999994E-2</v>
      </c>
      <c r="M4">
        <v>0.33160000000000001</v>
      </c>
      <c r="N4">
        <v>0.32400000000000001</v>
      </c>
    </row>
    <row r="5" spans="2:14">
      <c r="C5">
        <v>0.41189999999999999</v>
      </c>
      <c r="D5">
        <v>0.31990000000000002</v>
      </c>
      <c r="E5">
        <v>4.7100000000000003E-2</v>
      </c>
      <c r="F5">
        <v>0.11070000000000001</v>
      </c>
      <c r="G5">
        <v>0.1217</v>
      </c>
      <c r="H5">
        <v>4.8000000000000001E-2</v>
      </c>
      <c r="I5">
        <v>0.45369999999999999</v>
      </c>
      <c r="J5">
        <v>0.44009999999999999</v>
      </c>
      <c r="K5">
        <v>0.6663</v>
      </c>
      <c r="L5">
        <v>0.45600000000000002</v>
      </c>
      <c r="M5">
        <v>0.41899999999999998</v>
      </c>
      <c r="N5">
        <v>0.501</v>
      </c>
    </row>
    <row r="6" spans="2:14">
      <c r="C6">
        <v>0.1787</v>
      </c>
      <c r="D6">
        <v>0.16889999999999999</v>
      </c>
      <c r="E6">
        <v>4.6600000000000003E-2</v>
      </c>
      <c r="F6">
        <v>0.2014</v>
      </c>
      <c r="G6">
        <v>0.1845</v>
      </c>
      <c r="H6">
        <v>4.7399999999999998E-2</v>
      </c>
      <c r="I6">
        <v>0.46700000000000003</v>
      </c>
      <c r="J6">
        <v>0.439</v>
      </c>
      <c r="K6">
        <v>0.33660000000000001</v>
      </c>
      <c r="L6">
        <v>0.4138</v>
      </c>
      <c r="M6">
        <v>0.3901</v>
      </c>
      <c r="N6">
        <v>0.29399999999999998</v>
      </c>
    </row>
    <row r="7" spans="2:14">
      <c r="C7">
        <v>0.30819999999999997</v>
      </c>
      <c r="D7">
        <v>0.28889999999999999</v>
      </c>
      <c r="E7">
        <v>4.7500000000000001E-2</v>
      </c>
      <c r="F7">
        <v>0.3019</v>
      </c>
      <c r="G7">
        <v>0.27150000000000002</v>
      </c>
      <c r="H7">
        <v>4.7E-2</v>
      </c>
      <c r="I7">
        <v>0.19739999999999999</v>
      </c>
      <c r="J7">
        <v>0.22639999999999999</v>
      </c>
      <c r="K7">
        <v>1.1859</v>
      </c>
      <c r="L7">
        <v>0.81279999999999997</v>
      </c>
      <c r="M7">
        <v>0.28960000000000002</v>
      </c>
      <c r="N7">
        <v>0.29020000000000001</v>
      </c>
    </row>
    <row r="8" spans="2:14">
      <c r="C8">
        <v>0.53359999999999996</v>
      </c>
      <c r="D8">
        <v>0.4869</v>
      </c>
      <c r="E8">
        <v>4.8099999999999997E-2</v>
      </c>
      <c r="F8">
        <v>0.5464</v>
      </c>
      <c r="G8">
        <v>0.54290000000000005</v>
      </c>
      <c r="H8">
        <v>4.6899999999999997E-2</v>
      </c>
      <c r="I8">
        <v>0.20949999999999999</v>
      </c>
      <c r="J8">
        <v>0.16950000000000001</v>
      </c>
      <c r="K8">
        <v>0.23250000000000001</v>
      </c>
      <c r="L8">
        <v>0.48770000000000002</v>
      </c>
      <c r="M8">
        <v>0.2661</v>
      </c>
      <c r="N8">
        <v>0.33250000000000002</v>
      </c>
    </row>
    <row r="9" spans="2:14">
      <c r="C9">
        <v>4.5999999999999999E-2</v>
      </c>
      <c r="D9">
        <v>4.6699999999999998E-2</v>
      </c>
      <c r="E9">
        <v>4.7199999999999999E-2</v>
      </c>
      <c r="F9">
        <v>0.82050000000000001</v>
      </c>
      <c r="G9">
        <v>0.81479999999999997</v>
      </c>
      <c r="H9">
        <v>4.7199999999999999E-2</v>
      </c>
      <c r="I9">
        <v>0.42459999999999998</v>
      </c>
      <c r="J9">
        <v>0.55379999999999996</v>
      </c>
      <c r="K9">
        <v>0.5292</v>
      </c>
      <c r="L9">
        <v>0.87790000000000001</v>
      </c>
      <c r="M9">
        <v>0.69440000000000002</v>
      </c>
      <c r="N9">
        <v>0.91910000000000003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C1" workbookViewId="0">
      <selection activeCell="R7" sqref="R7"/>
    </sheetView>
  </sheetViews>
  <sheetFormatPr baseColWidth="10" defaultRowHeight="14" x14ac:dyDescent="0"/>
  <cols>
    <col min="1" max="2" width="10.83203125" style="4"/>
    <col min="3" max="3" width="13.33203125" style="4" customWidth="1"/>
    <col min="4" max="4" width="10.83203125" style="4"/>
    <col min="5" max="5" width="11.83203125" style="4" customWidth="1"/>
    <col min="6" max="12" width="10.83203125" style="4"/>
    <col min="13" max="14" width="12.1640625" style="4" bestFit="1" customWidth="1"/>
    <col min="15" max="16384" width="10.83203125" style="4"/>
  </cols>
  <sheetData>
    <row r="1" spans="1:18" ht="16">
      <c r="A1" s="1" t="s">
        <v>2</v>
      </c>
      <c r="B1" s="37">
        <v>43299</v>
      </c>
      <c r="C1" s="2" t="s">
        <v>4</v>
      </c>
      <c r="D1" s="3" t="s">
        <v>30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8" ht="16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>
      <c r="A3" s="6" t="s">
        <v>5</v>
      </c>
      <c r="B3" s="40" t="s">
        <v>6</v>
      </c>
      <c r="C3" s="41"/>
      <c r="D3" s="40" t="s">
        <v>7</v>
      </c>
      <c r="E3" s="41"/>
      <c r="F3" s="40" t="s">
        <v>8</v>
      </c>
      <c r="G3" s="41"/>
      <c r="I3" s="3"/>
      <c r="J3" s="3"/>
      <c r="K3" s="3"/>
      <c r="L3" s="3"/>
      <c r="M3" s="3"/>
      <c r="N3" s="3"/>
    </row>
    <row r="4" spans="1:18" ht="15">
      <c r="A4" s="7"/>
      <c r="B4" s="8">
        <v>1</v>
      </c>
      <c r="C4" s="8">
        <v>2</v>
      </c>
      <c r="D4" s="8">
        <v>1</v>
      </c>
      <c r="E4" s="8">
        <v>2</v>
      </c>
      <c r="F4" s="8">
        <v>1</v>
      </c>
      <c r="G4" s="8">
        <v>2</v>
      </c>
      <c r="H4" s="9" t="s">
        <v>9</v>
      </c>
      <c r="I4" s="3"/>
      <c r="J4" s="3"/>
      <c r="K4" s="3"/>
      <c r="L4" s="3"/>
      <c r="M4" s="3"/>
      <c r="N4" s="3"/>
    </row>
    <row r="5" spans="1:18" ht="15">
      <c r="A5" s="7" t="s">
        <v>10</v>
      </c>
      <c r="B5" s="10">
        <v>8.3400000000000002E-2</v>
      </c>
      <c r="C5" s="10">
        <v>7.8700000000000006E-2</v>
      </c>
      <c r="D5" s="11">
        <v>4.5600000000000002E-2</v>
      </c>
      <c r="E5" s="11">
        <v>3.9699999999999999E-2</v>
      </c>
      <c r="F5" s="12">
        <f t="shared" ref="F5" si="0">B5-D5</f>
        <v>3.78E-2</v>
      </c>
      <c r="G5" s="12">
        <f>C5-E5</f>
        <v>3.9000000000000007E-2</v>
      </c>
      <c r="H5" s="13">
        <f>AVERAGE(F5:G5)</f>
        <v>3.8400000000000004E-2</v>
      </c>
      <c r="I5" s="3"/>
      <c r="J5" s="3"/>
      <c r="K5" s="3"/>
      <c r="L5" s="3"/>
      <c r="M5" s="3"/>
      <c r="N5" s="3"/>
    </row>
    <row r="6" spans="1:18" ht="16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8">
      <c r="A7" s="6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Q7" s="4" t="s">
        <v>12</v>
      </c>
      <c r="R7" s="4">
        <v>1.8727650942098755E-2</v>
      </c>
    </row>
    <row r="8" spans="1:18">
      <c r="A8" s="3" t="s">
        <v>13</v>
      </c>
      <c r="B8" s="40" t="s">
        <v>14</v>
      </c>
      <c r="C8" s="41"/>
      <c r="D8" s="40" t="s">
        <v>7</v>
      </c>
      <c r="E8" s="41"/>
      <c r="F8" s="40" t="s">
        <v>15</v>
      </c>
      <c r="G8" s="41"/>
      <c r="H8" s="3" t="s">
        <v>16</v>
      </c>
      <c r="I8" s="3"/>
      <c r="J8" s="3"/>
      <c r="M8" s="6"/>
      <c r="N8" s="14"/>
      <c r="Q8" s="4" t="s">
        <v>17</v>
      </c>
      <c r="R8" s="4">
        <v>2.23E-2</v>
      </c>
    </row>
    <row r="9" spans="1:18" ht="15">
      <c r="A9" s="15" t="s">
        <v>18</v>
      </c>
      <c r="B9" s="8">
        <v>1</v>
      </c>
      <c r="C9" s="8">
        <v>2</v>
      </c>
      <c r="D9" s="8">
        <v>1</v>
      </c>
      <c r="E9" s="8">
        <v>2</v>
      </c>
      <c r="F9" s="8">
        <v>1</v>
      </c>
      <c r="G9" s="8">
        <v>2</v>
      </c>
      <c r="H9" s="6" t="s">
        <v>9</v>
      </c>
      <c r="I9" s="3"/>
      <c r="J9" s="3"/>
    </row>
    <row r="10" spans="1:18" ht="15">
      <c r="A10" s="7">
        <v>0</v>
      </c>
      <c r="B10">
        <v>8.3400000000000002E-2</v>
      </c>
      <c r="C10">
        <v>7.8700000000000006E-2</v>
      </c>
      <c r="D10" s="16">
        <v>4.5600000000000002E-2</v>
      </c>
      <c r="E10" s="16">
        <v>3.9699999999999999E-2</v>
      </c>
      <c r="F10" s="12">
        <f>B10-D10-$H$5</f>
        <v>-6.0000000000000331E-4</v>
      </c>
      <c r="G10" s="12">
        <f>C10-E10-$H$5</f>
        <v>6.0000000000000331E-4</v>
      </c>
      <c r="H10" s="13">
        <f t="shared" ref="H10:H16" si="1">AVERAGE(F10:G10)</f>
        <v>0</v>
      </c>
      <c r="I10" s="3"/>
      <c r="J10" s="3"/>
    </row>
    <row r="11" spans="1:18" ht="15">
      <c r="A11" s="7">
        <v>0.1</v>
      </c>
      <c r="B11">
        <v>9.0499999999999997E-2</v>
      </c>
      <c r="C11">
        <v>8.9899999999999994E-2</v>
      </c>
      <c r="D11" s="16">
        <v>4.0800000000000003E-2</v>
      </c>
      <c r="E11" s="16">
        <v>4.0599999999999997E-2</v>
      </c>
      <c r="F11" s="12">
        <f t="shared" ref="F11:G16" si="2">B11-D11-$H$5</f>
        <v>1.1299999999999991E-2</v>
      </c>
      <c r="G11" s="12">
        <f t="shared" si="2"/>
        <v>1.0899999999999993E-2</v>
      </c>
      <c r="H11" s="13">
        <f t="shared" si="1"/>
        <v>1.1099999999999992E-2</v>
      </c>
      <c r="I11" s="3"/>
      <c r="J11" s="3"/>
    </row>
    <row r="12" spans="1:18" ht="15">
      <c r="A12" s="7">
        <v>0.5</v>
      </c>
      <c r="B12">
        <v>0.1235</v>
      </c>
      <c r="C12">
        <v>0.107</v>
      </c>
      <c r="D12" s="16">
        <v>4.0800000000000003E-2</v>
      </c>
      <c r="E12" s="16">
        <v>4.1399999999999999E-2</v>
      </c>
      <c r="F12" s="12">
        <f t="shared" si="2"/>
        <v>4.4299999999999992E-2</v>
      </c>
      <c r="G12" s="12">
        <f t="shared" si="2"/>
        <v>2.7199999999999988E-2</v>
      </c>
      <c r="H12" s="13">
        <f t="shared" si="1"/>
        <v>3.574999999999999E-2</v>
      </c>
      <c r="I12" s="3"/>
      <c r="J12" s="3"/>
    </row>
    <row r="13" spans="1:18" ht="15">
      <c r="A13" s="7">
        <v>5</v>
      </c>
      <c r="B13">
        <v>0.2014</v>
      </c>
      <c r="C13">
        <v>0.1845</v>
      </c>
      <c r="D13" s="16">
        <v>4.0899999999999999E-2</v>
      </c>
      <c r="E13" s="16">
        <v>4.0899999999999999E-2</v>
      </c>
      <c r="F13" s="12">
        <f t="shared" si="2"/>
        <v>0.1221</v>
      </c>
      <c r="G13" s="12">
        <f t="shared" si="2"/>
        <v>0.1052</v>
      </c>
      <c r="H13" s="13">
        <f t="shared" si="1"/>
        <v>0.11365</v>
      </c>
      <c r="I13" s="3"/>
      <c r="J13" s="3"/>
      <c r="K13" s="3"/>
      <c r="L13" s="14"/>
    </row>
    <row r="14" spans="1:18" ht="15">
      <c r="A14" s="7">
        <v>10</v>
      </c>
      <c r="B14">
        <v>0.3019</v>
      </c>
      <c r="C14">
        <v>0.27150000000000002</v>
      </c>
      <c r="D14" s="16">
        <v>4.0399999999999998E-2</v>
      </c>
      <c r="E14" s="16">
        <v>4.0500000000000001E-2</v>
      </c>
      <c r="F14" s="12">
        <f t="shared" si="2"/>
        <v>0.22310000000000002</v>
      </c>
      <c r="G14" s="12">
        <f t="shared" si="2"/>
        <v>0.19259999999999999</v>
      </c>
      <c r="H14" s="13">
        <f t="shared" si="1"/>
        <v>0.20785000000000001</v>
      </c>
      <c r="I14" s="3"/>
      <c r="J14" s="3"/>
      <c r="K14" s="3"/>
      <c r="L14" s="14"/>
      <c r="M14" s="14"/>
      <c r="N14" s="14"/>
    </row>
    <row r="15" spans="1:18" ht="15">
      <c r="A15" s="7">
        <v>20</v>
      </c>
      <c r="B15">
        <v>0.5464</v>
      </c>
      <c r="C15">
        <v>0.54290000000000005</v>
      </c>
      <c r="D15" s="16">
        <v>4.07E-2</v>
      </c>
      <c r="E15" s="16">
        <v>4.0300000000000002E-2</v>
      </c>
      <c r="F15" s="12">
        <f t="shared" si="2"/>
        <v>0.46730000000000005</v>
      </c>
      <c r="G15" s="12">
        <f t="shared" si="2"/>
        <v>0.46420000000000006</v>
      </c>
      <c r="H15" s="13">
        <f t="shared" si="1"/>
        <v>0.46575000000000005</v>
      </c>
      <c r="I15" s="3"/>
      <c r="J15" s="3"/>
      <c r="K15" s="3"/>
      <c r="L15" s="6"/>
      <c r="M15" s="3"/>
      <c r="N15" s="3"/>
    </row>
    <row r="16" spans="1:18" ht="15">
      <c r="A16" s="7">
        <v>40</v>
      </c>
      <c r="B16">
        <v>0.82050000000000001</v>
      </c>
      <c r="C16">
        <v>0.81479999999999997</v>
      </c>
      <c r="D16" s="16">
        <v>4.0500000000000001E-2</v>
      </c>
      <c r="E16" s="16">
        <v>4.2799999999999998E-2</v>
      </c>
      <c r="F16" s="12">
        <f t="shared" si="2"/>
        <v>0.74160000000000004</v>
      </c>
      <c r="G16" s="12">
        <f t="shared" si="2"/>
        <v>0.73360000000000003</v>
      </c>
      <c r="H16" s="13">
        <f t="shared" si="1"/>
        <v>0.73760000000000003</v>
      </c>
      <c r="I16" s="3"/>
      <c r="J16" s="3"/>
      <c r="K16" s="3"/>
      <c r="L16" s="6"/>
      <c r="M16" s="3"/>
      <c r="N16" s="3"/>
    </row>
    <row r="17" spans="1:14" ht="15">
      <c r="B17" s="17"/>
      <c r="C17" s="17"/>
      <c r="D17" s="18"/>
      <c r="E17" s="18"/>
      <c r="F17" s="18"/>
      <c r="G17" s="18"/>
      <c r="H17" s="13"/>
      <c r="I17" s="3"/>
      <c r="J17" s="3"/>
      <c r="K17" s="3"/>
      <c r="L17" s="6"/>
      <c r="M17" s="3"/>
      <c r="N17" s="3"/>
    </row>
    <row r="18" spans="1:14">
      <c r="A18" s="19"/>
      <c r="B18" s="20"/>
      <c r="C18" s="20"/>
      <c r="D18" s="20"/>
      <c r="E18" s="20"/>
      <c r="F18" s="20"/>
      <c r="G18" s="20"/>
      <c r="H18" s="13"/>
      <c r="I18" s="3"/>
      <c r="J18" s="3"/>
      <c r="K18" s="3"/>
      <c r="L18" s="6"/>
      <c r="M18" s="3"/>
      <c r="N18" s="3"/>
    </row>
    <row r="19" spans="1:14">
      <c r="A19" s="6" t="s">
        <v>19</v>
      </c>
      <c r="H19" s="20"/>
      <c r="I19" s="20"/>
      <c r="J19" s="3"/>
      <c r="K19" s="3"/>
      <c r="L19" s="3"/>
      <c r="M19" s="3"/>
      <c r="N19" s="3"/>
    </row>
    <row r="20" spans="1:14">
      <c r="A20" s="19"/>
      <c r="B20" s="40" t="s">
        <v>20</v>
      </c>
      <c r="C20" s="41"/>
      <c r="D20" s="40" t="s">
        <v>7</v>
      </c>
      <c r="E20" s="41"/>
      <c r="F20" s="40" t="s">
        <v>21</v>
      </c>
      <c r="G20" s="41"/>
      <c r="I20" s="21"/>
      <c r="J20" s="3"/>
      <c r="K20" s="3"/>
      <c r="L20" s="3"/>
      <c r="M20" s="3"/>
      <c r="N20" s="3"/>
    </row>
    <row r="21" spans="1:14" ht="15" thickBot="1">
      <c r="A21" s="22" t="s">
        <v>22</v>
      </c>
      <c r="B21" s="20">
        <v>1</v>
      </c>
      <c r="C21" s="20">
        <v>2</v>
      </c>
      <c r="D21" s="20">
        <v>1</v>
      </c>
      <c r="E21" s="20">
        <v>2</v>
      </c>
      <c r="F21" s="23">
        <v>1</v>
      </c>
      <c r="G21" s="23">
        <v>2</v>
      </c>
      <c r="H21" s="24" t="s">
        <v>23</v>
      </c>
      <c r="K21" s="3"/>
      <c r="L21" s="3"/>
      <c r="M21" s="3"/>
      <c r="N21" s="3"/>
    </row>
    <row r="22" spans="1:14" ht="15" thickTop="1">
      <c r="A22" s="25">
        <v>1</v>
      </c>
      <c r="B22" s="26">
        <v>8.6900000000000005E-2</v>
      </c>
      <c r="C22" s="26">
        <v>8.48E-2</v>
      </c>
      <c r="D22" s="27">
        <v>4.1300000000000003E-2</v>
      </c>
      <c r="E22" s="27">
        <v>4.3499999999999997E-2</v>
      </c>
      <c r="F22" s="4">
        <f>(B22-D22-$H$5)/$R$7</f>
        <v>0.38445825492266006</v>
      </c>
      <c r="G22" s="4">
        <f>(C22-E22-$H$5)/$R$7</f>
        <v>0.15485124156607144</v>
      </c>
      <c r="H22" s="28">
        <f>AVERAGE(F22:G22)</f>
        <v>0.26965474824436575</v>
      </c>
      <c r="I22" s="4" t="s">
        <v>32</v>
      </c>
      <c r="J22" s="4" t="s">
        <v>31</v>
      </c>
      <c r="K22" s="3"/>
      <c r="L22" s="3"/>
      <c r="M22" s="3"/>
      <c r="N22" s="3"/>
    </row>
    <row r="23" spans="1:14">
      <c r="A23" s="25">
        <v>2</v>
      </c>
      <c r="B23" s="26">
        <v>0.14860000000000001</v>
      </c>
      <c r="C23" s="26">
        <v>0.1681</v>
      </c>
      <c r="D23" s="27">
        <v>4.2900000000000001E-2</v>
      </c>
      <c r="E23" s="27">
        <v>4.4400000000000002E-2</v>
      </c>
      <c r="F23" s="4">
        <f t="shared" ref="F23:F45" si="3">(B23-D23-$H$5)/$R$7</f>
        <v>3.5936167439298656</v>
      </c>
      <c r="G23" s="4">
        <f t="shared" ref="G23:G43" si="4">(C23-E23-$H$5)/$R$7</f>
        <v>4.5547623812365154</v>
      </c>
      <c r="H23" s="28">
        <f t="shared" ref="H23:H45" si="5">AVERAGE(F23:G23)</f>
        <v>4.0741895625831903</v>
      </c>
      <c r="I23" s="4" t="s">
        <v>33</v>
      </c>
      <c r="K23" s="3"/>
      <c r="L23" s="3"/>
      <c r="M23" s="3"/>
      <c r="N23" s="3"/>
    </row>
    <row r="24" spans="1:14">
      <c r="A24" s="25">
        <v>3</v>
      </c>
      <c r="B24" s="26">
        <v>0.20169999999999999</v>
      </c>
      <c r="C24" s="26">
        <v>0.19919999999999999</v>
      </c>
      <c r="D24" s="27">
        <v>4.6899999999999997E-2</v>
      </c>
      <c r="E24" s="27">
        <v>4.6600000000000003E-2</v>
      </c>
      <c r="F24" s="4">
        <f t="shared" si="3"/>
        <v>6.2154084545830051</v>
      </c>
      <c r="G24" s="4">
        <f t="shared" si="4"/>
        <v>6.0979350989121919</v>
      </c>
      <c r="H24" s="28">
        <f t="shared" si="5"/>
        <v>6.1566717767475989</v>
      </c>
      <c r="I24" s="4" t="s">
        <v>34</v>
      </c>
      <c r="K24" s="3"/>
      <c r="L24" s="6"/>
      <c r="M24" s="3"/>
      <c r="N24" s="3"/>
    </row>
    <row r="25" spans="1:14">
      <c r="A25" s="25">
        <v>4</v>
      </c>
      <c r="B25" s="26">
        <v>0.45369999999999999</v>
      </c>
      <c r="C25" s="26">
        <v>0.44009999999999999</v>
      </c>
      <c r="D25" s="27">
        <v>5.1999999999999998E-2</v>
      </c>
      <c r="E25" s="27">
        <v>5.1200000000000002E-2</v>
      </c>
      <c r="F25" s="4">
        <f t="shared" si="3"/>
        <v>19.399122779639228</v>
      </c>
      <c r="G25" s="4">
        <f t="shared" si="4"/>
        <v>18.715641437554495</v>
      </c>
      <c r="H25" s="28">
        <f t="shared" si="5"/>
        <v>19.057382108596862</v>
      </c>
      <c r="I25" s="4" t="s">
        <v>35</v>
      </c>
      <c r="K25" s="3"/>
      <c r="L25" s="3"/>
      <c r="M25" s="3"/>
      <c r="N25" s="3"/>
    </row>
    <row r="26" spans="1:14">
      <c r="A26" s="25">
        <v>5</v>
      </c>
      <c r="B26" s="26">
        <v>0.46700000000000003</v>
      </c>
      <c r="C26" s="26">
        <v>0.439</v>
      </c>
      <c r="D26" s="27">
        <v>4.8800000000000003E-2</v>
      </c>
      <c r="E26" s="27">
        <v>5.1700000000000003E-2</v>
      </c>
      <c r="F26" s="4">
        <f t="shared" si="3"/>
        <v>20.280172947170325</v>
      </c>
      <c r="G26" s="4">
        <f t="shared" si="4"/>
        <v>18.630206269793906</v>
      </c>
      <c r="H26" s="28">
        <f t="shared" si="5"/>
        <v>19.455189608482115</v>
      </c>
      <c r="I26" s="4" t="s">
        <v>36</v>
      </c>
      <c r="K26" s="3"/>
      <c r="L26" s="6"/>
      <c r="M26" s="3"/>
      <c r="N26" s="3"/>
    </row>
    <row r="27" spans="1:14">
      <c r="A27" s="25">
        <v>6</v>
      </c>
      <c r="B27" s="26">
        <v>0.19739999999999999</v>
      </c>
      <c r="C27" s="26">
        <v>0.22639999999999999</v>
      </c>
      <c r="D27" s="27">
        <v>4.7500000000000001E-2</v>
      </c>
      <c r="E27" s="27">
        <v>5.5100000000000003E-2</v>
      </c>
      <c r="F27" s="4">
        <f t="shared" si="3"/>
        <v>5.9537632533161942</v>
      </c>
      <c r="G27" s="4">
        <f t="shared" si="4"/>
        <v>7.0964586221140999</v>
      </c>
      <c r="H27" s="28">
        <f t="shared" si="5"/>
        <v>6.5251109377151471</v>
      </c>
      <c r="I27" s="4" t="s">
        <v>37</v>
      </c>
      <c r="K27" s="3"/>
      <c r="L27" s="3"/>
      <c r="M27" s="3"/>
      <c r="N27" s="3"/>
    </row>
    <row r="28" spans="1:14">
      <c r="A28" s="25">
        <v>7</v>
      </c>
      <c r="B28" s="26">
        <v>0.13850000000000001</v>
      </c>
      <c r="C28" s="26">
        <v>0.14610000000000001</v>
      </c>
      <c r="D28" s="27">
        <v>4.6199999999999998E-2</v>
      </c>
      <c r="E28" s="27">
        <v>4.8399999999999999E-2</v>
      </c>
      <c r="F28" s="4">
        <f t="shared" si="3"/>
        <v>2.878097213934915</v>
      </c>
      <c r="G28" s="4">
        <f t="shared" si="4"/>
        <v>3.1664409051269096</v>
      </c>
      <c r="H28" s="28">
        <f t="shared" si="5"/>
        <v>3.0222690595309123</v>
      </c>
      <c r="I28" s="4" t="s">
        <v>38</v>
      </c>
      <c r="K28" s="3"/>
      <c r="L28" s="3"/>
      <c r="M28" s="3"/>
      <c r="N28" s="3"/>
    </row>
    <row r="29" spans="1:14">
      <c r="A29" s="25">
        <v>8</v>
      </c>
      <c r="B29" s="26">
        <v>0.18909999999999999</v>
      </c>
      <c r="C29" s="26">
        <v>0.1648</v>
      </c>
      <c r="D29" s="27">
        <v>4.8300000000000003E-2</v>
      </c>
      <c r="E29" s="27">
        <v>4.3900000000000002E-2</v>
      </c>
      <c r="F29" s="4">
        <f t="shared" si="3"/>
        <v>5.4678507366778319</v>
      </c>
      <c r="G29" s="4">
        <f t="shared" si="4"/>
        <v>4.4052508376554815</v>
      </c>
      <c r="H29" s="28">
        <f t="shared" si="5"/>
        <v>4.9365507871666567</v>
      </c>
      <c r="I29" s="4" t="s">
        <v>39</v>
      </c>
      <c r="K29" s="3"/>
      <c r="L29" s="3"/>
      <c r="M29" s="3"/>
      <c r="N29" s="3"/>
    </row>
    <row r="30" spans="1:14">
      <c r="A30" s="25">
        <v>9</v>
      </c>
      <c r="B30" s="26">
        <v>8.3500000000000005E-2</v>
      </c>
      <c r="C30" s="26">
        <v>8.4099999999999994E-2</v>
      </c>
      <c r="D30" s="27">
        <v>4.3400000000000001E-2</v>
      </c>
      <c r="E30" s="27">
        <v>4.3799999999999999E-2</v>
      </c>
      <c r="F30" s="4">
        <f t="shared" si="3"/>
        <v>9.0774865745628097E-2</v>
      </c>
      <c r="G30" s="4">
        <f t="shared" si="4"/>
        <v>0.10145426171570156</v>
      </c>
      <c r="H30" s="28">
        <f t="shared" si="5"/>
        <v>9.611456373066482E-2</v>
      </c>
      <c r="I30" s="4" t="s">
        <v>40</v>
      </c>
      <c r="K30" s="3"/>
      <c r="L30" s="3"/>
      <c r="M30" s="3"/>
      <c r="N30" s="3"/>
    </row>
    <row r="31" spans="1:14">
      <c r="A31" s="25">
        <v>10</v>
      </c>
      <c r="B31" s="26">
        <v>0.6663</v>
      </c>
      <c r="C31" s="26">
        <v>0.45600000000000002</v>
      </c>
      <c r="D31" s="27">
        <v>5.16E-2</v>
      </c>
      <c r="E31" s="27">
        <v>4.8800000000000003E-2</v>
      </c>
      <c r="F31" s="4">
        <f t="shared" si="3"/>
        <v>30.772679487767927</v>
      </c>
      <c r="G31" s="4">
        <f t="shared" si="4"/>
        <v>19.692806168816261</v>
      </c>
      <c r="H31" s="28">
        <f t="shared" si="5"/>
        <v>25.232742828292096</v>
      </c>
      <c r="I31" s="4" t="s">
        <v>41</v>
      </c>
      <c r="K31" s="3"/>
      <c r="L31" s="3"/>
      <c r="M31" s="3"/>
      <c r="N31" s="3"/>
    </row>
    <row r="32" spans="1:14">
      <c r="A32" s="25">
        <v>11</v>
      </c>
      <c r="B32" s="26">
        <v>0.33660000000000001</v>
      </c>
      <c r="C32" s="26">
        <v>0.4138</v>
      </c>
      <c r="D32" s="27">
        <v>4.6199999999999998E-2</v>
      </c>
      <c r="E32" s="27">
        <v>4.5400000000000003E-2</v>
      </c>
      <c r="F32" s="4">
        <f t="shared" si="3"/>
        <v>13.456038922293105</v>
      </c>
      <c r="G32" s="4">
        <f t="shared" si="4"/>
        <v>17.621003350621926</v>
      </c>
      <c r="H32" s="28">
        <f t="shared" si="5"/>
        <v>15.538521136457515</v>
      </c>
      <c r="I32" s="4" t="s">
        <v>42</v>
      </c>
      <c r="K32" s="3"/>
    </row>
    <row r="33" spans="1:14">
      <c r="A33" s="25">
        <v>12</v>
      </c>
      <c r="B33" s="26">
        <v>1.1859</v>
      </c>
      <c r="C33" s="26">
        <v>0.81279999999999997</v>
      </c>
      <c r="D33" s="27">
        <v>4.6199999999999998E-2</v>
      </c>
      <c r="E33" s="27">
        <v>4.4200000000000003E-2</v>
      </c>
      <c r="G33" s="4">
        <f t="shared" si="4"/>
        <v>38.99047468673978</v>
      </c>
      <c r="H33" s="28">
        <f t="shared" si="5"/>
        <v>38.99047468673978</v>
      </c>
      <c r="I33" s="4" t="s">
        <v>43</v>
      </c>
      <c r="K33" s="3"/>
      <c r="L33" s="3"/>
      <c r="M33" s="3"/>
      <c r="N33" s="3"/>
    </row>
    <row r="34" spans="1:14">
      <c r="A34" s="25">
        <v>13</v>
      </c>
      <c r="B34" s="26">
        <v>0.19370000000000001</v>
      </c>
      <c r="C34" s="26">
        <v>0.2235</v>
      </c>
      <c r="D34" s="27">
        <v>5.7000000000000002E-2</v>
      </c>
      <c r="E34" s="27">
        <v>5.8599999999999999E-2</v>
      </c>
      <c r="F34" s="4">
        <f t="shared" si="3"/>
        <v>5.2489231192913195</v>
      </c>
      <c r="G34" s="4">
        <f t="shared" si="4"/>
        <v>6.7547179510717381</v>
      </c>
      <c r="H34" s="28">
        <f t="shared" si="5"/>
        <v>6.0018205351815288</v>
      </c>
      <c r="I34" s="4" t="s">
        <v>44</v>
      </c>
      <c r="K34" s="3"/>
      <c r="L34" s="3"/>
      <c r="M34" s="3"/>
    </row>
    <row r="35" spans="1:14">
      <c r="A35" s="25">
        <v>14</v>
      </c>
      <c r="B35" s="26">
        <v>0.21179999999999999</v>
      </c>
      <c r="C35" s="26">
        <v>0.22109999999999999</v>
      </c>
      <c r="D35" s="27">
        <v>5.62E-2</v>
      </c>
      <c r="E35" s="27">
        <v>5.8999999999999997E-2</v>
      </c>
      <c r="F35" s="4">
        <f t="shared" si="3"/>
        <v>6.2581260384633008</v>
      </c>
      <c r="G35" s="4">
        <f t="shared" si="4"/>
        <v>6.6052064074907024</v>
      </c>
      <c r="H35" s="28">
        <f t="shared" si="5"/>
        <v>6.4316662229770021</v>
      </c>
      <c r="I35" s="4" t="s">
        <v>45</v>
      </c>
      <c r="K35" s="3"/>
      <c r="L35" s="3"/>
      <c r="M35" s="3"/>
      <c r="N35" s="3"/>
    </row>
    <row r="36" spans="1:14">
      <c r="A36" s="25">
        <v>15</v>
      </c>
      <c r="B36" s="26">
        <v>0.33160000000000001</v>
      </c>
      <c r="C36" s="26"/>
      <c r="D36" s="27">
        <v>0.1646</v>
      </c>
      <c r="E36" s="27"/>
      <c r="F36" s="4">
        <f t="shared" si="3"/>
        <v>6.8668516087575133</v>
      </c>
      <c r="G36" s="4">
        <f>(C36-E36-$H$5)/$R$7</f>
        <v>-2.0504440262541879</v>
      </c>
      <c r="H36" s="28">
        <f t="shared" si="5"/>
        <v>2.4082037912516627</v>
      </c>
      <c r="I36" s="4" t="s">
        <v>46</v>
      </c>
      <c r="K36" s="3"/>
      <c r="L36" s="3"/>
      <c r="M36" s="3"/>
      <c r="N36" s="3"/>
    </row>
    <row r="37" spans="1:14">
      <c r="A37" s="25">
        <v>16</v>
      </c>
      <c r="B37" s="26">
        <v>0.41899999999999998</v>
      </c>
      <c r="C37" s="26">
        <v>0.501</v>
      </c>
      <c r="D37" s="27">
        <v>4.9299999999999997E-2</v>
      </c>
      <c r="E37" s="27">
        <v>5.0700000000000002E-2</v>
      </c>
      <c r="F37" s="4">
        <f t="shared" si="3"/>
        <v>17.690419424427404</v>
      </c>
      <c r="G37" s="4">
        <f t="shared" si="4"/>
        <v>21.994216000367182</v>
      </c>
      <c r="H37" s="28">
        <f t="shared" si="5"/>
        <v>19.842317712397293</v>
      </c>
      <c r="I37" s="4" t="s">
        <v>47</v>
      </c>
      <c r="K37" s="3"/>
      <c r="L37" s="3"/>
      <c r="M37" s="3"/>
      <c r="N37" s="3"/>
    </row>
    <row r="38" spans="1:14">
      <c r="A38" s="25">
        <v>17</v>
      </c>
      <c r="B38" s="26">
        <v>0.3901</v>
      </c>
      <c r="C38" s="4">
        <v>0.29399999999999998</v>
      </c>
      <c r="D38" s="27">
        <v>0.156</v>
      </c>
      <c r="E38" s="4">
        <v>0.11799999999999999</v>
      </c>
      <c r="F38" s="4">
        <f t="shared" si="3"/>
        <v>10.449788956717304</v>
      </c>
      <c r="G38" s="4">
        <f t="shared" si="4"/>
        <v>7.3474244274108385</v>
      </c>
      <c r="H38" s="28">
        <f t="shared" si="5"/>
        <v>8.898606692064071</v>
      </c>
      <c r="I38" s="4" t="s">
        <v>48</v>
      </c>
    </row>
    <row r="39" spans="1:14">
      <c r="A39" s="25">
        <v>18</v>
      </c>
      <c r="B39" s="26">
        <v>0.28960000000000002</v>
      </c>
      <c r="C39" s="4">
        <v>0.29020000000000001</v>
      </c>
      <c r="D39" s="27">
        <v>4.6899999999999997E-2</v>
      </c>
      <c r="E39" s="4">
        <v>4.5499999999999999E-2</v>
      </c>
      <c r="F39" s="4">
        <f t="shared" si="3"/>
        <v>10.909002983430485</v>
      </c>
      <c r="G39" s="4">
        <f t="shared" si="4"/>
        <v>11.015796943131223</v>
      </c>
      <c r="H39" s="28">
        <f t="shared" si="5"/>
        <v>10.962399963280854</v>
      </c>
      <c r="I39" s="4" t="s">
        <v>49</v>
      </c>
      <c r="J39" s="4" t="s">
        <v>31</v>
      </c>
    </row>
    <row r="40" spans="1:14">
      <c r="A40" s="25">
        <v>19</v>
      </c>
      <c r="B40" s="26">
        <v>0.20949999999999999</v>
      </c>
      <c r="C40" s="4">
        <v>0.16950000000000001</v>
      </c>
      <c r="D40" s="27">
        <v>4.1599999999999998E-2</v>
      </c>
      <c r="E40" s="4">
        <v>4.02E-2</v>
      </c>
      <c r="F40" s="4">
        <f t="shared" si="3"/>
        <v>6.9149088906228462</v>
      </c>
      <c r="G40" s="4">
        <f t="shared" si="4"/>
        <v>4.8537854683985859</v>
      </c>
      <c r="H40" s="28">
        <f t="shared" si="5"/>
        <v>5.8843471795107156</v>
      </c>
      <c r="I40" s="4" t="s">
        <v>24</v>
      </c>
    </row>
    <row r="41" spans="1:14">
      <c r="A41" s="25">
        <v>20</v>
      </c>
      <c r="B41" s="26">
        <v>0.42459999999999998</v>
      </c>
      <c r="C41" s="4">
        <v>0.55379999999999996</v>
      </c>
      <c r="D41" s="27">
        <v>4.0300000000000002E-2</v>
      </c>
      <c r="E41" s="4">
        <v>4.1399999999999999E-2</v>
      </c>
      <c r="F41" s="4">
        <f t="shared" si="3"/>
        <v>18.470015330242799</v>
      </c>
      <c r="G41" s="4">
        <f t="shared" si="4"/>
        <v>25.310168449075125</v>
      </c>
      <c r="H41" s="28">
        <f t="shared" si="5"/>
        <v>21.890091889658962</v>
      </c>
      <c r="I41" s="4" t="s">
        <v>25</v>
      </c>
    </row>
    <row r="42" spans="1:14">
      <c r="A42" s="25">
        <v>21</v>
      </c>
      <c r="B42" s="26">
        <v>0.23250000000000001</v>
      </c>
      <c r="C42" s="4">
        <v>0.48770000000000002</v>
      </c>
      <c r="D42" s="27">
        <v>4.2099999999999999E-2</v>
      </c>
      <c r="E42" s="4">
        <v>4.6300000000000001E-2</v>
      </c>
      <c r="F42" s="4">
        <f t="shared" si="3"/>
        <v>8.1163409372561599</v>
      </c>
      <c r="H42" s="28">
        <f t="shared" si="5"/>
        <v>8.1163409372561599</v>
      </c>
      <c r="I42" s="4" t="s">
        <v>26</v>
      </c>
    </row>
    <row r="43" spans="1:14">
      <c r="A43" s="25">
        <v>22</v>
      </c>
      <c r="B43" s="26">
        <v>0.5292</v>
      </c>
      <c r="C43" s="4">
        <v>0.87790000000000001</v>
      </c>
      <c r="D43" s="27">
        <v>4.2099999999999999E-2</v>
      </c>
      <c r="E43" s="4">
        <v>4.3499999999999997E-2</v>
      </c>
      <c r="F43" s="4">
        <f t="shared" si="3"/>
        <v>23.959224858860779</v>
      </c>
      <c r="G43" s="4">
        <f t="shared" si="4"/>
        <v>42.503995960894095</v>
      </c>
      <c r="H43" s="28">
        <f t="shared" si="5"/>
        <v>33.231610409877433</v>
      </c>
      <c r="I43" s="4" t="s">
        <v>27</v>
      </c>
    </row>
    <row r="44" spans="1:14">
      <c r="A44" s="25">
        <v>23</v>
      </c>
      <c r="B44" s="26">
        <v>0.2661</v>
      </c>
      <c r="C44" s="4">
        <v>0.33250000000000002</v>
      </c>
      <c r="D44" s="27">
        <v>4.2000000000000003E-2</v>
      </c>
      <c r="E44" s="4">
        <v>4.3900000000000002E-2</v>
      </c>
      <c r="F44" s="4">
        <f t="shared" si="3"/>
        <v>9.9158191582136084</v>
      </c>
      <c r="H44" s="28">
        <f t="shared" si="5"/>
        <v>9.9158191582136084</v>
      </c>
      <c r="I44" s="4" t="s">
        <v>28</v>
      </c>
      <c r="J44" s="4" t="s">
        <v>31</v>
      </c>
    </row>
    <row r="45" spans="1:14">
      <c r="A45" s="25">
        <v>24</v>
      </c>
      <c r="B45" s="26">
        <v>0.69440000000000002</v>
      </c>
      <c r="C45" s="4">
        <v>0.91910000000000003</v>
      </c>
      <c r="D45" s="27">
        <v>4.3499999999999997E-2</v>
      </c>
      <c r="E45" s="4">
        <v>4.4400000000000002E-2</v>
      </c>
      <c r="F45" s="4">
        <f t="shared" si="3"/>
        <v>32.705650158351304</v>
      </c>
      <c r="H45" s="28">
        <f t="shared" si="5"/>
        <v>32.705650158351304</v>
      </c>
      <c r="I45" s="4" t="s">
        <v>29</v>
      </c>
    </row>
    <row r="46" spans="1:14">
      <c r="A46" s="25"/>
      <c r="B46" s="26"/>
      <c r="D46" s="27"/>
      <c r="H46" s="28"/>
    </row>
    <row r="47" spans="1:14">
      <c r="A47" s="25"/>
      <c r="B47" s="26"/>
      <c r="D47" s="27"/>
      <c r="H47" s="28"/>
    </row>
    <row r="48" spans="1:14">
      <c r="A48" s="25"/>
      <c r="B48" s="26"/>
      <c r="D48" s="27"/>
      <c r="H48" s="28"/>
    </row>
    <row r="49" spans="1:8">
      <c r="A49" s="25"/>
      <c r="B49" s="26"/>
      <c r="D49" s="27"/>
      <c r="H49" s="28"/>
    </row>
    <row r="50" spans="1:8">
      <c r="A50" s="25"/>
      <c r="B50" s="26"/>
      <c r="D50" s="27"/>
      <c r="H50" s="28"/>
    </row>
    <row r="51" spans="1:8">
      <c r="A51" s="25"/>
      <c r="B51" s="26"/>
      <c r="D51" s="27"/>
      <c r="H51" s="28"/>
    </row>
    <row r="52" spans="1:8">
      <c r="A52" s="25"/>
      <c r="B52" s="26"/>
      <c r="D52" s="27"/>
      <c r="H52" s="28"/>
    </row>
    <row r="53" spans="1:8">
      <c r="A53" s="25"/>
      <c r="B53" s="26"/>
      <c r="D53" s="27"/>
      <c r="H53" s="28"/>
    </row>
    <row r="54" spans="1:8">
      <c r="A54" s="25"/>
      <c r="B54" s="26"/>
      <c r="D54" s="27"/>
      <c r="H54" s="28"/>
    </row>
    <row r="55" spans="1:8">
      <c r="A55" s="25"/>
      <c r="B55" s="26"/>
      <c r="D55" s="27"/>
      <c r="H55" s="28"/>
    </row>
    <row r="56" spans="1:8">
      <c r="A56" s="25"/>
      <c r="B56" s="26"/>
      <c r="D56" s="27"/>
      <c r="H56" s="28"/>
    </row>
    <row r="57" spans="1:8">
      <c r="A57" s="25"/>
      <c r="B57" s="26"/>
      <c r="D57" s="27"/>
      <c r="H57" s="28"/>
    </row>
    <row r="58" spans="1:8">
      <c r="A58" s="25"/>
      <c r="B58" s="26"/>
      <c r="D58" s="27"/>
      <c r="H58" s="28"/>
    </row>
    <row r="59" spans="1:8">
      <c r="A59" s="25"/>
      <c r="B59" s="26"/>
      <c r="D59" s="27"/>
      <c r="H59" s="28"/>
    </row>
    <row r="60" spans="1:8">
      <c r="A60" s="25"/>
      <c r="B60" s="26"/>
      <c r="D60" s="27"/>
      <c r="H60" s="28"/>
    </row>
    <row r="61" spans="1:8">
      <c r="A61" s="25"/>
      <c r="B61" s="26"/>
      <c r="D61" s="27"/>
      <c r="H61" s="28"/>
    </row>
    <row r="62" spans="1:8">
      <c r="A62" s="25"/>
      <c r="B62" s="26"/>
      <c r="D62" s="27"/>
      <c r="H62" s="28"/>
    </row>
    <row r="63" spans="1:8">
      <c r="A63" s="25"/>
      <c r="B63" s="26"/>
      <c r="D63" s="27"/>
      <c r="H63" s="28"/>
    </row>
    <row r="64" spans="1:8">
      <c r="A64" s="25"/>
      <c r="B64" s="26"/>
      <c r="D64" s="27"/>
      <c r="H64" s="28"/>
    </row>
    <row r="65" spans="1:8">
      <c r="A65" s="25"/>
      <c r="B65" s="26"/>
      <c r="D65" s="27"/>
      <c r="H65" s="28"/>
    </row>
    <row r="66" spans="1:8">
      <c r="A66" s="25"/>
      <c r="B66" s="26"/>
      <c r="D66" s="27"/>
      <c r="H66" s="28"/>
    </row>
    <row r="67" spans="1:8">
      <c r="A67" s="25"/>
      <c r="B67" s="26"/>
      <c r="D67" s="27"/>
      <c r="H67" s="28"/>
    </row>
    <row r="68" spans="1:8">
      <c r="A68" s="25"/>
      <c r="B68" s="26"/>
      <c r="D68" s="27"/>
      <c r="H68" s="28"/>
    </row>
    <row r="69" spans="1:8">
      <c r="A69" s="25"/>
      <c r="B69" s="26"/>
      <c r="D69" s="27"/>
      <c r="H69" s="28"/>
    </row>
    <row r="70" spans="1:8">
      <c r="H70" s="29"/>
    </row>
    <row r="71" spans="1:8">
      <c r="H71" s="29"/>
    </row>
    <row r="72" spans="1:8">
      <c r="H72" s="29"/>
    </row>
    <row r="73" spans="1:8">
      <c r="H73" s="29"/>
    </row>
    <row r="74" spans="1:8">
      <c r="H74" s="29"/>
    </row>
    <row r="75" spans="1:8">
      <c r="H75" s="29"/>
    </row>
    <row r="76" spans="1:8">
      <c r="H76" s="29"/>
    </row>
    <row r="77" spans="1:8">
      <c r="H77" s="29"/>
    </row>
    <row r="78" spans="1:8">
      <c r="H78" s="29"/>
    </row>
    <row r="79" spans="1:8">
      <c r="H79" s="29"/>
    </row>
    <row r="80" spans="1:8">
      <c r="H80" s="29"/>
    </row>
    <row r="81" spans="8:8">
      <c r="H81" s="29"/>
    </row>
    <row r="82" spans="8:8">
      <c r="H82" s="29"/>
    </row>
    <row r="83" spans="8:8">
      <c r="H83" s="29"/>
    </row>
    <row r="84" spans="8:8">
      <c r="H84" s="29"/>
    </row>
    <row r="85" spans="8:8">
      <c r="H85" s="29"/>
    </row>
    <row r="86" spans="8:8">
      <c r="H86" s="29"/>
    </row>
    <row r="87" spans="8:8">
      <c r="H87" s="29"/>
    </row>
    <row r="88" spans="8:8">
      <c r="H88" s="29"/>
    </row>
    <row r="89" spans="8:8">
      <c r="H89" s="29"/>
    </row>
    <row r="90" spans="8:8">
      <c r="H90" s="29"/>
    </row>
    <row r="91" spans="8:8">
      <c r="H91" s="29"/>
    </row>
    <row r="92" spans="8:8">
      <c r="H92" s="29"/>
    </row>
    <row r="93" spans="8:8">
      <c r="H93" s="29"/>
    </row>
    <row r="94" spans="8:8">
      <c r="H94" s="29"/>
    </row>
    <row r="95" spans="8:8">
      <c r="H95" s="29"/>
    </row>
    <row r="96" spans="8:8">
      <c r="H96" s="29"/>
    </row>
    <row r="97" spans="8:8">
      <c r="H97" s="29"/>
    </row>
    <row r="98" spans="8:8">
      <c r="H98" s="29"/>
    </row>
    <row r="99" spans="8:8">
      <c r="H99" s="29"/>
    </row>
    <row r="100" spans="8:8">
      <c r="H100" s="29"/>
    </row>
    <row r="101" spans="8:8">
      <c r="H101" s="29"/>
    </row>
    <row r="102" spans="8:8">
      <c r="H102" s="29"/>
    </row>
    <row r="103" spans="8:8">
      <c r="H103" s="29"/>
    </row>
    <row r="104" spans="8:8">
      <c r="H104" s="29"/>
    </row>
    <row r="105" spans="8:8">
      <c r="H105" s="29"/>
    </row>
    <row r="106" spans="8:8">
      <c r="H106" s="29"/>
    </row>
    <row r="107" spans="8:8">
      <c r="H107" s="29"/>
    </row>
    <row r="108" spans="8:8">
      <c r="H108" s="29"/>
    </row>
    <row r="109" spans="8:8">
      <c r="H109" s="29"/>
    </row>
    <row r="110" spans="8:8">
      <c r="H110" s="29"/>
    </row>
    <row r="111" spans="8:8">
      <c r="H111" s="29"/>
    </row>
    <row r="112" spans="8:8">
      <c r="H112" s="29"/>
    </row>
    <row r="113" spans="8:8">
      <c r="H113" s="29"/>
    </row>
    <row r="114" spans="8:8">
      <c r="H114" s="29"/>
    </row>
    <row r="115" spans="8:8">
      <c r="H115" s="29"/>
    </row>
    <row r="116" spans="8:8">
      <c r="H116" s="29"/>
    </row>
    <row r="117" spans="8:8">
      <c r="H117" s="29"/>
    </row>
    <row r="118" spans="8:8">
      <c r="H118" s="29"/>
    </row>
    <row r="119" spans="8:8">
      <c r="H119" s="29"/>
    </row>
    <row r="120" spans="8:8">
      <c r="H120" s="29"/>
    </row>
    <row r="121" spans="8:8">
      <c r="H121" s="29"/>
    </row>
    <row r="122" spans="8:8">
      <c r="H122" s="29"/>
    </row>
    <row r="123" spans="8:8">
      <c r="H123" s="29"/>
    </row>
    <row r="124" spans="8:8">
      <c r="H124" s="29"/>
    </row>
    <row r="125" spans="8:8">
      <c r="H125" s="29"/>
    </row>
    <row r="126" spans="8:8">
      <c r="H126" s="29"/>
    </row>
    <row r="127" spans="8:8">
      <c r="H127" s="29"/>
    </row>
    <row r="128" spans="8:8">
      <c r="H128" s="29"/>
    </row>
    <row r="129" spans="8:8">
      <c r="H129" s="29"/>
    </row>
    <row r="130" spans="8:8">
      <c r="H130" s="29"/>
    </row>
    <row r="131" spans="8:8">
      <c r="H131" s="29"/>
    </row>
    <row r="132" spans="8:8">
      <c r="H132" s="29"/>
    </row>
    <row r="133" spans="8:8">
      <c r="H133" s="29"/>
    </row>
    <row r="134" spans="8:8">
      <c r="H134" s="29"/>
    </row>
    <row r="135" spans="8:8">
      <c r="H135" s="29"/>
    </row>
    <row r="136" spans="8:8">
      <c r="H136" s="29"/>
    </row>
    <row r="137" spans="8:8">
      <c r="H137" s="29"/>
    </row>
    <row r="138" spans="8:8">
      <c r="H138" s="29"/>
    </row>
    <row r="139" spans="8:8">
      <c r="H139" s="29"/>
    </row>
    <row r="140" spans="8:8">
      <c r="H140" s="29"/>
    </row>
    <row r="141" spans="8:8">
      <c r="H141" s="29"/>
    </row>
    <row r="142" spans="8:8">
      <c r="H142" s="29"/>
    </row>
    <row r="143" spans="8:8">
      <c r="H143" s="29"/>
    </row>
  </sheetData>
  <mergeCells count="9">
    <mergeCell ref="B20:C20"/>
    <mergeCell ref="D20:E20"/>
    <mergeCell ref="F20:G20"/>
    <mergeCell ref="B3:C3"/>
    <mergeCell ref="D3:E3"/>
    <mergeCell ref="F3:G3"/>
    <mergeCell ref="B8:C8"/>
    <mergeCell ref="D8:E8"/>
    <mergeCell ref="F8:G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13" workbookViewId="0">
      <selection activeCell="F41" sqref="F41:F46"/>
    </sheetView>
  </sheetViews>
  <sheetFormatPr baseColWidth="10" defaultColWidth="14.5" defaultRowHeight="15" customHeight="1" x14ac:dyDescent="0"/>
  <cols>
    <col min="1" max="16384" width="14.5" style="39"/>
  </cols>
  <sheetData>
    <row r="1" spans="1:26" ht="16">
      <c r="A1" s="1" t="s">
        <v>111</v>
      </c>
      <c r="B1" s="42" t="s">
        <v>120</v>
      </c>
      <c r="C1" s="2" t="s">
        <v>121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" customHeight="1">
      <c r="A3" s="6" t="s">
        <v>5</v>
      </c>
      <c r="B3" s="40" t="s">
        <v>112</v>
      </c>
      <c r="C3" s="4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4"/>
      <c r="B4" s="8">
        <v>1</v>
      </c>
      <c r="C4" s="8">
        <v>2</v>
      </c>
      <c r="D4" s="9" t="s">
        <v>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 t="s">
        <v>113</v>
      </c>
      <c r="B5" s="43">
        <v>4.4999999999999998E-2</v>
      </c>
      <c r="C5" s="43">
        <v>4.07E-2</v>
      </c>
      <c r="D5" s="13">
        <f>AVERAGE(B5:C5)</f>
        <v>4.2849999999999999E-2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" customHeight="1">
      <c r="A7" s="6" t="s">
        <v>11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4" t="s">
        <v>13</v>
      </c>
      <c r="B8" s="40" t="s">
        <v>114</v>
      </c>
      <c r="C8" s="41"/>
      <c r="D8" s="40" t="s">
        <v>15</v>
      </c>
      <c r="E8" s="41"/>
      <c r="F8" s="14" t="s">
        <v>16</v>
      </c>
      <c r="G8" s="14"/>
      <c r="H8" s="14"/>
      <c r="I8" s="14"/>
      <c r="J8" s="14"/>
      <c r="K8" s="6"/>
      <c r="L8" s="14"/>
      <c r="M8" s="35"/>
      <c r="N8" s="35"/>
      <c r="O8" s="14"/>
      <c r="P8" s="14"/>
      <c r="Q8" s="14"/>
      <c r="R8" s="14"/>
      <c r="S8" s="44"/>
      <c r="T8" s="44"/>
      <c r="U8" s="14"/>
      <c r="V8" s="14"/>
      <c r="W8" s="14"/>
      <c r="X8" s="14"/>
      <c r="Y8" s="14"/>
      <c r="Z8" s="14"/>
    </row>
    <row r="9" spans="1:26">
      <c r="A9" s="15" t="s">
        <v>115</v>
      </c>
      <c r="B9" s="8">
        <v>1</v>
      </c>
      <c r="C9" s="8">
        <v>2</v>
      </c>
      <c r="D9" s="8">
        <v>1</v>
      </c>
      <c r="E9" s="8">
        <v>2</v>
      </c>
      <c r="F9" s="6" t="s">
        <v>9</v>
      </c>
      <c r="G9" s="14"/>
      <c r="H9" s="14"/>
      <c r="I9" s="14"/>
      <c r="J9" s="14"/>
      <c r="K9" s="30">
        <f>SLOPE(F10:F16,A10:A16)</f>
        <v>2.2846525129465164E-2</v>
      </c>
      <c r="L9" s="45"/>
      <c r="M9" s="33"/>
      <c r="N9" s="33"/>
      <c r="O9" s="14"/>
      <c r="P9" s="14"/>
      <c r="Q9" s="14"/>
      <c r="R9" s="14"/>
      <c r="S9" s="44"/>
      <c r="T9" s="44"/>
      <c r="U9" s="14"/>
      <c r="V9" s="14"/>
      <c r="W9" s="14"/>
      <c r="X9" s="14"/>
      <c r="Y9" s="14"/>
      <c r="Z9" s="14"/>
    </row>
    <row r="10" spans="1:26" ht="15" customHeight="1">
      <c r="A10" s="14">
        <v>0</v>
      </c>
      <c r="B10" s="43">
        <v>4.4999999999999998E-2</v>
      </c>
      <c r="C10" s="43">
        <v>4.07E-2</v>
      </c>
      <c r="D10" s="46">
        <f t="shared" ref="D10:E16" si="0">B10-$D$5</f>
        <v>2.1499999999999991E-3</v>
      </c>
      <c r="E10" s="46">
        <f t="shared" si="0"/>
        <v>-2.1499999999999991E-3</v>
      </c>
      <c r="F10" s="13">
        <f t="shared" ref="F10:F16" si="1">AVERAGE(D10:E10)</f>
        <v>0</v>
      </c>
      <c r="G10" s="14"/>
      <c r="H10" s="14"/>
      <c r="I10" s="14"/>
      <c r="J10" s="14"/>
      <c r="K10" s="30"/>
      <c r="L10" s="45"/>
      <c r="M10" s="36"/>
      <c r="N10" s="36"/>
      <c r="O10" s="14"/>
      <c r="P10" s="14"/>
      <c r="Q10" s="14"/>
      <c r="R10" s="14"/>
      <c r="S10" s="14"/>
      <c r="T10" s="44"/>
      <c r="U10" s="14"/>
      <c r="V10" s="14"/>
      <c r="W10" s="14"/>
      <c r="X10" s="14"/>
      <c r="Y10" s="14"/>
      <c r="Z10" s="14"/>
    </row>
    <row r="11" spans="1:26" ht="15" customHeight="1">
      <c r="A11" s="14">
        <v>0.1</v>
      </c>
      <c r="B11" s="43">
        <v>4.65E-2</v>
      </c>
      <c r="C11" s="43">
        <v>6.0699999999999997E-2</v>
      </c>
      <c r="D11" s="46">
        <f t="shared" si="0"/>
        <v>3.6500000000000005E-3</v>
      </c>
      <c r="E11" s="46">
        <f t="shared" si="0"/>
        <v>1.7849999999999998E-2</v>
      </c>
      <c r="F11" s="13">
        <f t="shared" si="1"/>
        <v>1.0749999999999999E-2</v>
      </c>
      <c r="G11" s="14"/>
      <c r="H11" s="14"/>
      <c r="I11" s="14"/>
      <c r="J11" s="14"/>
      <c r="K11" s="30"/>
      <c r="L11" s="45"/>
      <c r="M11" s="36"/>
      <c r="N11" s="47"/>
      <c r="O11" s="14"/>
      <c r="P11" s="14"/>
      <c r="Q11" s="14"/>
      <c r="R11" s="14"/>
      <c r="S11" s="14"/>
      <c r="T11" s="44"/>
      <c r="U11" s="14"/>
      <c r="V11" s="14"/>
      <c r="W11" s="14"/>
      <c r="X11" s="14"/>
      <c r="Y11" s="14"/>
      <c r="Z11" s="14"/>
    </row>
    <row r="12" spans="1:26" ht="15" customHeight="1">
      <c r="A12" s="14">
        <v>0.5</v>
      </c>
      <c r="B12" s="43">
        <v>4.9099999999999998E-2</v>
      </c>
      <c r="C12" s="43">
        <v>6.7400000000000002E-2</v>
      </c>
      <c r="D12" s="46">
        <f t="shared" si="0"/>
        <v>6.2499999999999986E-3</v>
      </c>
      <c r="E12" s="46">
        <f t="shared" si="0"/>
        <v>2.4550000000000002E-2</v>
      </c>
      <c r="F12" s="13">
        <f t="shared" si="1"/>
        <v>1.54E-2</v>
      </c>
      <c r="G12" s="14"/>
      <c r="H12" s="14"/>
      <c r="I12" s="14"/>
      <c r="J12" s="14"/>
      <c r="K12" s="48"/>
      <c r="L12" s="33"/>
      <c r="M12" s="36"/>
      <c r="N12" s="14"/>
      <c r="O12" s="14"/>
      <c r="P12" s="14"/>
      <c r="Q12" s="14"/>
      <c r="R12" s="14"/>
      <c r="S12" s="14"/>
      <c r="T12" s="44"/>
      <c r="U12" s="14"/>
      <c r="V12" s="14"/>
      <c r="W12" s="14"/>
      <c r="X12" s="14"/>
      <c r="Y12" s="14"/>
      <c r="Z12" s="14"/>
    </row>
    <row r="13" spans="1:26" ht="15" customHeight="1">
      <c r="A13" s="14">
        <v>1</v>
      </c>
      <c r="B13" s="43">
        <v>5.91E-2</v>
      </c>
      <c r="C13" s="43"/>
      <c r="D13" s="46">
        <f t="shared" si="0"/>
        <v>1.6250000000000001E-2</v>
      </c>
      <c r="E13" s="46"/>
      <c r="F13" s="13">
        <f t="shared" si="1"/>
        <v>1.6250000000000001E-2</v>
      </c>
      <c r="G13" s="14"/>
      <c r="H13" s="14"/>
      <c r="I13" s="14"/>
      <c r="J13" s="14"/>
      <c r="K13" s="14"/>
      <c r="L13" s="49"/>
      <c r="M13" s="14"/>
      <c r="N13" s="14"/>
      <c r="O13" s="14"/>
      <c r="P13" s="14"/>
      <c r="Q13" s="14"/>
      <c r="R13" s="14"/>
      <c r="S13" s="14"/>
      <c r="T13" s="44"/>
      <c r="U13" s="14"/>
      <c r="V13" s="14"/>
      <c r="W13" s="14"/>
      <c r="X13" s="14"/>
      <c r="Y13" s="14"/>
      <c r="Z13" s="14"/>
    </row>
    <row r="14" spans="1:26" ht="15" customHeight="1">
      <c r="A14" s="14">
        <v>5</v>
      </c>
      <c r="B14" s="43">
        <v>0.13689999999999999</v>
      </c>
      <c r="C14" s="43">
        <v>0.12920000000000001</v>
      </c>
      <c r="D14" s="46">
        <f t="shared" si="0"/>
        <v>9.4049999999999995E-2</v>
      </c>
      <c r="E14" s="46">
        <f t="shared" si="0"/>
        <v>8.635000000000001E-2</v>
      </c>
      <c r="F14" s="13">
        <f t="shared" si="1"/>
        <v>9.0200000000000002E-2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44"/>
      <c r="U14" s="14"/>
      <c r="V14" s="14"/>
      <c r="W14" s="14"/>
      <c r="X14" s="14"/>
      <c r="Y14" s="14"/>
      <c r="Z14" s="14"/>
    </row>
    <row r="15" spans="1:26" ht="15" customHeight="1">
      <c r="A15" s="14">
        <v>10</v>
      </c>
      <c r="B15" s="43">
        <v>0.27429999999999999</v>
      </c>
      <c r="C15" s="43">
        <v>0.25459999999999999</v>
      </c>
      <c r="D15" s="46">
        <f t="shared" si="0"/>
        <v>0.23144999999999999</v>
      </c>
      <c r="E15" s="46">
        <f t="shared" si="0"/>
        <v>0.21174999999999999</v>
      </c>
      <c r="F15" s="13">
        <f t="shared" si="1"/>
        <v>0.22159999999999999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44"/>
      <c r="U15" s="14"/>
      <c r="V15" s="14"/>
      <c r="W15" s="14"/>
      <c r="X15" s="14"/>
      <c r="Y15" s="14"/>
      <c r="Z15" s="14"/>
    </row>
    <row r="16" spans="1:26" ht="15" customHeight="1">
      <c r="A16" s="14">
        <v>20</v>
      </c>
      <c r="B16" s="43">
        <v>0.52300000000000002</v>
      </c>
      <c r="C16" s="43">
        <v>0.4849</v>
      </c>
      <c r="D16" s="46">
        <f t="shared" si="0"/>
        <v>0.48015000000000002</v>
      </c>
      <c r="E16" s="46">
        <f t="shared" si="0"/>
        <v>0.44205</v>
      </c>
      <c r="F16" s="13">
        <f t="shared" si="1"/>
        <v>0.46110000000000001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6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4"/>
      <c r="B18" s="44"/>
      <c r="C18" s="44"/>
      <c r="D18" s="44"/>
      <c r="E18" s="44"/>
      <c r="F18" s="13"/>
      <c r="G18" s="14"/>
      <c r="H18" s="14"/>
      <c r="I18" s="14"/>
      <c r="J18" s="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50"/>
      <c r="B19" s="14"/>
      <c r="C19" s="14"/>
      <c r="D19" s="14"/>
      <c r="E19" s="14"/>
      <c r="F19" s="13"/>
      <c r="G19" s="14"/>
      <c r="H19" s="14"/>
      <c r="I19" s="14"/>
      <c r="J19" s="6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50"/>
      <c r="B21" s="40" t="s">
        <v>116</v>
      </c>
      <c r="C21" s="41"/>
      <c r="D21" s="40" t="s">
        <v>117</v>
      </c>
      <c r="E21" s="41"/>
      <c r="F21" s="14"/>
      <c r="G21" s="38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 thickBot="1">
      <c r="A22" s="22" t="s">
        <v>118</v>
      </c>
      <c r="B22" s="14">
        <v>1</v>
      </c>
      <c r="C22" s="14">
        <v>2</v>
      </c>
      <c r="D22" s="23">
        <v>1</v>
      </c>
      <c r="E22" s="23">
        <v>2</v>
      </c>
      <c r="F22" s="24" t="s">
        <v>119</v>
      </c>
      <c r="G22" s="53" t="s">
        <v>122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 thickTop="1">
      <c r="A23" s="25">
        <v>1</v>
      </c>
      <c r="B23" s="51">
        <v>4.1300000000000003E-2</v>
      </c>
      <c r="C23" s="51">
        <v>4.3499999999999997E-2</v>
      </c>
      <c r="D23" s="13">
        <f t="shared" ref="D23:E70" si="2">(B23-$D$5)/$K$9</f>
        <v>-6.7844015280947953E-2</v>
      </c>
      <c r="E23" s="13">
        <f t="shared" si="2"/>
        <v>2.8450716085558797E-2</v>
      </c>
      <c r="F23" s="28">
        <f t="shared" ref="F23:F70" si="3">AVERAGE(D23:E23)</f>
        <v>-1.9696649597694578E-2</v>
      </c>
      <c r="G23" s="52" t="s">
        <v>32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>
      <c r="A24" s="25">
        <v>2</v>
      </c>
      <c r="B24" s="51">
        <v>4.2900000000000001E-2</v>
      </c>
      <c r="C24" s="51">
        <v>4.4400000000000002E-2</v>
      </c>
      <c r="D24" s="13">
        <f t="shared" si="2"/>
        <v>2.1885166219661315E-3</v>
      </c>
      <c r="E24" s="13">
        <f t="shared" si="2"/>
        <v>6.7844015280948244E-2</v>
      </c>
      <c r="F24" s="28">
        <f t="shared" si="3"/>
        <v>3.5016265951457189E-2</v>
      </c>
      <c r="G24" s="52" t="s">
        <v>33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>
      <c r="A25" s="25">
        <v>3</v>
      </c>
      <c r="B25" s="51">
        <v>4.6899999999999997E-2</v>
      </c>
      <c r="C25" s="51">
        <v>4.6600000000000003E-2</v>
      </c>
      <c r="D25" s="13">
        <f t="shared" si="2"/>
        <v>0.17726984637925147</v>
      </c>
      <c r="E25" s="13">
        <f t="shared" si="2"/>
        <v>0.16413874664745529</v>
      </c>
      <c r="F25" s="28">
        <f t="shared" si="3"/>
        <v>0.17070429651335339</v>
      </c>
      <c r="G25" s="52" t="s">
        <v>34</v>
      </c>
      <c r="H25" s="14"/>
      <c r="I25" s="14"/>
      <c r="J25" s="6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>
      <c r="A26" s="25">
        <v>4</v>
      </c>
      <c r="B26" s="51">
        <v>5.1999999999999998E-2</v>
      </c>
      <c r="C26" s="51">
        <v>5.1200000000000002E-2</v>
      </c>
      <c r="D26" s="13">
        <f t="shared" si="2"/>
        <v>0.4004985418197905</v>
      </c>
      <c r="E26" s="13">
        <f t="shared" si="2"/>
        <v>0.36548227586833359</v>
      </c>
      <c r="F26" s="28">
        <f t="shared" si="3"/>
        <v>0.38299040884406205</v>
      </c>
      <c r="G26" s="52" t="s">
        <v>35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A27" s="25">
        <v>5</v>
      </c>
      <c r="B27" s="51">
        <v>4.8800000000000003E-2</v>
      </c>
      <c r="C27" s="51">
        <v>5.1700000000000003E-2</v>
      </c>
      <c r="D27" s="13">
        <f t="shared" si="2"/>
        <v>0.26043347801396233</v>
      </c>
      <c r="E27" s="13">
        <f t="shared" si="2"/>
        <v>0.38736744208799434</v>
      </c>
      <c r="F27" s="28">
        <f t="shared" si="3"/>
        <v>0.32390046005097833</v>
      </c>
      <c r="G27" s="52" t="s">
        <v>36</v>
      </c>
      <c r="H27" s="14"/>
      <c r="I27" s="14"/>
      <c r="J27" s="6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>
      <c r="A28" s="25">
        <v>6</v>
      </c>
      <c r="B28" s="51">
        <v>4.7500000000000001E-2</v>
      </c>
      <c r="C28" s="51">
        <v>5.5100000000000003E-2</v>
      </c>
      <c r="D28" s="13">
        <f t="shared" si="2"/>
        <v>0.20353204584284446</v>
      </c>
      <c r="E28" s="13">
        <f t="shared" si="2"/>
        <v>0.53618657238168699</v>
      </c>
      <c r="F28" s="28">
        <f t="shared" si="3"/>
        <v>0.36985930911226572</v>
      </c>
      <c r="G28" s="52" t="s">
        <v>37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>
      <c r="A29" s="25">
        <v>7</v>
      </c>
      <c r="B29" s="51">
        <v>4.6199999999999998E-2</v>
      </c>
      <c r="C29" s="51">
        <v>4.8399999999999999E-2</v>
      </c>
      <c r="D29" s="13">
        <f t="shared" si="2"/>
        <v>0.14663061367172656</v>
      </c>
      <c r="E29" s="13">
        <f t="shared" si="2"/>
        <v>0.2429253450382336</v>
      </c>
      <c r="F29" s="28">
        <f t="shared" si="3"/>
        <v>0.19477797935498009</v>
      </c>
      <c r="G29" s="52" t="s">
        <v>38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>
      <c r="A30" s="25">
        <v>8</v>
      </c>
      <c r="B30" s="51">
        <v>4.8300000000000003E-2</v>
      </c>
      <c r="C30" s="51">
        <v>4.3900000000000002E-2</v>
      </c>
      <c r="D30" s="13">
        <f t="shared" si="2"/>
        <v>0.23854831179430164</v>
      </c>
      <c r="E30" s="13">
        <f t="shared" si="2"/>
        <v>4.5958849061287541E-2</v>
      </c>
      <c r="F30" s="28">
        <f t="shared" si="3"/>
        <v>0.1422535804277946</v>
      </c>
      <c r="G30" s="52" t="s">
        <v>39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>
      <c r="A31" s="25">
        <v>9</v>
      </c>
      <c r="B31" s="51">
        <v>4.3400000000000001E-2</v>
      </c>
      <c r="C31" s="51">
        <v>4.3799999999999999E-2</v>
      </c>
      <c r="D31" s="13">
        <f t="shared" si="2"/>
        <v>2.4073682841626837E-2</v>
      </c>
      <c r="E31" s="13">
        <f t="shared" si="2"/>
        <v>4.1581815817355282E-2</v>
      </c>
      <c r="F31" s="28">
        <f t="shared" si="3"/>
        <v>3.2827749329491063E-2</v>
      </c>
      <c r="G31" s="52" t="s">
        <v>40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>
      <c r="A32" s="25">
        <v>10</v>
      </c>
      <c r="B32" s="51">
        <v>5.16E-2</v>
      </c>
      <c r="C32" s="51">
        <v>4.8800000000000003E-2</v>
      </c>
      <c r="D32" s="13">
        <f t="shared" si="2"/>
        <v>0.38299040884406205</v>
      </c>
      <c r="E32" s="13">
        <f t="shared" si="2"/>
        <v>0.26043347801396233</v>
      </c>
      <c r="F32" s="28">
        <f t="shared" si="3"/>
        <v>0.32171194342901221</v>
      </c>
      <c r="G32" s="52" t="s">
        <v>41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>
      <c r="A33" s="25">
        <v>11</v>
      </c>
      <c r="B33" s="51">
        <v>4.6199999999999998E-2</v>
      </c>
      <c r="C33" s="51">
        <v>4.5400000000000003E-2</v>
      </c>
      <c r="D33" s="13">
        <f t="shared" si="2"/>
        <v>0.14663061367172656</v>
      </c>
      <c r="E33" s="13">
        <f t="shared" si="2"/>
        <v>0.11161434772026967</v>
      </c>
      <c r="F33" s="28">
        <f t="shared" si="3"/>
        <v>0.1291224806959981</v>
      </c>
      <c r="G33" s="52" t="s">
        <v>42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>
      <c r="A34" s="25">
        <v>12</v>
      </c>
      <c r="B34" s="51">
        <v>4.6199999999999998E-2</v>
      </c>
      <c r="C34" s="51">
        <v>4.4200000000000003E-2</v>
      </c>
      <c r="D34" s="13">
        <f t="shared" si="2"/>
        <v>0.14663061367172656</v>
      </c>
      <c r="E34" s="13">
        <f t="shared" si="2"/>
        <v>5.9089948793084025E-2</v>
      </c>
      <c r="F34" s="28">
        <f t="shared" si="3"/>
        <v>0.10286028123240529</v>
      </c>
      <c r="G34" s="52" t="s">
        <v>43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>
      <c r="A35" s="25">
        <v>13</v>
      </c>
      <c r="B35" s="51">
        <v>5.7000000000000002E-2</v>
      </c>
      <c r="C35" s="51">
        <v>5.8599999999999999E-2</v>
      </c>
      <c r="D35" s="13">
        <f t="shared" si="2"/>
        <v>0.61935020401639751</v>
      </c>
      <c r="E35" s="13">
        <f t="shared" si="2"/>
        <v>0.68938273591931165</v>
      </c>
      <c r="F35" s="28">
        <f t="shared" si="3"/>
        <v>0.65436646996785464</v>
      </c>
      <c r="G35" s="52" t="s">
        <v>44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customHeight="1">
      <c r="A36" s="25">
        <v>14</v>
      </c>
      <c r="B36" s="51">
        <v>5.62E-2</v>
      </c>
      <c r="C36" s="51">
        <v>5.8999999999999997E-2</v>
      </c>
      <c r="D36" s="13">
        <f t="shared" si="2"/>
        <v>0.58433393806494038</v>
      </c>
      <c r="E36" s="13">
        <f t="shared" si="2"/>
        <v>0.70689086889504005</v>
      </c>
      <c r="F36" s="28">
        <f t="shared" si="3"/>
        <v>0.64561240347999016</v>
      </c>
      <c r="G36" s="52" t="s">
        <v>45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>
      <c r="A37" s="25">
        <v>15</v>
      </c>
      <c r="B37" s="51">
        <v>0.1646</v>
      </c>
      <c r="C37" s="51"/>
      <c r="D37" s="13">
        <f t="shared" si="2"/>
        <v>5.3290379744873775</v>
      </c>
      <c r="E37" s="13"/>
      <c r="F37" s="28">
        <f>D37</f>
        <v>5.3290379744873775</v>
      </c>
      <c r="G37" s="52" t="s">
        <v>46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" customHeight="1">
      <c r="A38" s="25">
        <v>16</v>
      </c>
      <c r="B38" s="51">
        <v>4.9299999999999997E-2</v>
      </c>
      <c r="C38" s="51">
        <v>5.0700000000000002E-2</v>
      </c>
      <c r="D38" s="13">
        <f t="shared" si="2"/>
        <v>0.28231864423362274</v>
      </c>
      <c r="E38" s="13">
        <f t="shared" si="2"/>
        <v>0.3435971096486729</v>
      </c>
      <c r="F38" s="28">
        <f t="shared" si="3"/>
        <v>0.31295787694114785</v>
      </c>
      <c r="G38" s="52" t="s">
        <v>47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4">
      <c r="A39" s="14">
        <v>17</v>
      </c>
      <c r="B39" s="51">
        <v>0.156</v>
      </c>
      <c r="C39" s="51">
        <v>0.11799999999999999</v>
      </c>
      <c r="D39" s="14">
        <f>(B39-$D$5)/$K$9</f>
        <v>4.9526131155092132</v>
      </c>
      <c r="E39" s="13">
        <f t="shared" si="2"/>
        <v>3.289340482815001</v>
      </c>
      <c r="F39" s="28">
        <f t="shared" si="3"/>
        <v>4.1209767991621069</v>
      </c>
      <c r="G39" s="52" t="s">
        <v>48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4">
      <c r="A40" s="14">
        <v>18</v>
      </c>
      <c r="B40" s="51">
        <v>4.6899999999999997E-2</v>
      </c>
      <c r="C40" s="51">
        <v>4.5499999999999999E-2</v>
      </c>
      <c r="D40" s="14">
        <f>(B40-$D$5)/$K$9</f>
        <v>0.17726984637925147</v>
      </c>
      <c r="E40" s="13">
        <f t="shared" si="2"/>
        <v>0.11599138096420163</v>
      </c>
      <c r="F40" s="28">
        <f t="shared" si="3"/>
        <v>0.14663061367172656</v>
      </c>
      <c r="G40" s="52" t="s">
        <v>49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4">
      <c r="A41" s="14">
        <v>19</v>
      </c>
      <c r="B41" s="51">
        <v>4.1599999999999998E-2</v>
      </c>
      <c r="C41" s="51">
        <v>4.02E-2</v>
      </c>
      <c r="D41" s="14">
        <f>(B41-$D$5)/$K$9</f>
        <v>-5.4712915549151767E-2</v>
      </c>
      <c r="E41" s="13">
        <f t="shared" si="2"/>
        <v>-0.11599138096420163</v>
      </c>
      <c r="F41" s="28">
        <f t="shared" si="3"/>
        <v>-8.5352148256676696E-2</v>
      </c>
      <c r="G41" s="52" t="s">
        <v>24</v>
      </c>
      <c r="H41"/>
      <c r="I41"/>
      <c r="J41"/>
      <c r="K41"/>
      <c r="L41"/>
      <c r="M41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4">
      <c r="A42" s="14">
        <v>20</v>
      </c>
      <c r="B42" s="51">
        <v>4.0300000000000002E-2</v>
      </c>
      <c r="C42" s="51">
        <v>4.1399999999999999E-2</v>
      </c>
      <c r="D42" s="14">
        <f t="shared" ref="D42:D46" si="4">(B42-$D$5)/$K$9</f>
        <v>-0.11161434772026936</v>
      </c>
      <c r="E42" s="13">
        <f t="shared" si="2"/>
        <v>-6.3466982037015993E-2</v>
      </c>
      <c r="F42" s="28">
        <f t="shared" si="3"/>
        <v>-8.7540664878642677E-2</v>
      </c>
      <c r="G42" s="52" t="s">
        <v>25</v>
      </c>
      <c r="H42"/>
      <c r="I42"/>
      <c r="J42"/>
      <c r="K42"/>
      <c r="L42"/>
      <c r="M42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4">
      <c r="A43" s="14">
        <v>21</v>
      </c>
      <c r="B43" s="51">
        <v>4.2099999999999999E-2</v>
      </c>
      <c r="C43" s="51">
        <v>4.6300000000000001E-2</v>
      </c>
      <c r="D43" s="14">
        <f t="shared" si="4"/>
        <v>-3.2827749329491063E-2</v>
      </c>
      <c r="E43" s="13">
        <f t="shared" si="2"/>
        <v>0.15100764691565882</v>
      </c>
      <c r="F43" s="28">
        <f t="shared" si="3"/>
        <v>5.908994879308388E-2</v>
      </c>
      <c r="G43" s="52" t="s">
        <v>26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4">
      <c r="A44" s="14">
        <v>22</v>
      </c>
      <c r="B44" s="51">
        <v>4.2099999999999999E-2</v>
      </c>
      <c r="C44" s="51">
        <v>4.3499999999999997E-2</v>
      </c>
      <c r="D44" s="14">
        <f t="shared" si="4"/>
        <v>-3.2827749329491063E-2</v>
      </c>
      <c r="E44" s="13">
        <f t="shared" si="2"/>
        <v>2.8450716085558797E-2</v>
      </c>
      <c r="F44" s="28">
        <f t="shared" si="3"/>
        <v>-2.1885166219661328E-3</v>
      </c>
      <c r="G44" s="52" t="s">
        <v>27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4">
      <c r="A45" s="14">
        <v>23</v>
      </c>
      <c r="B45" s="51">
        <v>4.2000000000000003E-2</v>
      </c>
      <c r="C45" s="51">
        <v>4.3900000000000002E-2</v>
      </c>
      <c r="D45" s="14">
        <f t="shared" si="4"/>
        <v>-3.7204782573423016E-2</v>
      </c>
      <c r="E45" s="13">
        <f t="shared" si="2"/>
        <v>4.5958849061287541E-2</v>
      </c>
      <c r="F45" s="28">
        <f t="shared" si="3"/>
        <v>4.3770332439322622E-3</v>
      </c>
      <c r="G45" s="52" t="s">
        <v>28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4">
      <c r="A46" s="14">
        <v>24</v>
      </c>
      <c r="B46" s="51">
        <v>4.3499999999999997E-2</v>
      </c>
      <c r="C46" s="51">
        <v>4.4400000000000002E-2</v>
      </c>
      <c r="D46" s="14">
        <f t="shared" si="4"/>
        <v>2.8450716085558797E-2</v>
      </c>
      <c r="E46" s="13">
        <f t="shared" si="2"/>
        <v>6.7844015280948244E-2</v>
      </c>
      <c r="F46" s="28">
        <f t="shared" si="3"/>
        <v>4.8147365683253521E-2</v>
      </c>
      <c r="G46" s="52" t="s">
        <v>29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4">
      <c r="A47" s="14">
        <v>25</v>
      </c>
      <c r="B47" s="51"/>
      <c r="C47" s="51"/>
      <c r="D47" s="14">
        <f t="shared" si="2"/>
        <v>-1.8755587450249209</v>
      </c>
      <c r="E47" s="14"/>
      <c r="F47" s="28">
        <f t="shared" si="3"/>
        <v>-1.8755587450249209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4">
      <c r="A48" s="14">
        <v>26</v>
      </c>
      <c r="B48" s="51"/>
      <c r="C48" s="51"/>
      <c r="D48" s="14">
        <f t="shared" si="2"/>
        <v>-1.8755587450249209</v>
      </c>
      <c r="E48" s="14"/>
      <c r="F48" s="28">
        <f t="shared" si="3"/>
        <v>-1.8755587450249209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4">
      <c r="A49" s="14">
        <v>27</v>
      </c>
      <c r="B49" s="51"/>
      <c r="C49" s="51"/>
      <c r="D49" s="14">
        <f t="shared" si="2"/>
        <v>-1.8755587450249209</v>
      </c>
      <c r="E49" s="14"/>
      <c r="F49" s="28">
        <f t="shared" si="3"/>
        <v>-1.8755587450249209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4">
      <c r="A50" s="14">
        <v>28</v>
      </c>
      <c r="B50" s="51"/>
      <c r="C50" s="51"/>
      <c r="D50" s="14">
        <f t="shared" si="2"/>
        <v>-1.8755587450249209</v>
      </c>
      <c r="E50" s="14"/>
      <c r="F50" s="28">
        <f t="shared" si="3"/>
        <v>-1.8755587450249209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">
      <c r="A51" s="14">
        <v>29</v>
      </c>
      <c r="B51" s="51"/>
      <c r="C51" s="51"/>
      <c r="D51" s="14">
        <f t="shared" si="2"/>
        <v>-1.8755587450249209</v>
      </c>
      <c r="E51" s="14"/>
      <c r="F51" s="28">
        <f t="shared" si="3"/>
        <v>-1.8755587450249209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4">
      <c r="A52" s="14">
        <v>30</v>
      </c>
      <c r="B52" s="51"/>
      <c r="C52" s="51"/>
      <c r="D52" s="14">
        <f t="shared" si="2"/>
        <v>-1.8755587450249209</v>
      </c>
      <c r="E52" s="14"/>
      <c r="F52" s="28">
        <f t="shared" si="3"/>
        <v>-1.8755587450249209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4">
      <c r="A53" s="14">
        <v>31</v>
      </c>
      <c r="B53" s="51"/>
      <c r="C53" s="51"/>
      <c r="D53" s="14">
        <f t="shared" si="2"/>
        <v>-1.8755587450249209</v>
      </c>
      <c r="E53" s="14"/>
      <c r="F53" s="28">
        <f t="shared" si="3"/>
        <v>-1.8755587450249209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4">
      <c r="A54" s="14">
        <v>32</v>
      </c>
      <c r="B54" s="51"/>
      <c r="C54" s="51"/>
      <c r="D54" s="14">
        <f t="shared" si="2"/>
        <v>-1.8755587450249209</v>
      </c>
      <c r="E54" s="14"/>
      <c r="F54" s="28">
        <f t="shared" si="3"/>
        <v>-1.8755587450249209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4">
      <c r="A55" s="14">
        <v>33</v>
      </c>
      <c r="B55" s="51"/>
      <c r="C55" s="51"/>
      <c r="D55" s="14">
        <f t="shared" si="2"/>
        <v>-1.8755587450249209</v>
      </c>
      <c r="E55" s="14"/>
      <c r="F55" s="28">
        <f t="shared" si="3"/>
        <v>-1.8755587450249209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4">
      <c r="A56" s="14">
        <v>34</v>
      </c>
      <c r="B56" s="51"/>
      <c r="C56" s="51"/>
      <c r="D56" s="14">
        <f t="shared" si="2"/>
        <v>-1.8755587450249209</v>
      </c>
      <c r="E56" s="14"/>
      <c r="F56" s="28">
        <f t="shared" si="3"/>
        <v>-1.8755587450249209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4">
      <c r="A57" s="14">
        <v>35</v>
      </c>
      <c r="B57" s="51"/>
      <c r="C57" s="51"/>
      <c r="D57" s="14">
        <f t="shared" si="2"/>
        <v>-1.8755587450249209</v>
      </c>
      <c r="E57" s="14"/>
      <c r="F57" s="28">
        <f t="shared" si="3"/>
        <v>-1.8755587450249209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4">
      <c r="A58" s="14">
        <v>36</v>
      </c>
      <c r="B58" s="51"/>
      <c r="C58" s="51"/>
      <c r="D58" s="14">
        <f t="shared" si="2"/>
        <v>-1.8755587450249209</v>
      </c>
      <c r="E58" s="14"/>
      <c r="F58" s="28">
        <f t="shared" si="3"/>
        <v>-1.8755587450249209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4">
      <c r="A59" s="14">
        <v>37</v>
      </c>
      <c r="B59" s="51"/>
      <c r="C59" s="51"/>
      <c r="D59" s="14">
        <f t="shared" si="2"/>
        <v>-1.8755587450249209</v>
      </c>
      <c r="E59" s="14"/>
      <c r="F59" s="28">
        <f t="shared" si="3"/>
        <v>-1.8755587450249209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4">
      <c r="A60" s="14">
        <v>38</v>
      </c>
      <c r="B60" s="51"/>
      <c r="C60" s="51"/>
      <c r="D60" s="14">
        <f t="shared" si="2"/>
        <v>-1.8755587450249209</v>
      </c>
      <c r="E60" s="14"/>
      <c r="F60" s="28">
        <f t="shared" si="3"/>
        <v>-1.8755587450249209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4">
      <c r="A61" s="14">
        <v>39</v>
      </c>
      <c r="B61" s="51"/>
      <c r="C61" s="51"/>
      <c r="D61" s="14">
        <f t="shared" si="2"/>
        <v>-1.8755587450249209</v>
      </c>
      <c r="E61" s="14"/>
      <c r="F61" s="28">
        <f t="shared" si="3"/>
        <v>-1.8755587450249209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4">
      <c r="A62" s="14">
        <v>40</v>
      </c>
      <c r="B62" s="51"/>
      <c r="C62" s="51"/>
      <c r="D62" s="14">
        <f t="shared" si="2"/>
        <v>-1.8755587450249209</v>
      </c>
      <c r="E62" s="14"/>
      <c r="F62" s="28">
        <f t="shared" si="3"/>
        <v>-1.8755587450249209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4">
      <c r="A63" s="14">
        <v>41</v>
      </c>
      <c r="B63" s="51"/>
      <c r="C63" s="51"/>
      <c r="D63" s="14">
        <f t="shared" si="2"/>
        <v>-1.8755587450249209</v>
      </c>
      <c r="E63" s="14"/>
      <c r="F63" s="28">
        <f t="shared" si="3"/>
        <v>-1.8755587450249209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4">
      <c r="A64" s="14">
        <v>42</v>
      </c>
      <c r="B64" s="51"/>
      <c r="C64" s="51"/>
      <c r="D64" s="14">
        <f t="shared" si="2"/>
        <v>-1.8755587450249209</v>
      </c>
      <c r="E64" s="14"/>
      <c r="F64" s="28">
        <f t="shared" si="3"/>
        <v>-1.8755587450249209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4">
      <c r="A65" s="14">
        <v>43</v>
      </c>
      <c r="B65" s="51"/>
      <c r="C65" s="51"/>
      <c r="D65" s="14">
        <f t="shared" si="2"/>
        <v>-1.8755587450249209</v>
      </c>
      <c r="E65" s="14"/>
      <c r="F65" s="28">
        <f t="shared" si="3"/>
        <v>-1.8755587450249209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4">
      <c r="A66" s="14">
        <v>44</v>
      </c>
      <c r="B66" s="51"/>
      <c r="C66" s="51"/>
      <c r="D66" s="14">
        <f t="shared" si="2"/>
        <v>-1.8755587450249209</v>
      </c>
      <c r="E66" s="14"/>
      <c r="F66" s="28">
        <f t="shared" si="3"/>
        <v>-1.8755587450249209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4">
      <c r="A67" s="14">
        <v>45</v>
      </c>
      <c r="B67" s="51"/>
      <c r="C67" s="51"/>
      <c r="D67" s="14">
        <f t="shared" si="2"/>
        <v>-1.8755587450249209</v>
      </c>
      <c r="E67" s="14"/>
      <c r="F67" s="28">
        <f t="shared" si="3"/>
        <v>-1.8755587450249209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4">
      <c r="A68" s="14">
        <v>46</v>
      </c>
      <c r="B68" s="51"/>
      <c r="C68" s="51"/>
      <c r="D68" s="14">
        <f t="shared" si="2"/>
        <v>-1.8755587450249209</v>
      </c>
      <c r="E68" s="14"/>
      <c r="F68" s="28">
        <f t="shared" si="3"/>
        <v>-1.8755587450249209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4">
      <c r="A69" s="14">
        <v>47</v>
      </c>
      <c r="B69" s="51"/>
      <c r="C69" s="51"/>
      <c r="D69" s="14">
        <f t="shared" si="2"/>
        <v>-1.8755587450249209</v>
      </c>
      <c r="E69" s="14"/>
      <c r="F69" s="28">
        <f t="shared" si="3"/>
        <v>-1.8755587450249209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4">
      <c r="A70" s="14">
        <v>48</v>
      </c>
      <c r="B70" s="51"/>
      <c r="C70" s="51"/>
      <c r="D70" s="14">
        <f t="shared" si="2"/>
        <v>-1.8755587450249209</v>
      </c>
      <c r="E70" s="14"/>
      <c r="F70" s="28">
        <f t="shared" si="3"/>
        <v>-1.8755587450249209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4">
      <c r="A71" s="14"/>
      <c r="B71" s="14"/>
      <c r="C71" s="14"/>
      <c r="D71" s="14"/>
      <c r="E71" s="14"/>
      <c r="F71" s="28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4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4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4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14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14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14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14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</sheetData>
  <mergeCells count="5">
    <mergeCell ref="B3:C3"/>
    <mergeCell ref="B8:C8"/>
    <mergeCell ref="D8:E8"/>
    <mergeCell ref="B21:C21"/>
    <mergeCell ref="D21:E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I8" sqref="I8:N9"/>
    </sheetView>
  </sheetViews>
  <sheetFormatPr baseColWidth="10" defaultColWidth="8.83203125" defaultRowHeight="14" x14ac:dyDescent="0"/>
  <sheetData>
    <row r="1" spans="2:14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>
      <c r="B2">
        <v>25.8</v>
      </c>
      <c r="C2">
        <v>4.0599999999999997E-2</v>
      </c>
      <c r="D2">
        <v>4.1300000000000003E-2</v>
      </c>
      <c r="E2">
        <v>4.6699999999999998E-2</v>
      </c>
      <c r="F2">
        <v>4.19E-2</v>
      </c>
      <c r="G2">
        <v>4.1300000000000003E-2</v>
      </c>
      <c r="H2">
        <v>4.65E-2</v>
      </c>
      <c r="I2">
        <v>4.5499999999999999E-2</v>
      </c>
      <c r="J2">
        <v>5.7599999999999998E-2</v>
      </c>
      <c r="K2">
        <v>5.6099999999999997E-2</v>
      </c>
      <c r="L2">
        <v>6.1600000000000002E-2</v>
      </c>
      <c r="M2">
        <v>7.4800000000000005E-2</v>
      </c>
      <c r="N2">
        <v>7.5899999999999995E-2</v>
      </c>
    </row>
    <row r="3" spans="2:14">
      <c r="C3">
        <v>4.2299999999999997E-2</v>
      </c>
      <c r="D3">
        <v>6.5199999999999994E-2</v>
      </c>
      <c r="E3">
        <v>4.6699999999999998E-2</v>
      </c>
      <c r="F3">
        <v>4.0599999999999997E-2</v>
      </c>
      <c r="G3">
        <v>4.0399999999999998E-2</v>
      </c>
      <c r="H3">
        <v>4.6899999999999997E-2</v>
      </c>
      <c r="I3">
        <v>4.8300000000000003E-2</v>
      </c>
      <c r="J3">
        <v>5.2900000000000003E-2</v>
      </c>
      <c r="K3">
        <v>5.2900000000000003E-2</v>
      </c>
      <c r="L3">
        <v>6.1699999999999998E-2</v>
      </c>
      <c r="M3">
        <v>7.4800000000000005E-2</v>
      </c>
      <c r="N3">
        <v>7.6700000000000004E-2</v>
      </c>
    </row>
    <row r="4" spans="2:14">
      <c r="C4">
        <v>4.9500000000000002E-2</v>
      </c>
      <c r="D4">
        <v>4.9500000000000002E-2</v>
      </c>
      <c r="E4">
        <v>4.6800000000000001E-2</v>
      </c>
      <c r="F4">
        <v>4.07E-2</v>
      </c>
      <c r="G4">
        <v>4.41E-2</v>
      </c>
      <c r="H4">
        <v>5.3699999999999998E-2</v>
      </c>
      <c r="I4">
        <v>4.6699999999999998E-2</v>
      </c>
      <c r="J4">
        <v>4.82E-2</v>
      </c>
      <c r="K4">
        <v>6.2700000000000006E-2</v>
      </c>
      <c r="L4">
        <v>6.0199999999999997E-2</v>
      </c>
      <c r="M4">
        <v>6.0999999999999999E-2</v>
      </c>
      <c r="N4">
        <v>5.21E-2</v>
      </c>
    </row>
    <row r="5" spans="2:14">
      <c r="C5">
        <v>5.7799999999999997E-2</v>
      </c>
      <c r="D5">
        <v>6.0499999999999998E-2</v>
      </c>
      <c r="E5">
        <v>4.7199999999999999E-2</v>
      </c>
      <c r="F5">
        <v>4.3900000000000002E-2</v>
      </c>
      <c r="G5">
        <v>4.2799999999999998E-2</v>
      </c>
      <c r="H5">
        <v>4.8000000000000001E-2</v>
      </c>
      <c r="I5">
        <v>4.7199999999999999E-2</v>
      </c>
      <c r="J5">
        <v>4.8099999999999997E-2</v>
      </c>
      <c r="K5">
        <v>5.0799999999999998E-2</v>
      </c>
      <c r="L5">
        <v>5.21E-2</v>
      </c>
      <c r="M5">
        <v>9.35E-2</v>
      </c>
      <c r="N5">
        <v>0.1095</v>
      </c>
    </row>
    <row r="6" spans="2:14">
      <c r="C6">
        <v>0.13270000000000001</v>
      </c>
      <c r="D6">
        <v>0.13339999999999999</v>
      </c>
      <c r="E6">
        <v>4.6699999999999998E-2</v>
      </c>
      <c r="F6">
        <v>4.1500000000000002E-2</v>
      </c>
      <c r="G6">
        <v>4.1399999999999999E-2</v>
      </c>
      <c r="H6">
        <v>4.7500000000000001E-2</v>
      </c>
      <c r="I6">
        <v>4.3999999999999997E-2</v>
      </c>
      <c r="J6">
        <v>4.3700000000000003E-2</v>
      </c>
      <c r="K6">
        <v>5.3800000000000001E-2</v>
      </c>
      <c r="L6">
        <v>5.8299999999999998E-2</v>
      </c>
      <c r="M6">
        <v>9.6500000000000002E-2</v>
      </c>
      <c r="N6">
        <v>8.6400000000000005E-2</v>
      </c>
    </row>
    <row r="7" spans="2:14">
      <c r="C7">
        <v>0.26540000000000002</v>
      </c>
      <c r="D7">
        <v>0.2606</v>
      </c>
      <c r="E7">
        <v>4.7600000000000003E-2</v>
      </c>
      <c r="F7">
        <v>4.07E-2</v>
      </c>
      <c r="G7">
        <v>4.0800000000000003E-2</v>
      </c>
      <c r="H7">
        <v>4.7199999999999999E-2</v>
      </c>
      <c r="I7">
        <v>5.16E-2</v>
      </c>
      <c r="J7">
        <v>5.7000000000000002E-2</v>
      </c>
      <c r="K7">
        <v>4.8099999999999997E-2</v>
      </c>
      <c r="L7">
        <v>4.7300000000000002E-2</v>
      </c>
      <c r="M7">
        <v>9.2999999999999999E-2</v>
      </c>
      <c r="N7">
        <v>8.5000000000000006E-2</v>
      </c>
    </row>
    <row r="8" spans="2:14">
      <c r="C8">
        <v>0.49990000000000001</v>
      </c>
      <c r="D8">
        <v>0.49540000000000001</v>
      </c>
      <c r="E8">
        <v>4.7199999999999999E-2</v>
      </c>
      <c r="F8">
        <v>4.1000000000000002E-2</v>
      </c>
      <c r="G8">
        <v>4.48E-2</v>
      </c>
      <c r="H8">
        <v>4.6899999999999997E-2</v>
      </c>
      <c r="I8">
        <v>4.24E-2</v>
      </c>
      <c r="J8">
        <v>4.2099999999999999E-2</v>
      </c>
      <c r="K8">
        <v>4.5999999999999999E-2</v>
      </c>
      <c r="L8">
        <v>4.5199999999999997E-2</v>
      </c>
      <c r="M8">
        <v>5.1400000000000001E-2</v>
      </c>
      <c r="N8">
        <v>5.1299999999999998E-2</v>
      </c>
    </row>
    <row r="9" spans="2:14">
      <c r="C9">
        <v>4.5900000000000003E-2</v>
      </c>
      <c r="D9">
        <v>4.6800000000000001E-2</v>
      </c>
      <c r="E9">
        <v>4.7199999999999999E-2</v>
      </c>
      <c r="F9">
        <v>4.0500000000000001E-2</v>
      </c>
      <c r="G9">
        <v>4.1300000000000003E-2</v>
      </c>
      <c r="H9">
        <v>4.7300000000000002E-2</v>
      </c>
      <c r="I9">
        <v>4.3200000000000002E-2</v>
      </c>
      <c r="J9">
        <v>4.1200000000000001E-2</v>
      </c>
      <c r="K9">
        <v>4.5499999999999999E-2</v>
      </c>
      <c r="L9">
        <v>4.65E-2</v>
      </c>
      <c r="M9">
        <v>4.6899999999999997E-2</v>
      </c>
      <c r="N9">
        <v>4.65E-2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M8" sqref="M8:N9"/>
    </sheetView>
  </sheetViews>
  <sheetFormatPr baseColWidth="10" defaultColWidth="8.83203125" defaultRowHeight="14" x14ac:dyDescent="0"/>
  <sheetData>
    <row r="1" spans="2:14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>
      <c r="B2">
        <v>24.6</v>
      </c>
      <c r="C2">
        <v>7.6300000000000007E-2</v>
      </c>
      <c r="D2">
        <v>7.8100000000000003E-2</v>
      </c>
      <c r="E2">
        <v>4.6699999999999998E-2</v>
      </c>
      <c r="F2">
        <v>7.8299999999999995E-2</v>
      </c>
      <c r="G2">
        <v>7.8200000000000006E-2</v>
      </c>
      <c r="H2">
        <v>4.6300000000000001E-2</v>
      </c>
      <c r="I2">
        <v>0.12230000000000001</v>
      </c>
      <c r="J2">
        <v>0.20449999999999999</v>
      </c>
      <c r="K2">
        <v>0.21729999999999999</v>
      </c>
      <c r="L2">
        <v>0.2263</v>
      </c>
      <c r="M2">
        <v>0.27489999999999998</v>
      </c>
      <c r="N2">
        <v>0.28249999999999997</v>
      </c>
    </row>
    <row r="3" spans="2:14">
      <c r="C3">
        <v>8.4099999999999994E-2</v>
      </c>
      <c r="D3">
        <v>8.3599999999999994E-2</v>
      </c>
      <c r="E3">
        <v>4.6600000000000003E-2</v>
      </c>
      <c r="F3">
        <v>9.11E-2</v>
      </c>
      <c r="G3">
        <v>8.8099999999999998E-2</v>
      </c>
      <c r="H3">
        <v>4.6800000000000001E-2</v>
      </c>
      <c r="I3">
        <v>0.22969999999999999</v>
      </c>
      <c r="J3">
        <v>0.28910000000000002</v>
      </c>
      <c r="K3">
        <v>0.17249999999999999</v>
      </c>
      <c r="L3">
        <v>0.21299999999999999</v>
      </c>
      <c r="M3">
        <v>0.22040000000000001</v>
      </c>
      <c r="N3">
        <v>0.2109</v>
      </c>
    </row>
    <row r="4" spans="2:14">
      <c r="C4">
        <v>9.4399999999999998E-2</v>
      </c>
      <c r="D4">
        <v>9.2600000000000002E-2</v>
      </c>
      <c r="E4">
        <v>4.6800000000000001E-2</v>
      </c>
      <c r="F4">
        <v>0.11219999999999999</v>
      </c>
      <c r="G4">
        <v>0.1229</v>
      </c>
      <c r="H4">
        <v>6.93E-2</v>
      </c>
      <c r="I4">
        <v>0.2069</v>
      </c>
      <c r="J4">
        <v>0.21959999999999999</v>
      </c>
      <c r="K4">
        <v>0.1108</v>
      </c>
      <c r="L4">
        <v>0.1036</v>
      </c>
      <c r="M4">
        <v>0.23219999999999999</v>
      </c>
      <c r="N4">
        <v>0.17180000000000001</v>
      </c>
    </row>
    <row r="5" spans="2:14">
      <c r="C5">
        <v>0.34150000000000003</v>
      </c>
      <c r="D5">
        <v>0.34649999999999997</v>
      </c>
      <c r="E5">
        <v>7.0699999999999999E-2</v>
      </c>
      <c r="F5">
        <v>0.1158</v>
      </c>
      <c r="G5">
        <v>0.1147</v>
      </c>
      <c r="H5">
        <v>6.1600000000000002E-2</v>
      </c>
      <c r="I5">
        <v>0.28639999999999999</v>
      </c>
      <c r="J5">
        <v>0.22489999999999999</v>
      </c>
      <c r="K5">
        <v>0.28560000000000002</v>
      </c>
      <c r="L5">
        <v>0.30499999999999999</v>
      </c>
      <c r="M5">
        <v>0.22159999999999999</v>
      </c>
      <c r="N5">
        <v>0.2571</v>
      </c>
    </row>
    <row r="6" spans="2:14">
      <c r="C6">
        <v>0.1661</v>
      </c>
      <c r="D6">
        <v>0.17519999999999999</v>
      </c>
      <c r="E6">
        <v>9.2999999999999999E-2</v>
      </c>
      <c r="F6">
        <v>0.18179999999999999</v>
      </c>
      <c r="G6">
        <v>0.18260000000000001</v>
      </c>
      <c r="H6">
        <v>9.0200000000000002E-2</v>
      </c>
      <c r="I6">
        <v>0.29110000000000003</v>
      </c>
      <c r="J6">
        <v>0.22770000000000001</v>
      </c>
      <c r="K6">
        <v>0.20530000000000001</v>
      </c>
      <c r="L6">
        <v>0.25940000000000002</v>
      </c>
      <c r="M6">
        <v>0.22459999999999999</v>
      </c>
      <c r="N6">
        <v>0.20830000000000001</v>
      </c>
    </row>
    <row r="7" spans="2:14">
      <c r="C7">
        <v>0.29060000000000002</v>
      </c>
      <c r="D7">
        <v>0.29409999999999997</v>
      </c>
      <c r="E7">
        <v>4.7500000000000001E-2</v>
      </c>
      <c r="F7">
        <v>0.29049999999999998</v>
      </c>
      <c r="G7">
        <v>0.2863</v>
      </c>
      <c r="H7">
        <v>4.7100000000000003E-2</v>
      </c>
      <c r="I7">
        <v>0.1905</v>
      </c>
      <c r="J7">
        <v>0.21779999999999999</v>
      </c>
      <c r="K7">
        <v>0.35260000000000002</v>
      </c>
      <c r="L7">
        <v>0.3422</v>
      </c>
      <c r="M7">
        <v>0.46160000000000001</v>
      </c>
      <c r="N7">
        <v>0.41260000000000002</v>
      </c>
    </row>
    <row r="8" spans="2:14">
      <c r="C8">
        <v>0.50209999999999999</v>
      </c>
      <c r="D8">
        <v>0.49940000000000001</v>
      </c>
      <c r="E8">
        <v>4.7300000000000002E-2</v>
      </c>
      <c r="F8">
        <v>0.53310000000000002</v>
      </c>
      <c r="G8">
        <v>0.50600000000000001</v>
      </c>
      <c r="H8">
        <v>4.6899999999999997E-2</v>
      </c>
      <c r="I8">
        <v>0.1371</v>
      </c>
      <c r="J8">
        <v>0.13389999999999999</v>
      </c>
      <c r="K8">
        <v>0.2016</v>
      </c>
      <c r="L8">
        <v>0.1951</v>
      </c>
      <c r="M8">
        <v>0.2457</v>
      </c>
      <c r="N8">
        <v>0.27339999999999998</v>
      </c>
    </row>
    <row r="9" spans="2:14">
      <c r="C9">
        <v>4.5100000000000001E-2</v>
      </c>
      <c r="D9">
        <v>4.7300000000000002E-2</v>
      </c>
      <c r="E9">
        <v>4.7800000000000002E-2</v>
      </c>
      <c r="F9">
        <v>0.80830000000000002</v>
      </c>
      <c r="G9">
        <v>0.79990000000000006</v>
      </c>
      <c r="H9">
        <v>4.7300000000000002E-2</v>
      </c>
      <c r="I9">
        <v>1.0804</v>
      </c>
      <c r="J9">
        <v>1.0244</v>
      </c>
      <c r="K9">
        <v>0.64770000000000005</v>
      </c>
      <c r="L9">
        <v>0.62490000000000001</v>
      </c>
      <c r="M9">
        <v>0.55969999999999998</v>
      </c>
      <c r="N9">
        <v>0.62980000000000003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23" workbookViewId="0">
      <selection activeCell="I23" sqref="I23:I46"/>
    </sheetView>
  </sheetViews>
  <sheetFormatPr baseColWidth="10" defaultRowHeight="14" x14ac:dyDescent="0"/>
  <cols>
    <col min="1" max="2" width="10.83203125" style="4"/>
    <col min="3" max="3" width="13.33203125" style="4" customWidth="1"/>
    <col min="4" max="4" width="10.83203125" style="4"/>
    <col min="5" max="5" width="11.83203125" style="4" customWidth="1"/>
    <col min="6" max="12" width="10.83203125" style="4"/>
    <col min="13" max="14" width="12.1640625" style="4" bestFit="1" customWidth="1"/>
    <col min="15" max="16384" width="10.83203125" style="4"/>
  </cols>
  <sheetData>
    <row r="1" spans="1:17" ht="16">
      <c r="A1" s="1" t="s">
        <v>2</v>
      </c>
      <c r="B1" s="2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ht="16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>
      <c r="A3" s="6" t="s">
        <v>5</v>
      </c>
      <c r="B3" s="40" t="s">
        <v>6</v>
      </c>
      <c r="C3" s="41"/>
      <c r="D3" s="40" t="s">
        <v>7</v>
      </c>
      <c r="E3" s="41"/>
      <c r="F3" s="40" t="s">
        <v>8</v>
      </c>
      <c r="G3" s="41"/>
      <c r="I3" s="3"/>
      <c r="J3" s="3"/>
      <c r="K3" s="3"/>
      <c r="L3" s="3"/>
      <c r="M3" s="3"/>
      <c r="N3" s="3"/>
    </row>
    <row r="4" spans="1:17" ht="15">
      <c r="A4" s="7"/>
      <c r="B4" s="8">
        <v>1</v>
      </c>
      <c r="C4" s="8">
        <v>2</v>
      </c>
      <c r="D4" s="8">
        <v>1</v>
      </c>
      <c r="E4" s="8">
        <v>2</v>
      </c>
      <c r="F4" s="8">
        <v>1</v>
      </c>
      <c r="G4" s="8">
        <v>2</v>
      </c>
      <c r="H4" s="9" t="s">
        <v>9</v>
      </c>
      <c r="I4" s="3"/>
      <c r="J4" s="3"/>
      <c r="K4" s="3"/>
      <c r="L4" s="3"/>
      <c r="M4" s="3"/>
      <c r="N4" s="3"/>
    </row>
    <row r="5" spans="1:17" ht="15">
      <c r="A5" s="7" t="s">
        <v>10</v>
      </c>
      <c r="B5" s="10">
        <v>7.8299999999999995E-2</v>
      </c>
      <c r="C5" s="10">
        <v>7.8200000000000006E-2</v>
      </c>
      <c r="D5" s="16">
        <v>4.19E-2</v>
      </c>
      <c r="E5" s="16">
        <v>4.1300000000000003E-2</v>
      </c>
      <c r="F5" s="12">
        <f t="shared" ref="F5" si="0">B5-D5</f>
        <v>3.6399999999999995E-2</v>
      </c>
      <c r="G5" s="12">
        <f>C5-E5</f>
        <v>3.6900000000000002E-2</v>
      </c>
      <c r="H5" s="13">
        <f>AVERAGE(F5:G5)</f>
        <v>3.6650000000000002E-2</v>
      </c>
      <c r="I5" s="3"/>
      <c r="J5" s="3"/>
      <c r="K5" s="3"/>
      <c r="L5" s="3"/>
      <c r="M5" s="3"/>
      <c r="N5" s="3"/>
    </row>
    <row r="6" spans="1:17" ht="16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>
      <c r="A7" s="6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>
      <c r="A8" s="3" t="s">
        <v>13</v>
      </c>
      <c r="B8" s="40" t="s">
        <v>14</v>
      </c>
      <c r="C8" s="41"/>
      <c r="D8" s="40" t="s">
        <v>7</v>
      </c>
      <c r="E8" s="41"/>
      <c r="F8" s="40" t="s">
        <v>15</v>
      </c>
      <c r="G8" s="41"/>
      <c r="H8" s="3" t="s">
        <v>16</v>
      </c>
      <c r="I8" s="3"/>
      <c r="J8" s="3"/>
      <c r="M8" s="6"/>
      <c r="N8" s="14"/>
    </row>
    <row r="9" spans="1:17" ht="15">
      <c r="A9" s="15" t="s">
        <v>18</v>
      </c>
      <c r="B9" s="8">
        <v>1</v>
      </c>
      <c r="C9" s="8">
        <v>2</v>
      </c>
      <c r="D9" s="8">
        <v>1</v>
      </c>
      <c r="E9" s="8">
        <v>2</v>
      </c>
      <c r="F9" s="8">
        <v>1</v>
      </c>
      <c r="G9" s="8">
        <v>2</v>
      </c>
      <c r="H9" s="6" t="s">
        <v>9</v>
      </c>
      <c r="I9" s="3"/>
      <c r="J9" s="3"/>
      <c r="M9" s="30">
        <f>LINEST(H10:H17,A10:A17,TRUE,TRUE)</f>
        <v>1.8334151520481904E-2</v>
      </c>
      <c r="N9" s="31"/>
      <c r="P9" s="35"/>
      <c r="Q9" s="35"/>
    </row>
    <row r="10" spans="1:17" ht="15">
      <c r="A10" s="7">
        <v>0</v>
      </c>
      <c r="B10" s="10">
        <v>7.8299999999999995E-2</v>
      </c>
      <c r="C10" s="10">
        <v>7.8200000000000006E-2</v>
      </c>
      <c r="D10" s="16">
        <v>4.19E-2</v>
      </c>
      <c r="E10" s="16">
        <v>4.1300000000000003E-2</v>
      </c>
      <c r="F10" s="12">
        <f>B10-D10-$H$5</f>
        <v>-2.5000000000000716E-4</v>
      </c>
      <c r="G10" s="12">
        <f>C10-E10-$H$5</f>
        <v>2.5000000000000022E-4</v>
      </c>
      <c r="H10" s="13">
        <f t="shared" ref="H10:H16" si="1">AVERAGE(F10:G10)</f>
        <v>-3.4694469519536142E-18</v>
      </c>
      <c r="I10" s="3"/>
      <c r="J10" s="3"/>
      <c r="M10" s="30"/>
      <c r="N10" s="31"/>
      <c r="P10" s="33"/>
      <c r="Q10" s="33"/>
    </row>
    <row r="11" spans="1:17" ht="15">
      <c r="A11" s="7">
        <v>0.1</v>
      </c>
      <c r="B11" s="10">
        <v>9.11E-2</v>
      </c>
      <c r="C11" s="10">
        <v>8.8099999999999998E-2</v>
      </c>
      <c r="D11" s="16">
        <v>4.0599999999999997E-2</v>
      </c>
      <c r="E11" s="16">
        <v>4.0399999999999998E-2</v>
      </c>
      <c r="F11" s="12">
        <f t="shared" ref="F11:G16" si="2">B11-D11-$H$5</f>
        <v>1.3850000000000001E-2</v>
      </c>
      <c r="G11" s="12">
        <f t="shared" si="2"/>
        <v>1.1049999999999997E-2</v>
      </c>
      <c r="H11" s="13">
        <f t="shared" si="1"/>
        <v>1.2449999999999999E-2</v>
      </c>
      <c r="I11" s="3"/>
      <c r="J11" s="3"/>
      <c r="M11" s="32"/>
      <c r="N11" s="33"/>
      <c r="P11" s="36"/>
      <c r="Q11" s="36"/>
    </row>
    <row r="12" spans="1:17" ht="15">
      <c r="A12" s="7">
        <v>0.5</v>
      </c>
      <c r="B12" s="10">
        <v>0.11219999999999999</v>
      </c>
      <c r="C12" s="10">
        <v>0.1229</v>
      </c>
      <c r="D12" s="16">
        <v>4.07E-2</v>
      </c>
      <c r="E12" s="16">
        <v>4.41E-2</v>
      </c>
      <c r="F12" s="12">
        <f t="shared" si="2"/>
        <v>3.4849999999999992E-2</v>
      </c>
      <c r="G12" s="12">
        <f t="shared" si="2"/>
        <v>4.2149999999999993E-2</v>
      </c>
      <c r="H12" s="13">
        <f t="shared" si="1"/>
        <v>3.8499999999999993E-2</v>
      </c>
      <c r="I12" s="3"/>
      <c r="J12" s="3"/>
      <c r="M12" s="3"/>
      <c r="N12" s="34"/>
      <c r="P12" s="36"/>
      <c r="Q12" s="14"/>
    </row>
    <row r="13" spans="1:17" ht="15">
      <c r="A13" s="7">
        <v>1</v>
      </c>
      <c r="B13" s="10">
        <v>0.1158</v>
      </c>
      <c r="C13" s="10">
        <v>0.1147</v>
      </c>
      <c r="D13" s="16">
        <v>4.3900000000000002E-2</v>
      </c>
      <c r="E13" s="16">
        <v>4.2799999999999998E-2</v>
      </c>
      <c r="F13" s="12">
        <f t="shared" si="2"/>
        <v>3.524999999999999E-2</v>
      </c>
      <c r="G13" s="12">
        <f t="shared" si="2"/>
        <v>3.524999999999999E-2</v>
      </c>
      <c r="H13" s="13">
        <f t="shared" si="1"/>
        <v>3.524999999999999E-2</v>
      </c>
      <c r="I13" s="3"/>
      <c r="J13" s="3"/>
      <c r="M13" s="3"/>
      <c r="N13" s="14"/>
    </row>
    <row r="14" spans="1:17" ht="15">
      <c r="A14" s="7">
        <v>5</v>
      </c>
      <c r="B14" s="10">
        <v>0.18179999999999999</v>
      </c>
      <c r="C14" s="10">
        <v>0.18260000000000001</v>
      </c>
      <c r="D14" s="16">
        <v>4.1500000000000002E-2</v>
      </c>
      <c r="E14" s="16">
        <v>4.1399999999999999E-2</v>
      </c>
      <c r="F14" s="12">
        <f t="shared" si="2"/>
        <v>0.10364999999999998</v>
      </c>
      <c r="G14" s="12">
        <f t="shared" si="2"/>
        <v>0.10455000000000002</v>
      </c>
      <c r="H14" s="13">
        <f t="shared" si="1"/>
        <v>0.1041</v>
      </c>
      <c r="I14" s="3"/>
      <c r="J14" s="3"/>
      <c r="K14" s="3"/>
      <c r="L14" s="14"/>
      <c r="M14" s="14"/>
      <c r="N14" s="14"/>
    </row>
    <row r="15" spans="1:17" ht="15">
      <c r="A15" s="7">
        <v>10</v>
      </c>
      <c r="B15" s="10">
        <v>0.29049999999999998</v>
      </c>
      <c r="C15" s="10">
        <v>0.2863</v>
      </c>
      <c r="D15" s="16">
        <v>4.07E-2</v>
      </c>
      <c r="E15" s="16">
        <v>4.0800000000000003E-2</v>
      </c>
      <c r="F15" s="12">
        <f t="shared" si="2"/>
        <v>0.21314999999999995</v>
      </c>
      <c r="G15" s="12">
        <f t="shared" si="2"/>
        <v>0.20884999999999998</v>
      </c>
      <c r="H15" s="13">
        <f t="shared" si="1"/>
        <v>0.21099999999999997</v>
      </c>
      <c r="I15" s="3"/>
      <c r="J15" s="3"/>
      <c r="K15" s="3"/>
      <c r="L15" s="14"/>
      <c r="M15" s="14"/>
      <c r="N15" s="14"/>
    </row>
    <row r="16" spans="1:17" ht="15">
      <c r="A16" s="7">
        <v>20</v>
      </c>
      <c r="B16" s="10">
        <v>0.53310000000000002</v>
      </c>
      <c r="C16" s="10">
        <v>0.50600000000000001</v>
      </c>
      <c r="D16" s="16">
        <v>4.1000000000000002E-2</v>
      </c>
      <c r="E16" s="16">
        <v>4.48E-2</v>
      </c>
      <c r="F16" s="12">
        <f t="shared" si="2"/>
        <v>0.45545000000000002</v>
      </c>
      <c r="G16" s="12">
        <f t="shared" si="2"/>
        <v>0.42454999999999998</v>
      </c>
      <c r="H16" s="13">
        <f t="shared" si="1"/>
        <v>0.44</v>
      </c>
      <c r="I16" s="3"/>
      <c r="J16" s="3"/>
      <c r="K16" s="3"/>
      <c r="L16" s="6"/>
      <c r="M16" s="3"/>
      <c r="N16" s="3"/>
    </row>
    <row r="17" spans="1:14" ht="15">
      <c r="A17" s="7">
        <v>40</v>
      </c>
      <c r="B17" s="10">
        <v>0.80830000000000002</v>
      </c>
      <c r="C17" s="10">
        <v>0.79990000000000006</v>
      </c>
      <c r="D17" s="16">
        <v>4.0500000000000001E-2</v>
      </c>
      <c r="E17" s="16">
        <v>4.1300000000000003E-2</v>
      </c>
      <c r="F17" s="12">
        <f t="shared" ref="F17" si="3">B17-D17-$H$5</f>
        <v>0.73115000000000008</v>
      </c>
      <c r="G17" s="12">
        <f t="shared" ref="G17" si="4">C17-E17-$H$5</f>
        <v>0.72195000000000009</v>
      </c>
      <c r="H17" s="13">
        <f t="shared" ref="H17" si="5">AVERAGE(F17:G17)</f>
        <v>0.72655000000000003</v>
      </c>
      <c r="I17" s="3"/>
      <c r="J17" s="3"/>
      <c r="K17" s="3"/>
      <c r="L17" s="6"/>
      <c r="M17" s="3"/>
      <c r="N17" s="3"/>
    </row>
    <row r="18" spans="1:14" ht="15">
      <c r="B18" s="17"/>
      <c r="C18" s="17"/>
      <c r="D18" s="18"/>
      <c r="E18" s="18"/>
      <c r="F18" s="18"/>
      <c r="G18" s="18"/>
      <c r="H18" s="13"/>
      <c r="I18" s="3"/>
      <c r="J18" s="3"/>
      <c r="K18" s="3"/>
      <c r="L18" s="6"/>
      <c r="M18" s="3"/>
      <c r="N18" s="3"/>
    </row>
    <row r="19" spans="1:14">
      <c r="A19" s="19"/>
      <c r="B19" s="20"/>
      <c r="C19" s="20"/>
      <c r="D19" s="20"/>
      <c r="E19" s="20"/>
      <c r="F19" s="20"/>
      <c r="G19" s="20"/>
      <c r="H19" s="13"/>
      <c r="I19" s="3"/>
      <c r="J19" s="3"/>
      <c r="K19" s="3"/>
      <c r="L19" s="6"/>
      <c r="M19" s="3"/>
      <c r="N19" s="3"/>
    </row>
    <row r="20" spans="1:14">
      <c r="A20" s="6" t="s">
        <v>19</v>
      </c>
      <c r="H20" s="20"/>
      <c r="I20" s="20"/>
      <c r="J20" s="3"/>
      <c r="K20" s="3"/>
      <c r="L20" s="3"/>
      <c r="M20" s="3"/>
      <c r="N20" s="3"/>
    </row>
    <row r="21" spans="1:14">
      <c r="A21" s="19"/>
      <c r="B21" s="40" t="s">
        <v>20</v>
      </c>
      <c r="C21" s="41"/>
      <c r="D21" s="40" t="s">
        <v>7</v>
      </c>
      <c r="E21" s="41"/>
      <c r="F21" s="40" t="s">
        <v>21</v>
      </c>
      <c r="G21" s="41"/>
      <c r="I21" s="21"/>
      <c r="J21" s="3"/>
      <c r="K21" s="3"/>
      <c r="L21" s="3"/>
      <c r="M21" s="3"/>
      <c r="N21" s="3"/>
    </row>
    <row r="22" spans="1:14" ht="15" thickBot="1">
      <c r="A22" s="22" t="s">
        <v>22</v>
      </c>
      <c r="B22" s="20">
        <v>1</v>
      </c>
      <c r="C22" s="20">
        <v>2</v>
      </c>
      <c r="D22" s="20">
        <v>1</v>
      </c>
      <c r="E22" s="20">
        <v>2</v>
      </c>
      <c r="F22" s="23">
        <v>1</v>
      </c>
      <c r="G22" s="23">
        <v>2</v>
      </c>
      <c r="H22" s="24" t="s">
        <v>23</v>
      </c>
      <c r="K22" s="3"/>
      <c r="L22" s="3"/>
      <c r="M22" s="3"/>
      <c r="N22" s="3"/>
    </row>
    <row r="23" spans="1:14" ht="15" thickTop="1">
      <c r="A23" s="25">
        <v>1</v>
      </c>
      <c r="B23" s="26">
        <v>0.12230000000000001</v>
      </c>
      <c r="C23" s="26">
        <v>0.20449999999999999</v>
      </c>
      <c r="D23" s="27">
        <v>4.5499999999999999E-2</v>
      </c>
      <c r="E23" s="27">
        <v>5.7599999999999998E-2</v>
      </c>
      <c r="F23" s="4">
        <f>(B23-D23-$H$5)/$M$9</f>
        <v>2.1899022681876845</v>
      </c>
      <c r="G23" s="4">
        <f>(C23-E23-$H$5)/$M$9</f>
        <v>6.0133679967046607</v>
      </c>
      <c r="H23" s="28">
        <f t="shared" ref="H23:H46" si="6">AVERAGE(F23:G23)</f>
        <v>4.1016351324461731</v>
      </c>
      <c r="I23" s="4" t="s">
        <v>50</v>
      </c>
      <c r="K23" s="3"/>
      <c r="L23" s="3"/>
      <c r="M23" s="3"/>
      <c r="N23" s="3"/>
    </row>
    <row r="24" spans="1:14">
      <c r="A24" s="25">
        <v>2</v>
      </c>
      <c r="B24" s="26">
        <v>0.22969999999999999</v>
      </c>
      <c r="C24" s="26">
        <v>0.28910000000000002</v>
      </c>
      <c r="D24" s="27">
        <v>4.8300000000000003E-2</v>
      </c>
      <c r="E24" s="27">
        <v>5.2900000000000003E-2</v>
      </c>
      <c r="F24" s="4">
        <f t="shared" ref="F24:G46" si="7">(B24-D24-$H$5)/$M$9</f>
        <v>7.8951021997551001</v>
      </c>
      <c r="G24" s="4">
        <f t="shared" si="7"/>
        <v>10.884059716484494</v>
      </c>
      <c r="H24" s="28">
        <f t="shared" si="6"/>
        <v>9.3895809581197973</v>
      </c>
      <c r="I24" s="4" t="s">
        <v>51</v>
      </c>
      <c r="K24" s="3"/>
      <c r="L24" s="3"/>
      <c r="M24" s="3"/>
      <c r="N24" s="3"/>
    </row>
    <row r="25" spans="1:14">
      <c r="A25" s="25">
        <v>3</v>
      </c>
      <c r="B25" s="26">
        <v>0.2069</v>
      </c>
      <c r="C25" s="26">
        <v>0.21959999999999999</v>
      </c>
      <c r="D25" s="27">
        <v>4.6699999999999998E-2</v>
      </c>
      <c r="E25" s="27">
        <v>4.82E-2</v>
      </c>
      <c r="F25" s="4">
        <f t="shared" si="7"/>
        <v>6.7387901677357007</v>
      </c>
      <c r="G25" s="4">
        <f t="shared" si="7"/>
        <v>7.349671995972364</v>
      </c>
      <c r="H25" s="28">
        <f t="shared" si="6"/>
        <v>7.0442310818540328</v>
      </c>
      <c r="I25" s="4" t="s">
        <v>52</v>
      </c>
      <c r="K25" s="3"/>
      <c r="L25" s="6"/>
      <c r="M25" s="3"/>
      <c r="N25" s="3"/>
    </row>
    <row r="26" spans="1:14">
      <c r="A26" s="25">
        <v>4</v>
      </c>
      <c r="B26" s="26">
        <v>0.28639999999999999</v>
      </c>
      <c r="C26" s="26">
        <v>0.22489999999999999</v>
      </c>
      <c r="D26" s="27">
        <v>4.7199999999999999E-2</v>
      </c>
      <c r="E26" s="27">
        <v>4.8099999999999997E-2</v>
      </c>
      <c r="F26" s="4">
        <f t="shared" si="7"/>
        <v>11.047688777619314</v>
      </c>
      <c r="G26" s="4">
        <f t="shared" si="7"/>
        <v>7.644204306015042</v>
      </c>
      <c r="H26" s="28">
        <f t="shared" si="6"/>
        <v>9.3459465418171774</v>
      </c>
      <c r="I26" s="4" t="s">
        <v>53</v>
      </c>
      <c r="K26" s="3"/>
      <c r="L26" s="3"/>
      <c r="M26" s="3"/>
      <c r="N26" s="3"/>
    </row>
    <row r="27" spans="1:14">
      <c r="A27" s="25">
        <v>5</v>
      </c>
      <c r="B27" s="26">
        <v>0.29110000000000003</v>
      </c>
      <c r="C27" s="26">
        <v>0.22770000000000001</v>
      </c>
      <c r="D27" s="27">
        <v>4.3999999999999997E-2</v>
      </c>
      <c r="E27" s="27">
        <v>4.3700000000000003E-2</v>
      </c>
      <c r="F27" s="4">
        <f t="shared" si="7"/>
        <v>11.478578638607676</v>
      </c>
      <c r="G27" s="4">
        <f t="shared" si="7"/>
        <v>8.0369140527386111</v>
      </c>
      <c r="H27" s="28">
        <f t="shared" si="6"/>
        <v>9.7577463456731444</v>
      </c>
      <c r="I27" s="4" t="s">
        <v>54</v>
      </c>
      <c r="K27" s="3"/>
      <c r="L27" s="6"/>
      <c r="M27" s="3"/>
      <c r="N27" s="3"/>
    </row>
    <row r="28" spans="1:14">
      <c r="A28" s="25">
        <v>6</v>
      </c>
      <c r="B28" s="26">
        <v>0.1905</v>
      </c>
      <c r="C28" s="26">
        <v>0.21779999999999999</v>
      </c>
      <c r="D28" s="27">
        <v>5.16E-2</v>
      </c>
      <c r="E28" s="27">
        <v>5.7000000000000002E-2</v>
      </c>
      <c r="F28" s="4">
        <f t="shared" si="7"/>
        <v>5.5770238336784734</v>
      </c>
      <c r="G28" s="4">
        <f t="shared" si="7"/>
        <v>6.7715159799626647</v>
      </c>
      <c r="H28" s="28">
        <f t="shared" si="6"/>
        <v>6.1742699068205695</v>
      </c>
      <c r="I28" s="4" t="s">
        <v>55</v>
      </c>
      <c r="K28" s="3"/>
      <c r="L28" s="3"/>
      <c r="M28" s="3"/>
      <c r="N28" s="3"/>
    </row>
    <row r="29" spans="1:14">
      <c r="A29" s="25">
        <v>7</v>
      </c>
      <c r="B29" s="26">
        <v>0.21729999999999999</v>
      </c>
      <c r="C29" s="26">
        <v>0.2263</v>
      </c>
      <c r="D29" s="27">
        <v>5.6099999999999997E-2</v>
      </c>
      <c r="E29" s="27">
        <v>6.1600000000000002E-2</v>
      </c>
      <c r="F29" s="4">
        <f t="shared" si="7"/>
        <v>6.7933331881139747</v>
      </c>
      <c r="G29" s="4">
        <f t="shared" si="7"/>
        <v>6.9842337594379318</v>
      </c>
      <c r="H29" s="28">
        <f t="shared" si="6"/>
        <v>6.8887834737759537</v>
      </c>
      <c r="I29" s="4" t="s">
        <v>56</v>
      </c>
      <c r="K29" s="3"/>
      <c r="L29" s="3"/>
      <c r="M29" s="3"/>
      <c r="N29" s="3"/>
    </row>
    <row r="30" spans="1:14">
      <c r="A30" s="25">
        <v>8</v>
      </c>
      <c r="B30" s="26">
        <v>0.17249999999999999</v>
      </c>
      <c r="C30" s="26">
        <v>0.21299999999999999</v>
      </c>
      <c r="D30" s="27">
        <v>5.2900000000000003E-2</v>
      </c>
      <c r="E30" s="27">
        <v>6.1699999999999998E-2</v>
      </c>
      <c r="F30" s="4">
        <f t="shared" si="7"/>
        <v>4.5243435403777923</v>
      </c>
      <c r="G30" s="4">
        <f t="shared" si="7"/>
        <v>6.2533572863690647</v>
      </c>
      <c r="H30" s="28">
        <f t="shared" si="6"/>
        <v>5.3888504133734285</v>
      </c>
      <c r="I30" s="4" t="s">
        <v>57</v>
      </c>
      <c r="K30" s="3"/>
      <c r="L30" s="3"/>
      <c r="M30" s="3"/>
      <c r="N30" s="3"/>
    </row>
    <row r="31" spans="1:14">
      <c r="A31" s="25">
        <v>9</v>
      </c>
      <c r="B31" s="26">
        <v>0.1108</v>
      </c>
      <c r="C31" s="26">
        <v>0.1036</v>
      </c>
      <c r="D31" s="27">
        <v>6.2700000000000006E-2</v>
      </c>
      <c r="E31" s="27">
        <v>6.0199999999999997E-2</v>
      </c>
      <c r="F31" s="4">
        <f t="shared" si="7"/>
        <v>0.62451758333123186</v>
      </c>
      <c r="G31" s="4">
        <f t="shared" si="7"/>
        <v>0.3681653875533466</v>
      </c>
      <c r="H31" s="28">
        <f t="shared" si="6"/>
        <v>0.49634148544228923</v>
      </c>
      <c r="I31" s="4" t="s">
        <v>58</v>
      </c>
      <c r="K31" s="3"/>
      <c r="L31" s="3"/>
      <c r="M31" s="3"/>
      <c r="N31" s="3"/>
    </row>
    <row r="32" spans="1:14">
      <c r="A32" s="25">
        <v>10</v>
      </c>
      <c r="B32" s="26">
        <v>0.28560000000000002</v>
      </c>
      <c r="C32" s="26">
        <v>0.30499999999999999</v>
      </c>
      <c r="D32" s="27">
        <v>5.0799999999999998E-2</v>
      </c>
      <c r="E32" s="27">
        <v>5.21E-2</v>
      </c>
      <c r="F32" s="4">
        <f t="shared" si="7"/>
        <v>10.80769948795491</v>
      </c>
      <c r="G32" s="4">
        <f t="shared" si="7"/>
        <v>11.794928156801662</v>
      </c>
      <c r="H32" s="28">
        <f t="shared" si="6"/>
        <v>11.301313822378287</v>
      </c>
      <c r="I32" s="4" t="s">
        <v>59</v>
      </c>
      <c r="K32" s="3"/>
      <c r="L32" s="3"/>
      <c r="M32" s="3"/>
      <c r="N32" s="3"/>
    </row>
    <row r="33" spans="1:14">
      <c r="A33" s="25">
        <v>11</v>
      </c>
      <c r="B33" s="26">
        <v>0.20530000000000001</v>
      </c>
      <c r="C33" s="26">
        <v>0.25940000000000002</v>
      </c>
      <c r="D33" s="27">
        <v>5.3800000000000001E-2</v>
      </c>
      <c r="E33" s="27">
        <v>5.8299999999999998E-2</v>
      </c>
      <c r="F33" s="4">
        <f t="shared" si="7"/>
        <v>6.2642658904447215</v>
      </c>
      <c r="G33" s="4">
        <f t="shared" si="7"/>
        <v>8.9695997012070929</v>
      </c>
      <c r="H33" s="28">
        <f t="shared" si="6"/>
        <v>7.6169327958259068</v>
      </c>
      <c r="I33" s="4" t="s">
        <v>60</v>
      </c>
      <c r="K33" s="3"/>
    </row>
    <row r="34" spans="1:14">
      <c r="A34" s="25">
        <v>12</v>
      </c>
      <c r="B34" s="26">
        <v>0.35260000000000002</v>
      </c>
      <c r="C34" s="26">
        <v>0.3422</v>
      </c>
      <c r="D34" s="27">
        <v>4.8099999999999997E-2</v>
      </c>
      <c r="E34" s="27">
        <v>4.7300000000000002E-2</v>
      </c>
      <c r="F34" s="4">
        <f t="shared" si="7"/>
        <v>14.60934800832058</v>
      </c>
      <c r="G34" s="4">
        <f t="shared" si="7"/>
        <v>14.085735012689151</v>
      </c>
      <c r="H34" s="28">
        <f t="shared" si="6"/>
        <v>14.347541510504865</v>
      </c>
      <c r="I34" s="4" t="s">
        <v>61</v>
      </c>
      <c r="K34" s="3"/>
      <c r="L34" s="3"/>
      <c r="M34" s="3"/>
      <c r="N34" s="3"/>
    </row>
    <row r="35" spans="1:14">
      <c r="A35" s="25">
        <v>13</v>
      </c>
      <c r="B35" s="26">
        <v>0.27489999999999998</v>
      </c>
      <c r="C35" s="26">
        <v>0.28249999999999997</v>
      </c>
      <c r="D35" s="27">
        <v>7.4800000000000005E-2</v>
      </c>
      <c r="E35" s="27">
        <v>7.5899999999999995E-2</v>
      </c>
      <c r="F35" s="4">
        <f t="shared" si="7"/>
        <v>8.9150566808288154</v>
      </c>
      <c r="G35" s="4">
        <f t="shared" si="7"/>
        <v>9.2695863132875935</v>
      </c>
      <c r="H35" s="28">
        <f t="shared" si="6"/>
        <v>9.0923214970582045</v>
      </c>
      <c r="I35" s="4" t="s">
        <v>62</v>
      </c>
      <c r="K35" s="3"/>
      <c r="L35" s="3"/>
      <c r="M35" s="3"/>
    </row>
    <row r="36" spans="1:14">
      <c r="A36" s="25">
        <v>14</v>
      </c>
      <c r="B36" s="26">
        <v>0.22040000000000001</v>
      </c>
      <c r="C36" s="26">
        <v>0.2109</v>
      </c>
      <c r="D36" s="27">
        <v>7.4800000000000005E-2</v>
      </c>
      <c r="E36" s="27">
        <v>7.6700000000000004E-2</v>
      </c>
      <c r="F36" s="4">
        <f t="shared" si="7"/>
        <v>5.9424620702129065</v>
      </c>
      <c r="G36" s="4">
        <f t="shared" si="7"/>
        <v>5.3206716379005865</v>
      </c>
      <c r="H36" s="28">
        <f t="shared" si="6"/>
        <v>5.6315668540567465</v>
      </c>
      <c r="I36" s="4" t="s">
        <v>63</v>
      </c>
      <c r="K36" s="3"/>
      <c r="L36" s="3"/>
      <c r="M36" s="3"/>
      <c r="N36" s="3"/>
    </row>
    <row r="37" spans="1:14">
      <c r="A37" s="25">
        <v>15</v>
      </c>
      <c r="B37" s="26">
        <v>0.23219999999999999</v>
      </c>
      <c r="C37" s="26">
        <v>0.17180000000000001</v>
      </c>
      <c r="D37" s="27">
        <v>6.0999999999999999E-2</v>
      </c>
      <c r="E37" s="27">
        <v>5.21E-2</v>
      </c>
      <c r="F37" s="4">
        <f t="shared" si="7"/>
        <v>7.3387633918967099</v>
      </c>
      <c r="G37" s="4">
        <f t="shared" si="7"/>
        <v>4.5297978424156202</v>
      </c>
      <c r="H37" s="28">
        <f t="shared" si="6"/>
        <v>5.9342806171561655</v>
      </c>
      <c r="I37" s="4" t="s">
        <v>64</v>
      </c>
      <c r="K37" s="3"/>
      <c r="L37" s="3"/>
      <c r="M37" s="3"/>
      <c r="N37" s="3"/>
    </row>
    <row r="38" spans="1:14">
      <c r="A38" s="25">
        <v>16</v>
      </c>
      <c r="B38" s="26">
        <v>0.22159999999999999</v>
      </c>
      <c r="C38" s="26">
        <v>0.2571</v>
      </c>
      <c r="D38" s="27">
        <v>9.35E-2</v>
      </c>
      <c r="E38" s="27">
        <v>0.1095</v>
      </c>
      <c r="F38" s="4">
        <f t="shared" si="7"/>
        <v>4.9879592135931183</v>
      </c>
      <c r="G38" s="4">
        <f t="shared" si="7"/>
        <v>6.0515481109694536</v>
      </c>
      <c r="H38" s="28">
        <f t="shared" si="6"/>
        <v>5.5197536622812855</v>
      </c>
      <c r="I38" s="4" t="s">
        <v>65</v>
      </c>
      <c r="K38" s="3"/>
      <c r="L38" s="3"/>
      <c r="M38" s="3"/>
      <c r="N38" s="3"/>
    </row>
    <row r="39" spans="1:14">
      <c r="A39" s="25">
        <v>17</v>
      </c>
      <c r="B39" s="26">
        <v>0.22459999999999999</v>
      </c>
      <c r="C39" s="26">
        <v>0.20830000000000001</v>
      </c>
      <c r="D39" s="27">
        <v>9.6500000000000002E-2</v>
      </c>
      <c r="E39" s="27">
        <v>8.6400000000000005E-2</v>
      </c>
      <c r="F39" s="4">
        <f t="shared" si="7"/>
        <v>4.9879592135931183</v>
      </c>
      <c r="G39" s="4">
        <f t="shared" si="7"/>
        <v>4.6497924872478231</v>
      </c>
      <c r="H39" s="28">
        <f t="shared" si="6"/>
        <v>4.8188758504204703</v>
      </c>
      <c r="I39" s="4" t="s">
        <v>66</v>
      </c>
    </row>
    <row r="40" spans="1:14">
      <c r="A40" s="25">
        <v>18</v>
      </c>
      <c r="B40" s="26">
        <v>0.46160000000000001</v>
      </c>
      <c r="C40" s="26">
        <v>0.41260000000000002</v>
      </c>
      <c r="D40" s="27">
        <v>9.2999999999999999E-2</v>
      </c>
      <c r="E40" s="27">
        <v>8.5000000000000006E-2</v>
      </c>
      <c r="F40" s="4">
        <f t="shared" si="7"/>
        <v>18.105555614567916</v>
      </c>
      <c r="G40" s="4">
        <f t="shared" si="7"/>
        <v>15.869291779058697</v>
      </c>
      <c r="H40" s="28">
        <f t="shared" si="6"/>
        <v>16.987423696813305</v>
      </c>
      <c r="I40" s="4" t="s">
        <v>67</v>
      </c>
    </row>
    <row r="41" spans="1:14">
      <c r="A41" s="25">
        <v>19</v>
      </c>
      <c r="B41" s="26">
        <v>0.1371</v>
      </c>
      <c r="C41" s="26">
        <v>0.13389999999999999</v>
      </c>
      <c r="D41" s="27">
        <v>4.24E-2</v>
      </c>
      <c r="E41" s="27">
        <v>4.2099999999999999E-2</v>
      </c>
      <c r="F41" s="4">
        <f t="shared" si="7"/>
        <v>3.1662223329587813</v>
      </c>
      <c r="G41" s="4">
        <f t="shared" si="7"/>
        <v>3.0080475738617873</v>
      </c>
      <c r="H41" s="28">
        <f t="shared" si="6"/>
        <v>3.0871349534102843</v>
      </c>
      <c r="I41" s="4" t="s">
        <v>68</v>
      </c>
    </row>
    <row r="42" spans="1:14">
      <c r="A42" s="25">
        <v>20</v>
      </c>
      <c r="B42" s="26">
        <v>1.0804</v>
      </c>
      <c r="C42" s="26">
        <v>1.0244</v>
      </c>
      <c r="D42" s="27">
        <v>4.3200000000000002E-2</v>
      </c>
      <c r="E42" s="27">
        <v>4.1200000000000001E-2</v>
      </c>
      <c r="F42" s="4">
        <f t="shared" si="7"/>
        <v>54.573019039481629</v>
      </c>
      <c r="G42" s="4">
        <f t="shared" si="7"/>
        <v>51.627695939054853</v>
      </c>
      <c r="H42" s="28">
        <f t="shared" si="6"/>
        <v>53.100357489268241</v>
      </c>
      <c r="I42" s="4" t="s">
        <v>69</v>
      </c>
    </row>
    <row r="43" spans="1:14">
      <c r="A43" s="25">
        <v>21</v>
      </c>
      <c r="B43" s="26">
        <v>0.2016</v>
      </c>
      <c r="C43" s="26">
        <v>0.1951</v>
      </c>
      <c r="D43" s="27">
        <v>4.5999999999999999E-2</v>
      </c>
      <c r="E43" s="27">
        <v>4.5199999999999997E-2</v>
      </c>
      <c r="F43" s="4">
        <f t="shared" si="7"/>
        <v>6.4878922739956426</v>
      </c>
      <c r="G43" s="4">
        <f t="shared" si="7"/>
        <v>6.1769970578394826</v>
      </c>
      <c r="H43" s="28">
        <f t="shared" si="6"/>
        <v>6.3324446659175626</v>
      </c>
      <c r="I43" s="4" t="s">
        <v>70</v>
      </c>
    </row>
    <row r="44" spans="1:14">
      <c r="A44" s="25">
        <v>22</v>
      </c>
      <c r="B44" s="26">
        <v>0.64770000000000005</v>
      </c>
      <c r="C44" s="26">
        <v>0.62490000000000001</v>
      </c>
      <c r="D44" s="27">
        <v>4.5499999999999999E-2</v>
      </c>
      <c r="E44" s="27">
        <v>4.65E-2</v>
      </c>
      <c r="F44" s="4">
        <f t="shared" si="7"/>
        <v>30.846805174932626</v>
      </c>
      <c r="G44" s="4">
        <f t="shared" si="7"/>
        <v>29.548681289929714</v>
      </c>
      <c r="H44" s="28">
        <f t="shared" si="6"/>
        <v>30.197743232431172</v>
      </c>
      <c r="I44" s="4" t="s">
        <v>71</v>
      </c>
    </row>
    <row r="45" spans="1:14">
      <c r="A45" s="25">
        <v>23</v>
      </c>
      <c r="B45" s="26">
        <v>0.2457</v>
      </c>
      <c r="C45" s="26">
        <v>0.27339999999999998</v>
      </c>
      <c r="D45" s="27">
        <v>5.1400000000000001E-2</v>
      </c>
      <c r="E45" s="27">
        <v>5.1299999999999998E-2</v>
      </c>
      <c r="F45" s="4">
        <f t="shared" si="7"/>
        <v>8.598707162634831</v>
      </c>
      <c r="G45" s="4">
        <f t="shared" si="7"/>
        <v>10.115003129150832</v>
      </c>
      <c r="H45" s="28">
        <f t="shared" si="6"/>
        <v>9.3568551458928315</v>
      </c>
      <c r="I45" s="4" t="s">
        <v>72</v>
      </c>
    </row>
    <row r="46" spans="1:14">
      <c r="A46" s="25">
        <v>24</v>
      </c>
      <c r="B46" s="26">
        <v>0.55969999999999998</v>
      </c>
      <c r="C46" s="26">
        <v>0.62980000000000003</v>
      </c>
      <c r="D46" s="27">
        <v>4.6899999999999997E-2</v>
      </c>
      <c r="E46" s="27">
        <v>4.65E-2</v>
      </c>
      <c r="F46" s="4">
        <f t="shared" si="7"/>
        <v>25.970659153114958</v>
      </c>
      <c r="G46" s="4">
        <f t="shared" si="7"/>
        <v>29.815942089783256</v>
      </c>
      <c r="H46" s="28">
        <f t="shared" si="6"/>
        <v>27.893300621449107</v>
      </c>
      <c r="I46" s="4" t="s">
        <v>73</v>
      </c>
    </row>
    <row r="47" spans="1:14">
      <c r="A47" s="25"/>
    </row>
    <row r="48" spans="1:14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  <row r="66" spans="1:1">
      <c r="A66" s="25"/>
    </row>
    <row r="67" spans="1:1">
      <c r="A67" s="25"/>
    </row>
    <row r="68" spans="1:1">
      <c r="A68" s="25"/>
    </row>
    <row r="69" spans="1:1">
      <c r="A69" s="25"/>
    </row>
    <row r="70" spans="1:1">
      <c r="A70" s="25"/>
    </row>
  </sheetData>
  <mergeCells count="9">
    <mergeCell ref="B21:C21"/>
    <mergeCell ref="D21:E21"/>
    <mergeCell ref="F21:G21"/>
    <mergeCell ref="B3:C3"/>
    <mergeCell ref="D3:E3"/>
    <mergeCell ref="F3:G3"/>
    <mergeCell ref="B8:C8"/>
    <mergeCell ref="D8:E8"/>
    <mergeCell ref="F8:G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abSelected="1" topLeftCell="A17" workbookViewId="0">
      <selection activeCell="F42" sqref="F42:F47"/>
    </sheetView>
  </sheetViews>
  <sheetFormatPr baseColWidth="10" defaultColWidth="14.5" defaultRowHeight="15" customHeight="1" x14ac:dyDescent="0"/>
  <cols>
    <col min="1" max="16384" width="14.5" style="39"/>
  </cols>
  <sheetData>
    <row r="1" spans="1:26" ht="16">
      <c r="A1" s="1" t="s">
        <v>111</v>
      </c>
      <c r="B1" s="42" t="s">
        <v>123</v>
      </c>
      <c r="C1" s="2" t="s">
        <v>121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" customHeight="1">
      <c r="A3" s="6" t="s">
        <v>5</v>
      </c>
      <c r="B3" s="40" t="s">
        <v>112</v>
      </c>
      <c r="C3" s="4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4"/>
      <c r="B4" s="8">
        <v>1</v>
      </c>
      <c r="C4" s="8">
        <v>2</v>
      </c>
      <c r="D4" s="9" t="s">
        <v>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4" t="s">
        <v>113</v>
      </c>
      <c r="B5" s="43">
        <v>4.0599999999999997E-2</v>
      </c>
      <c r="C5" s="43">
        <v>4.1300000000000003E-2</v>
      </c>
      <c r="D5" s="13">
        <f>AVERAGE(B5:C5)</f>
        <v>4.095E-2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" customHeight="1">
      <c r="A7" s="6" t="s">
        <v>11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4" t="s">
        <v>13</v>
      </c>
      <c r="B8" s="40" t="s">
        <v>114</v>
      </c>
      <c r="C8" s="41"/>
      <c r="D8" s="40" t="s">
        <v>15</v>
      </c>
      <c r="E8" s="41"/>
      <c r="F8" s="14" t="s">
        <v>16</v>
      </c>
      <c r="G8" s="14"/>
      <c r="H8" s="14"/>
      <c r="I8" s="14"/>
      <c r="J8" s="14"/>
      <c r="K8" s="6"/>
      <c r="L8" s="14"/>
      <c r="M8" s="35"/>
      <c r="N8" s="35"/>
      <c r="O8" s="14"/>
      <c r="P8" s="14"/>
      <c r="Q8" s="14"/>
      <c r="R8" s="14"/>
      <c r="S8" s="44"/>
      <c r="T8" s="44"/>
      <c r="U8" s="14"/>
      <c r="V8" s="14"/>
      <c r="W8" s="14"/>
      <c r="X8" s="14"/>
      <c r="Y8" s="14"/>
      <c r="Z8" s="14"/>
    </row>
    <row r="9" spans="1:26">
      <c r="A9" s="15" t="s">
        <v>115</v>
      </c>
      <c r="B9" s="8">
        <v>1</v>
      </c>
      <c r="C9" s="8">
        <v>2</v>
      </c>
      <c r="D9" s="8">
        <v>1</v>
      </c>
      <c r="E9" s="8">
        <v>2</v>
      </c>
      <c r="F9" s="6" t="s">
        <v>9</v>
      </c>
      <c r="G9" s="14"/>
      <c r="H9" s="14"/>
      <c r="I9" s="14"/>
      <c r="J9" s="14"/>
      <c r="K9" s="30">
        <f>SLOPE(F10:F16,A10:A16)</f>
        <v>2.2873375820088217E-2</v>
      </c>
      <c r="L9" s="45"/>
      <c r="M9" s="33"/>
      <c r="N9" s="33"/>
      <c r="O9" s="14"/>
      <c r="P9" s="14"/>
      <c r="Q9" s="14"/>
      <c r="R9" s="14"/>
      <c r="S9" s="44"/>
      <c r="T9" s="44"/>
      <c r="U9" s="14"/>
      <c r="V9" s="14"/>
      <c r="W9" s="14"/>
      <c r="X9" s="14"/>
      <c r="Y9" s="14"/>
      <c r="Z9" s="14"/>
    </row>
    <row r="10" spans="1:26" ht="15" customHeight="1">
      <c r="A10" s="14">
        <v>0</v>
      </c>
      <c r="B10" s="43">
        <v>4.0599999999999997E-2</v>
      </c>
      <c r="C10" s="43">
        <v>4.1300000000000003E-2</v>
      </c>
      <c r="D10" s="46">
        <f t="shared" ref="D10:E16" si="0">B10-$D$5</f>
        <v>-3.5000000000000309E-4</v>
      </c>
      <c r="E10" s="46">
        <f t="shared" si="0"/>
        <v>3.5000000000000309E-4</v>
      </c>
      <c r="F10" s="13">
        <f t="shared" ref="F10:F16" si="1">AVERAGE(D10:E10)</f>
        <v>0</v>
      </c>
      <c r="G10" s="14"/>
      <c r="H10" s="14"/>
      <c r="I10" s="14"/>
      <c r="J10" s="14"/>
      <c r="K10" s="30"/>
      <c r="L10" s="45"/>
      <c r="M10" s="36"/>
      <c r="N10" s="36"/>
      <c r="O10" s="14"/>
      <c r="P10" s="14"/>
      <c r="Q10" s="14"/>
      <c r="R10" s="14"/>
      <c r="S10" s="14"/>
      <c r="T10" s="44"/>
      <c r="U10" s="14"/>
      <c r="V10" s="14"/>
      <c r="W10" s="14"/>
      <c r="X10" s="14"/>
      <c r="Y10" s="14"/>
      <c r="Z10" s="14"/>
    </row>
    <row r="11" spans="1:26" ht="15" customHeight="1">
      <c r="A11" s="14">
        <v>0.1</v>
      </c>
      <c r="B11" s="43">
        <v>4.2299999999999997E-2</v>
      </c>
      <c r="C11" s="43">
        <v>6.5199999999999994E-2</v>
      </c>
      <c r="D11" s="46">
        <f t="shared" si="0"/>
        <v>1.349999999999997E-3</v>
      </c>
      <c r="E11" s="46"/>
      <c r="F11" s="13">
        <f t="shared" si="1"/>
        <v>1.349999999999997E-3</v>
      </c>
      <c r="G11" s="14"/>
      <c r="H11" s="14"/>
      <c r="I11" s="14"/>
      <c r="J11" s="14"/>
      <c r="K11" s="30"/>
      <c r="L11" s="45"/>
      <c r="M11" s="36"/>
      <c r="N11" s="47"/>
      <c r="O11" s="14"/>
      <c r="P11" s="14"/>
      <c r="Q11" s="14"/>
      <c r="R11" s="14"/>
      <c r="S11" s="14"/>
      <c r="T11" s="44"/>
      <c r="U11" s="14"/>
      <c r="V11" s="14"/>
      <c r="W11" s="14"/>
      <c r="X11" s="14"/>
      <c r="Y11" s="14"/>
      <c r="Z11" s="14"/>
    </row>
    <row r="12" spans="1:26" ht="15" customHeight="1">
      <c r="A12" s="14">
        <v>0.5</v>
      </c>
      <c r="B12" s="43">
        <v>4.9500000000000002E-2</v>
      </c>
      <c r="C12" s="43">
        <v>4.9500000000000002E-2</v>
      </c>
      <c r="D12" s="46">
        <f t="shared" si="0"/>
        <v>8.550000000000002E-3</v>
      </c>
      <c r="E12" s="46">
        <f t="shared" si="0"/>
        <v>8.550000000000002E-3</v>
      </c>
      <c r="F12" s="13">
        <f t="shared" si="1"/>
        <v>8.550000000000002E-3</v>
      </c>
      <c r="G12" s="14"/>
      <c r="H12" s="14"/>
      <c r="I12" s="14"/>
      <c r="J12" s="14"/>
      <c r="K12" s="48"/>
      <c r="L12" s="33"/>
      <c r="M12" s="36"/>
      <c r="N12" s="14"/>
      <c r="O12" s="14"/>
      <c r="P12" s="14"/>
      <c r="Q12" s="14"/>
      <c r="R12" s="14"/>
      <c r="S12" s="14"/>
      <c r="T12" s="44"/>
      <c r="U12" s="14"/>
      <c r="V12" s="14"/>
      <c r="W12" s="14"/>
      <c r="X12" s="14"/>
      <c r="Y12" s="14"/>
      <c r="Z12" s="14"/>
    </row>
    <row r="13" spans="1:26" ht="15" customHeight="1">
      <c r="A13" s="14">
        <v>1</v>
      </c>
      <c r="B13" s="43">
        <v>5.7799999999999997E-2</v>
      </c>
      <c r="C13" s="43">
        <v>6.0499999999999998E-2</v>
      </c>
      <c r="D13" s="46">
        <f t="shared" si="0"/>
        <v>1.6849999999999997E-2</v>
      </c>
      <c r="E13" s="46">
        <f t="shared" si="0"/>
        <v>1.9549999999999998E-2</v>
      </c>
      <c r="F13" s="13">
        <f t="shared" si="1"/>
        <v>1.8199999999999997E-2</v>
      </c>
      <c r="G13" s="14"/>
      <c r="H13" s="14"/>
      <c r="I13" s="14"/>
      <c r="J13" s="14"/>
      <c r="K13" s="14"/>
      <c r="L13" s="49"/>
      <c r="M13" s="14"/>
      <c r="N13" s="14"/>
      <c r="O13" s="14"/>
      <c r="P13" s="14"/>
      <c r="Q13" s="14"/>
      <c r="R13" s="14"/>
      <c r="S13" s="14"/>
      <c r="T13" s="44"/>
      <c r="U13" s="14"/>
      <c r="V13" s="14"/>
      <c r="W13" s="14"/>
      <c r="X13" s="14"/>
      <c r="Y13" s="14"/>
      <c r="Z13" s="14"/>
    </row>
    <row r="14" spans="1:26" ht="15" customHeight="1">
      <c r="A14" s="14">
        <v>5</v>
      </c>
      <c r="B14" s="43">
        <v>0.13270000000000001</v>
      </c>
      <c r="C14" s="43">
        <v>0.13339999999999999</v>
      </c>
      <c r="D14" s="46"/>
      <c r="E14" s="46">
        <f t="shared" si="0"/>
        <v>9.2449999999999991E-2</v>
      </c>
      <c r="F14" s="13">
        <f t="shared" si="1"/>
        <v>9.2449999999999991E-2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44"/>
      <c r="U14" s="14"/>
      <c r="V14" s="14"/>
      <c r="W14" s="14"/>
      <c r="X14" s="14"/>
      <c r="Y14" s="14"/>
      <c r="Z14" s="14"/>
    </row>
    <row r="15" spans="1:26" ht="15" customHeight="1">
      <c r="A15" s="14">
        <v>10</v>
      </c>
      <c r="B15" s="43">
        <v>0.26540000000000002</v>
      </c>
      <c r="C15" s="43">
        <v>0.2606</v>
      </c>
      <c r="D15" s="46">
        <f t="shared" si="0"/>
        <v>0.22445000000000004</v>
      </c>
      <c r="E15" s="46">
        <f t="shared" si="0"/>
        <v>0.21965000000000001</v>
      </c>
      <c r="F15" s="13">
        <f t="shared" si="1"/>
        <v>0.22205000000000003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44"/>
      <c r="U15" s="14"/>
      <c r="V15" s="14"/>
      <c r="W15" s="14"/>
      <c r="X15" s="14"/>
      <c r="Y15" s="14"/>
      <c r="Z15" s="14"/>
    </row>
    <row r="16" spans="1:26" ht="15" customHeight="1">
      <c r="A16" s="14">
        <v>20</v>
      </c>
      <c r="B16" s="43">
        <v>0.49990000000000001</v>
      </c>
      <c r="C16" s="43">
        <v>0.49540000000000001</v>
      </c>
      <c r="D16" s="46">
        <f t="shared" si="0"/>
        <v>0.45895000000000002</v>
      </c>
      <c r="E16" s="46">
        <f t="shared" si="0"/>
        <v>0.45445000000000002</v>
      </c>
      <c r="F16" s="13">
        <f t="shared" si="1"/>
        <v>0.45669999999999999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4"/>
      <c r="B17" s="43"/>
      <c r="C17" s="43"/>
      <c r="D17" s="46"/>
      <c r="E17" s="46"/>
      <c r="F17" s="13"/>
      <c r="G17" s="14"/>
      <c r="H17" s="14"/>
      <c r="I17" s="14"/>
      <c r="J17" s="6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14"/>
      <c r="B19" s="44"/>
      <c r="C19" s="44"/>
      <c r="D19" s="44"/>
      <c r="E19" s="44"/>
      <c r="F19" s="13"/>
      <c r="G19" s="14"/>
      <c r="H19" s="14"/>
      <c r="I19" s="14"/>
      <c r="J19" s="6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>
      <c r="A20" s="50"/>
      <c r="B20" s="14"/>
      <c r="C20" s="14"/>
      <c r="D20" s="14"/>
      <c r="E20" s="14"/>
      <c r="F20" s="13"/>
      <c r="G20" s="14"/>
      <c r="H20" s="14"/>
      <c r="I20" s="14"/>
      <c r="J20" s="6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>
      <c r="A22" s="50"/>
      <c r="B22" s="40" t="s">
        <v>116</v>
      </c>
      <c r="C22" s="41"/>
      <c r="D22" s="40" t="s">
        <v>117</v>
      </c>
      <c r="E22" s="41"/>
      <c r="F22" s="14"/>
      <c r="G22" s="38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 thickBot="1">
      <c r="A23" s="22" t="s">
        <v>118</v>
      </c>
      <c r="B23" s="14">
        <v>1</v>
      </c>
      <c r="C23" s="14">
        <v>2</v>
      </c>
      <c r="D23" s="23">
        <v>1</v>
      </c>
      <c r="E23" s="23">
        <v>2</v>
      </c>
      <c r="F23" s="24" t="s">
        <v>119</v>
      </c>
      <c r="G23" s="14" t="s">
        <v>124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 thickTop="1">
      <c r="A24" s="25">
        <v>1</v>
      </c>
      <c r="B24" s="51">
        <v>4.5499999999999999E-2</v>
      </c>
      <c r="C24" s="51">
        <v>5.7599999999999998E-2</v>
      </c>
      <c r="D24" s="13">
        <f t="shared" ref="D24:E71" si="2">(B24-$D$5)/$K$9</f>
        <v>0.19892122770981735</v>
      </c>
      <c r="E24" s="13">
        <f t="shared" si="2"/>
        <v>0.72792053656449662</v>
      </c>
      <c r="F24" s="28">
        <f t="shared" ref="F24:F71" si="3">AVERAGE(D24:E24)</f>
        <v>0.46342088213715699</v>
      </c>
      <c r="G24" s="39" t="s">
        <v>50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>
      <c r="A25" s="25">
        <v>2</v>
      </c>
      <c r="B25" s="51">
        <v>4.8300000000000003E-2</v>
      </c>
      <c r="C25" s="51">
        <v>5.2900000000000003E-2</v>
      </c>
      <c r="D25" s="13">
        <f t="shared" si="2"/>
        <v>0.32133429091585902</v>
      </c>
      <c r="E25" s="13">
        <f t="shared" si="2"/>
        <v>0.52244146618292719</v>
      </c>
      <c r="F25" s="28">
        <f t="shared" si="3"/>
        <v>0.42188787854939314</v>
      </c>
      <c r="G25" s="39" t="s">
        <v>51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>
      <c r="A26" s="25">
        <v>3</v>
      </c>
      <c r="B26" s="51">
        <v>4.6699999999999998E-2</v>
      </c>
      <c r="C26" s="51">
        <v>4.82E-2</v>
      </c>
      <c r="D26" s="13">
        <f t="shared" si="2"/>
        <v>0.25138396908383509</v>
      </c>
      <c r="E26" s="13">
        <f t="shared" si="2"/>
        <v>0.31696239580135738</v>
      </c>
      <c r="F26" s="28">
        <f t="shared" si="3"/>
        <v>0.28417318244259626</v>
      </c>
      <c r="G26" s="39" t="s">
        <v>52</v>
      </c>
      <c r="H26" s="14"/>
      <c r="I26" s="14"/>
      <c r="J26" s="6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A27" s="25">
        <v>4</v>
      </c>
      <c r="B27" s="51">
        <v>4.7199999999999999E-2</v>
      </c>
      <c r="C27" s="51">
        <v>4.8099999999999997E-2</v>
      </c>
      <c r="D27" s="13">
        <f t="shared" si="2"/>
        <v>0.27324344465634254</v>
      </c>
      <c r="E27" s="13">
        <f t="shared" si="2"/>
        <v>0.31259050068685579</v>
      </c>
      <c r="F27" s="28">
        <f t="shared" si="3"/>
        <v>0.29291697267159916</v>
      </c>
      <c r="G27" s="39" t="s">
        <v>53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>
      <c r="A28" s="25">
        <v>5</v>
      </c>
      <c r="B28" s="51">
        <v>4.3999999999999997E-2</v>
      </c>
      <c r="C28" s="51">
        <v>4.3700000000000003E-2</v>
      </c>
      <c r="D28" s="13">
        <f t="shared" si="2"/>
        <v>0.13334280099229506</v>
      </c>
      <c r="E28" s="13">
        <f t="shared" si="2"/>
        <v>0.12022711564879085</v>
      </c>
      <c r="F28" s="28">
        <f t="shared" si="3"/>
        <v>0.12678495832054296</v>
      </c>
      <c r="G28" s="39" t="s">
        <v>54</v>
      </c>
      <c r="H28" s="14"/>
      <c r="I28" s="14"/>
      <c r="J28" s="6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>
      <c r="A29" s="25">
        <v>6</v>
      </c>
      <c r="B29" s="51">
        <v>5.16E-2</v>
      </c>
      <c r="C29" s="51">
        <v>5.7000000000000002E-2</v>
      </c>
      <c r="D29" s="13">
        <f t="shared" si="2"/>
        <v>0.46560682969440781</v>
      </c>
      <c r="E29" s="13">
        <f t="shared" si="2"/>
        <v>0.70168916587748786</v>
      </c>
      <c r="F29" s="28">
        <f t="shared" si="3"/>
        <v>0.58364799778594789</v>
      </c>
      <c r="G29" s="39" t="s">
        <v>55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>
      <c r="A30" s="25">
        <v>7</v>
      </c>
      <c r="B30" s="54">
        <v>5.6099999999999997E-2</v>
      </c>
      <c r="C30" s="54">
        <v>6.1600000000000002E-2</v>
      </c>
      <c r="D30" s="13">
        <f t="shared" si="2"/>
        <v>0.66234210984697439</v>
      </c>
      <c r="E30" s="13">
        <f t="shared" si="2"/>
        <v>0.90279634114455609</v>
      </c>
      <c r="F30" s="28">
        <f t="shared" si="3"/>
        <v>0.78256922549576524</v>
      </c>
      <c r="G30" s="39" t="s">
        <v>56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>
      <c r="A31" s="25">
        <v>8</v>
      </c>
      <c r="B31" s="54">
        <v>5.2900000000000003E-2</v>
      </c>
      <c r="C31" s="54">
        <v>6.1699999999999998E-2</v>
      </c>
      <c r="D31" s="13">
        <f t="shared" si="2"/>
        <v>0.52244146618292719</v>
      </c>
      <c r="E31" s="13">
        <f t="shared" si="2"/>
        <v>0.90716823625905729</v>
      </c>
      <c r="F31" s="28">
        <f t="shared" si="3"/>
        <v>0.71480485122099224</v>
      </c>
      <c r="G31" s="39" t="s">
        <v>57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>
      <c r="A32" s="25">
        <v>9</v>
      </c>
      <c r="B32" s="54">
        <v>6.2700000000000006E-2</v>
      </c>
      <c r="C32" s="54">
        <v>6.0199999999999997E-2</v>
      </c>
      <c r="D32" s="13">
        <f t="shared" si="2"/>
        <v>0.95088718740407252</v>
      </c>
      <c r="E32" s="13">
        <f t="shared" si="2"/>
        <v>0.84158980954153506</v>
      </c>
      <c r="F32" s="28">
        <f t="shared" si="3"/>
        <v>0.89623849847280379</v>
      </c>
      <c r="G32" s="39" t="s">
        <v>58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>
      <c r="A33" s="25">
        <v>10</v>
      </c>
      <c r="B33" s="54">
        <v>5.0799999999999998E-2</v>
      </c>
      <c r="C33" s="54">
        <v>5.21E-2</v>
      </c>
      <c r="D33" s="13">
        <f t="shared" si="2"/>
        <v>0.43063166877839587</v>
      </c>
      <c r="E33" s="13">
        <f t="shared" si="2"/>
        <v>0.4874663052669152</v>
      </c>
      <c r="F33" s="28">
        <f t="shared" si="3"/>
        <v>0.45904898702265551</v>
      </c>
      <c r="G33" s="39" t="s">
        <v>59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>
      <c r="A34" s="25">
        <v>11</v>
      </c>
      <c r="B34" s="54">
        <v>5.3800000000000001E-2</v>
      </c>
      <c r="C34" s="54">
        <v>5.8299999999999998E-2</v>
      </c>
      <c r="D34" s="13">
        <f t="shared" si="2"/>
        <v>0.56178852221344044</v>
      </c>
      <c r="E34" s="13">
        <f t="shared" si="2"/>
        <v>0.75852380236600692</v>
      </c>
      <c r="F34" s="28">
        <f t="shared" si="3"/>
        <v>0.66015616228972362</v>
      </c>
      <c r="G34" s="39" t="s">
        <v>60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>
      <c r="A35" s="25">
        <v>12</v>
      </c>
      <c r="B35" s="54">
        <v>4.8099999999999997E-2</v>
      </c>
      <c r="C35" s="54">
        <v>4.7300000000000002E-2</v>
      </c>
      <c r="D35" s="13">
        <f t="shared" si="2"/>
        <v>0.31259050068685579</v>
      </c>
      <c r="E35" s="13">
        <f t="shared" si="2"/>
        <v>0.27761533977084413</v>
      </c>
      <c r="F35" s="28">
        <f t="shared" si="3"/>
        <v>0.29510292022884999</v>
      </c>
      <c r="G35" s="39" t="s">
        <v>61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customHeight="1">
      <c r="A36" s="25">
        <v>13</v>
      </c>
      <c r="B36" s="51">
        <v>7.4800000000000005E-2</v>
      </c>
      <c r="C36" s="51">
        <v>7.5899999999999995E-2</v>
      </c>
      <c r="D36" s="13">
        <f t="shared" si="2"/>
        <v>1.4798864962587517</v>
      </c>
      <c r="E36" s="13">
        <f t="shared" si="2"/>
        <v>1.5279773425182677</v>
      </c>
      <c r="F36" s="28">
        <f t="shared" si="3"/>
        <v>1.5039319193885097</v>
      </c>
      <c r="G36" s="39" t="s">
        <v>62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>
      <c r="A37" s="25">
        <v>14</v>
      </c>
      <c r="B37" s="51">
        <v>7.4800000000000005E-2</v>
      </c>
      <c r="C37" s="51">
        <v>7.6700000000000004E-2</v>
      </c>
      <c r="D37" s="13">
        <f t="shared" si="2"/>
        <v>1.4798864962587517</v>
      </c>
      <c r="E37" s="13">
        <f t="shared" si="2"/>
        <v>1.5629525034342799</v>
      </c>
      <c r="F37" s="28">
        <f t="shared" si="3"/>
        <v>1.5214194998465158</v>
      </c>
      <c r="G37" s="39" t="s">
        <v>63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" customHeight="1">
      <c r="A38" s="25">
        <v>15</v>
      </c>
      <c r="B38" s="51">
        <v>6.0999999999999999E-2</v>
      </c>
      <c r="C38" s="51">
        <v>5.21E-2</v>
      </c>
      <c r="D38" s="13">
        <f t="shared" si="2"/>
        <v>0.876564970457547</v>
      </c>
      <c r="E38" s="13">
        <f t="shared" si="2"/>
        <v>0.4874663052669152</v>
      </c>
      <c r="F38" s="28">
        <f t="shared" si="3"/>
        <v>0.68201563786223107</v>
      </c>
      <c r="G38" s="39" t="s">
        <v>64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" customHeight="1">
      <c r="A39" s="25">
        <v>16</v>
      </c>
      <c r="B39" s="51">
        <v>9.35E-2</v>
      </c>
      <c r="C39" s="51">
        <v>0.1095</v>
      </c>
      <c r="D39" s="13">
        <f t="shared" si="2"/>
        <v>2.2974308826705285</v>
      </c>
      <c r="E39" s="13">
        <f t="shared" si="2"/>
        <v>2.9969341009907655</v>
      </c>
      <c r="F39" s="28">
        <f t="shared" si="3"/>
        <v>2.6471824918306472</v>
      </c>
      <c r="G39" s="39" t="s">
        <v>65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4">
      <c r="A40" s="14">
        <v>17</v>
      </c>
      <c r="B40" s="51">
        <v>9.6500000000000002E-2</v>
      </c>
      <c r="C40" s="51">
        <v>8.6400000000000005E-2</v>
      </c>
      <c r="D40" s="14">
        <f t="shared" si="2"/>
        <v>2.4285877361055732</v>
      </c>
      <c r="E40" s="14">
        <f t="shared" si="2"/>
        <v>1.9870263295409236</v>
      </c>
      <c r="F40" s="28">
        <f t="shared" si="3"/>
        <v>2.2078070328232484</v>
      </c>
      <c r="G40" s="39" t="s">
        <v>66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4">
      <c r="A41" s="14">
        <v>18</v>
      </c>
      <c r="B41" s="51">
        <v>9.2999999999999999E-2</v>
      </c>
      <c r="C41" s="51">
        <v>8.5000000000000006E-2</v>
      </c>
      <c r="D41" s="14">
        <f t="shared" si="2"/>
        <v>2.2755714070980213</v>
      </c>
      <c r="E41" s="14">
        <f t="shared" si="2"/>
        <v>1.925819797937903</v>
      </c>
      <c r="F41" s="28">
        <f t="shared" si="3"/>
        <v>2.1006956025179622</v>
      </c>
      <c r="G41" s="39" t="s">
        <v>67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4">
      <c r="A42" s="14">
        <v>19</v>
      </c>
      <c r="B42" s="51">
        <v>4.24E-2</v>
      </c>
      <c r="C42" s="51">
        <v>4.2099999999999999E-2</v>
      </c>
      <c r="D42" s="14">
        <f>(B42-$D$5)/$K$9</f>
        <v>6.3392479160271478E-2</v>
      </c>
      <c r="E42" s="14">
        <f>(C42-$D$5)/$K$9</f>
        <v>5.027679381676696E-2</v>
      </c>
      <c r="F42" s="28">
        <f t="shared" si="3"/>
        <v>5.6834636488519219E-2</v>
      </c>
      <c r="G42" s="39" t="s">
        <v>68</v>
      </c>
      <c r="H42"/>
      <c r="I42"/>
      <c r="J42"/>
      <c r="K42"/>
      <c r="L42"/>
      <c r="M42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4">
      <c r="A43" s="14">
        <v>20</v>
      </c>
      <c r="B43" s="51">
        <v>4.3200000000000002E-2</v>
      </c>
      <c r="C43" s="51">
        <v>4.1200000000000001E-2</v>
      </c>
      <c r="D43" s="14">
        <f>(B43-$D$5)/$K$9</f>
        <v>9.836764007628343E-2</v>
      </c>
      <c r="E43" s="14">
        <f>(C43-$D$5)/$K$9</f>
        <v>1.0929737786253713E-2</v>
      </c>
      <c r="F43" s="28">
        <f t="shared" si="3"/>
        <v>5.464868893126857E-2</v>
      </c>
      <c r="G43" s="39" t="s">
        <v>69</v>
      </c>
      <c r="H43"/>
      <c r="I43"/>
      <c r="J43"/>
      <c r="K43"/>
      <c r="L43"/>
      <c r="M43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4">
      <c r="A44" s="14">
        <v>21</v>
      </c>
      <c r="B44" s="51">
        <v>4.5999999999999999E-2</v>
      </c>
      <c r="C44" s="51">
        <v>4.5199999999999997E-2</v>
      </c>
      <c r="D44" s="14">
        <f t="shared" si="2"/>
        <v>0.22078070328232477</v>
      </c>
      <c r="E44" s="14">
        <f t="shared" si="2"/>
        <v>0.18580554236631283</v>
      </c>
      <c r="F44" s="28">
        <f t="shared" si="3"/>
        <v>0.2032931228243188</v>
      </c>
      <c r="G44" s="39" t="s">
        <v>70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4">
      <c r="A45" s="14">
        <v>22</v>
      </c>
      <c r="B45" s="51">
        <v>4.5499999999999999E-2</v>
      </c>
      <c r="C45" s="51">
        <v>4.65E-2</v>
      </c>
      <c r="D45" s="14">
        <f t="shared" si="2"/>
        <v>0.19892122770981735</v>
      </c>
      <c r="E45" s="14">
        <f t="shared" si="2"/>
        <v>0.24264017885483222</v>
      </c>
      <c r="F45" s="28">
        <f t="shared" si="3"/>
        <v>0.2207807032823248</v>
      </c>
      <c r="G45" s="39" t="s">
        <v>71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4">
      <c r="A46" s="14">
        <v>23</v>
      </c>
      <c r="B46" s="51">
        <v>5.1400000000000001E-2</v>
      </c>
      <c r="C46" s="51">
        <v>5.1299999999999998E-2</v>
      </c>
      <c r="D46" s="14">
        <f t="shared" si="2"/>
        <v>0.45686303946540485</v>
      </c>
      <c r="E46" s="14">
        <f t="shared" si="2"/>
        <v>0.45249114435090326</v>
      </c>
      <c r="F46" s="28">
        <f t="shared" si="3"/>
        <v>0.45467709190815409</v>
      </c>
      <c r="G46" s="39" t="s">
        <v>72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4">
      <c r="A47" s="14">
        <v>24</v>
      </c>
      <c r="B47" s="51">
        <v>4.6899999999999997E-2</v>
      </c>
      <c r="C47" s="51">
        <v>4.65E-2</v>
      </c>
      <c r="D47" s="14">
        <f t="shared" si="2"/>
        <v>0.26012775931283805</v>
      </c>
      <c r="E47" s="14">
        <f t="shared" si="2"/>
        <v>0.24264017885483222</v>
      </c>
      <c r="F47" s="28">
        <f t="shared" si="3"/>
        <v>0.25138396908383515</v>
      </c>
      <c r="G47" s="39" t="s">
        <v>73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4">
      <c r="A48" s="14">
        <v>25</v>
      </c>
      <c r="B48" s="51"/>
      <c r="C48" s="51"/>
      <c r="D48" s="14">
        <f t="shared" si="2"/>
        <v>-1.7902910493883568</v>
      </c>
      <c r="E48" s="14">
        <f t="shared" si="2"/>
        <v>-1.7902910493883568</v>
      </c>
      <c r="F48" s="28">
        <f t="shared" si="3"/>
        <v>-1.7902910493883568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4">
      <c r="A49" s="14">
        <v>26</v>
      </c>
      <c r="B49" s="51"/>
      <c r="C49" s="51"/>
      <c r="D49" s="14">
        <f t="shared" si="2"/>
        <v>-1.7902910493883568</v>
      </c>
      <c r="E49" s="14">
        <f t="shared" si="2"/>
        <v>-1.7902910493883568</v>
      </c>
      <c r="F49" s="28">
        <f t="shared" si="3"/>
        <v>-1.7902910493883568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4">
      <c r="A50" s="14">
        <v>27</v>
      </c>
      <c r="B50" s="51"/>
      <c r="C50" s="51"/>
      <c r="D50" s="14">
        <f t="shared" si="2"/>
        <v>-1.7902910493883568</v>
      </c>
      <c r="E50" s="14">
        <f t="shared" si="2"/>
        <v>-1.7902910493883568</v>
      </c>
      <c r="F50" s="28">
        <f t="shared" si="3"/>
        <v>-1.7902910493883568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">
      <c r="A51" s="14">
        <v>28</v>
      </c>
      <c r="B51" s="51"/>
      <c r="C51" s="51"/>
      <c r="D51" s="14">
        <f t="shared" si="2"/>
        <v>-1.7902910493883568</v>
      </c>
      <c r="E51" s="14">
        <f t="shared" si="2"/>
        <v>-1.7902910493883568</v>
      </c>
      <c r="F51" s="28">
        <f t="shared" si="3"/>
        <v>-1.7902910493883568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4">
      <c r="A52" s="14">
        <v>29</v>
      </c>
      <c r="B52" s="51"/>
      <c r="C52" s="51"/>
      <c r="D52" s="14">
        <f t="shared" si="2"/>
        <v>-1.7902910493883568</v>
      </c>
      <c r="E52" s="14">
        <f t="shared" si="2"/>
        <v>-1.7902910493883568</v>
      </c>
      <c r="F52" s="28">
        <f t="shared" si="3"/>
        <v>-1.7902910493883568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4">
      <c r="A53" s="14">
        <v>30</v>
      </c>
      <c r="B53" s="51"/>
      <c r="C53" s="51"/>
      <c r="D53" s="14">
        <f t="shared" si="2"/>
        <v>-1.7902910493883568</v>
      </c>
      <c r="E53" s="14">
        <f t="shared" si="2"/>
        <v>-1.7902910493883568</v>
      </c>
      <c r="F53" s="28">
        <f t="shared" si="3"/>
        <v>-1.7902910493883568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4">
      <c r="A54" s="14">
        <v>31</v>
      </c>
      <c r="B54" s="51"/>
      <c r="C54" s="51"/>
      <c r="D54" s="14">
        <f t="shared" si="2"/>
        <v>-1.7902910493883568</v>
      </c>
      <c r="E54" s="14">
        <f t="shared" si="2"/>
        <v>-1.7902910493883568</v>
      </c>
      <c r="F54" s="28">
        <f t="shared" si="3"/>
        <v>-1.7902910493883568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4">
      <c r="A55" s="14">
        <v>32</v>
      </c>
      <c r="B55" s="51"/>
      <c r="C55" s="51"/>
      <c r="D55" s="14">
        <f t="shared" si="2"/>
        <v>-1.7902910493883568</v>
      </c>
      <c r="E55" s="14">
        <f t="shared" si="2"/>
        <v>-1.7902910493883568</v>
      </c>
      <c r="F55" s="28">
        <f t="shared" si="3"/>
        <v>-1.7902910493883568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4">
      <c r="A56" s="14">
        <v>33</v>
      </c>
      <c r="B56" s="51"/>
      <c r="C56" s="51"/>
      <c r="D56" s="14">
        <f t="shared" si="2"/>
        <v>-1.7902910493883568</v>
      </c>
      <c r="E56" s="14">
        <f t="shared" si="2"/>
        <v>-1.7902910493883568</v>
      </c>
      <c r="F56" s="28">
        <f t="shared" si="3"/>
        <v>-1.7902910493883568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4">
      <c r="A57" s="14">
        <v>34</v>
      </c>
      <c r="B57" s="51"/>
      <c r="C57" s="51"/>
      <c r="D57" s="14">
        <f t="shared" si="2"/>
        <v>-1.7902910493883568</v>
      </c>
      <c r="E57" s="14">
        <f t="shared" si="2"/>
        <v>-1.7902910493883568</v>
      </c>
      <c r="F57" s="28">
        <f t="shared" si="3"/>
        <v>-1.7902910493883568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4">
      <c r="A58" s="14">
        <v>35</v>
      </c>
      <c r="B58" s="51"/>
      <c r="C58" s="51"/>
      <c r="D58" s="14">
        <f t="shared" si="2"/>
        <v>-1.7902910493883568</v>
      </c>
      <c r="E58" s="14">
        <f t="shared" si="2"/>
        <v>-1.7902910493883568</v>
      </c>
      <c r="F58" s="28">
        <f t="shared" si="3"/>
        <v>-1.7902910493883568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4">
      <c r="A59" s="14">
        <v>36</v>
      </c>
      <c r="B59" s="51"/>
      <c r="C59" s="51"/>
      <c r="D59" s="14">
        <f t="shared" si="2"/>
        <v>-1.7902910493883568</v>
      </c>
      <c r="E59" s="14">
        <f t="shared" si="2"/>
        <v>-1.7902910493883568</v>
      </c>
      <c r="F59" s="28">
        <f t="shared" si="3"/>
        <v>-1.7902910493883568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4">
      <c r="A60" s="14">
        <v>37</v>
      </c>
      <c r="B60" s="51"/>
      <c r="C60" s="51"/>
      <c r="D60" s="14">
        <f t="shared" si="2"/>
        <v>-1.7902910493883568</v>
      </c>
      <c r="E60" s="14">
        <f t="shared" si="2"/>
        <v>-1.7902910493883568</v>
      </c>
      <c r="F60" s="28">
        <f t="shared" si="3"/>
        <v>-1.7902910493883568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4">
      <c r="A61" s="14">
        <v>38</v>
      </c>
      <c r="B61" s="51"/>
      <c r="C61" s="51"/>
      <c r="D61" s="14">
        <f t="shared" si="2"/>
        <v>-1.7902910493883568</v>
      </c>
      <c r="E61" s="14">
        <f t="shared" si="2"/>
        <v>-1.7902910493883568</v>
      </c>
      <c r="F61" s="28">
        <f t="shared" si="3"/>
        <v>-1.7902910493883568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4">
      <c r="A62" s="14">
        <v>39</v>
      </c>
      <c r="B62" s="51"/>
      <c r="C62" s="51"/>
      <c r="D62" s="14">
        <f t="shared" si="2"/>
        <v>-1.7902910493883568</v>
      </c>
      <c r="E62" s="14">
        <f t="shared" si="2"/>
        <v>-1.7902910493883568</v>
      </c>
      <c r="F62" s="28">
        <f t="shared" si="3"/>
        <v>-1.7902910493883568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4">
      <c r="A63" s="14">
        <v>40</v>
      </c>
      <c r="B63" s="51"/>
      <c r="C63" s="51"/>
      <c r="D63" s="14">
        <f t="shared" si="2"/>
        <v>-1.7902910493883568</v>
      </c>
      <c r="E63" s="14">
        <f t="shared" si="2"/>
        <v>-1.7902910493883568</v>
      </c>
      <c r="F63" s="28">
        <f t="shared" si="3"/>
        <v>-1.7902910493883568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4">
      <c r="A64" s="14">
        <v>41</v>
      </c>
      <c r="B64" s="51"/>
      <c r="C64" s="51"/>
      <c r="D64" s="14">
        <f t="shared" si="2"/>
        <v>-1.7902910493883568</v>
      </c>
      <c r="E64" s="14">
        <f t="shared" si="2"/>
        <v>-1.7902910493883568</v>
      </c>
      <c r="F64" s="28">
        <f t="shared" si="3"/>
        <v>-1.7902910493883568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4">
      <c r="A65" s="14">
        <v>42</v>
      </c>
      <c r="B65" s="51"/>
      <c r="C65" s="51"/>
      <c r="D65" s="14">
        <f t="shared" si="2"/>
        <v>-1.7902910493883568</v>
      </c>
      <c r="E65" s="14">
        <f t="shared" si="2"/>
        <v>-1.7902910493883568</v>
      </c>
      <c r="F65" s="28">
        <f t="shared" si="3"/>
        <v>-1.7902910493883568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4">
      <c r="A66" s="14">
        <v>43</v>
      </c>
      <c r="B66" s="51"/>
      <c r="C66" s="51"/>
      <c r="D66" s="14">
        <f t="shared" si="2"/>
        <v>-1.7902910493883568</v>
      </c>
      <c r="E66" s="14">
        <f t="shared" si="2"/>
        <v>-1.7902910493883568</v>
      </c>
      <c r="F66" s="28">
        <f t="shared" si="3"/>
        <v>-1.7902910493883568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4">
      <c r="A67" s="14">
        <v>44</v>
      </c>
      <c r="B67" s="51"/>
      <c r="C67" s="51"/>
      <c r="D67" s="14">
        <f t="shared" si="2"/>
        <v>-1.7902910493883568</v>
      </c>
      <c r="E67" s="14">
        <f t="shared" si="2"/>
        <v>-1.7902910493883568</v>
      </c>
      <c r="F67" s="28">
        <f t="shared" si="3"/>
        <v>-1.7902910493883568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4">
      <c r="A68" s="14">
        <v>45</v>
      </c>
      <c r="B68" s="51"/>
      <c r="C68" s="51"/>
      <c r="D68" s="14">
        <f t="shared" si="2"/>
        <v>-1.7902910493883568</v>
      </c>
      <c r="E68" s="14">
        <f t="shared" si="2"/>
        <v>-1.7902910493883568</v>
      </c>
      <c r="F68" s="28">
        <f t="shared" si="3"/>
        <v>-1.7902910493883568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4">
      <c r="A69" s="14">
        <v>46</v>
      </c>
      <c r="B69" s="51"/>
      <c r="C69" s="51"/>
      <c r="D69" s="14">
        <f t="shared" si="2"/>
        <v>-1.7902910493883568</v>
      </c>
      <c r="E69" s="14">
        <f t="shared" si="2"/>
        <v>-1.7902910493883568</v>
      </c>
      <c r="F69" s="28">
        <f t="shared" si="3"/>
        <v>-1.7902910493883568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4">
      <c r="A70" s="14">
        <v>47</v>
      </c>
      <c r="B70" s="51"/>
      <c r="C70" s="51"/>
      <c r="D70" s="14">
        <f t="shared" si="2"/>
        <v>-1.7902910493883568</v>
      </c>
      <c r="E70" s="14">
        <f t="shared" si="2"/>
        <v>-1.7902910493883568</v>
      </c>
      <c r="F70" s="28">
        <f t="shared" si="3"/>
        <v>-1.7902910493883568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4">
      <c r="A71" s="14">
        <v>48</v>
      </c>
      <c r="B71" s="51"/>
      <c r="C71" s="51"/>
      <c r="D71" s="14">
        <f t="shared" si="2"/>
        <v>-1.7902910493883568</v>
      </c>
      <c r="E71" s="14">
        <f t="shared" si="2"/>
        <v>-1.7902910493883568</v>
      </c>
      <c r="F71" s="28">
        <f t="shared" si="3"/>
        <v>-1.7902910493883568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4">
      <c r="A72" s="14"/>
      <c r="B72" s="14"/>
      <c r="C72" s="14"/>
      <c r="D72" s="14"/>
      <c r="E72" s="14"/>
      <c r="F72" s="28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4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4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4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14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14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14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14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14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</sheetData>
  <mergeCells count="5">
    <mergeCell ref="B3:C3"/>
    <mergeCell ref="B8:C8"/>
    <mergeCell ref="D8:E8"/>
    <mergeCell ref="B22:C22"/>
    <mergeCell ref="D22:E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C2" sqref="C2:N9"/>
    </sheetView>
  </sheetViews>
  <sheetFormatPr baseColWidth="10" defaultColWidth="8.83203125" defaultRowHeight="14" x14ac:dyDescent="0"/>
  <sheetData>
    <row r="1" spans="2:14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>
      <c r="B2">
        <v>24.6</v>
      </c>
      <c r="C2">
        <v>4.1799999999999997E-2</v>
      </c>
      <c r="D2">
        <v>4.24E-2</v>
      </c>
      <c r="E2">
        <v>4.65E-2</v>
      </c>
      <c r="F2">
        <v>4.2799999999999998E-2</v>
      </c>
      <c r="G2">
        <v>4.19E-2</v>
      </c>
      <c r="H2">
        <v>4.6399999999999997E-2</v>
      </c>
      <c r="I2">
        <v>5.8799999999999998E-2</v>
      </c>
      <c r="J2">
        <v>6.1699999999999998E-2</v>
      </c>
      <c r="K2">
        <v>0.06</v>
      </c>
      <c r="L2">
        <v>4.99E-2</v>
      </c>
      <c r="M2">
        <v>4.9200000000000001E-2</v>
      </c>
      <c r="N2">
        <v>4.8800000000000003E-2</v>
      </c>
    </row>
    <row r="3" spans="2:14">
      <c r="C3">
        <v>4.3200000000000002E-2</v>
      </c>
      <c r="D3">
        <v>4.3799999999999999E-2</v>
      </c>
      <c r="E3">
        <v>4.6800000000000001E-2</v>
      </c>
      <c r="F3">
        <v>4.1799999999999997E-2</v>
      </c>
      <c r="G3">
        <v>7.3599999999999999E-2</v>
      </c>
      <c r="H3">
        <v>4.6899999999999997E-2</v>
      </c>
      <c r="I3">
        <v>5.6000000000000001E-2</v>
      </c>
      <c r="J3">
        <v>5.0799999999999998E-2</v>
      </c>
      <c r="K3">
        <v>5.28E-2</v>
      </c>
      <c r="L3">
        <v>5.9499999999999997E-2</v>
      </c>
      <c r="M3">
        <v>5.4100000000000002E-2</v>
      </c>
      <c r="N3">
        <v>5.2200000000000003E-2</v>
      </c>
    </row>
    <row r="4" spans="2:14">
      <c r="C4">
        <v>5.1900000000000002E-2</v>
      </c>
      <c r="D4">
        <v>5.0700000000000002E-2</v>
      </c>
      <c r="E4">
        <v>4.6800000000000001E-2</v>
      </c>
      <c r="F4">
        <v>4.1500000000000002E-2</v>
      </c>
      <c r="G4">
        <v>4.3499999999999997E-2</v>
      </c>
      <c r="H4">
        <v>4.7100000000000003E-2</v>
      </c>
      <c r="I4">
        <v>9.3899999999999997E-2</v>
      </c>
      <c r="J4">
        <v>6.1800000000000001E-2</v>
      </c>
      <c r="K4">
        <v>4.9099999999999998E-2</v>
      </c>
      <c r="L4">
        <v>5.0799999999999998E-2</v>
      </c>
      <c r="M4">
        <v>5.28E-2</v>
      </c>
      <c r="N4">
        <v>6.5500000000000003E-2</v>
      </c>
    </row>
    <row r="5" spans="2:14">
      <c r="C5">
        <v>5.96E-2</v>
      </c>
      <c r="D5">
        <v>6.0699999999999997E-2</v>
      </c>
      <c r="E5">
        <v>4.7300000000000002E-2</v>
      </c>
      <c r="F5">
        <v>6.4500000000000002E-2</v>
      </c>
      <c r="G5">
        <v>5.9900000000000002E-2</v>
      </c>
      <c r="H5">
        <v>4.8000000000000001E-2</v>
      </c>
      <c r="I5">
        <v>5.5599999999999997E-2</v>
      </c>
      <c r="J5">
        <v>5.0900000000000001E-2</v>
      </c>
      <c r="K5">
        <v>9.3600000000000003E-2</v>
      </c>
      <c r="L5">
        <v>6.5799999999999997E-2</v>
      </c>
      <c r="M5">
        <v>0.11600000000000001</v>
      </c>
      <c r="N5">
        <v>9.4100000000000003E-2</v>
      </c>
    </row>
    <row r="6" spans="2:14">
      <c r="C6">
        <v>0.13189999999999999</v>
      </c>
      <c r="D6">
        <v>0.13400000000000001</v>
      </c>
      <c r="E6">
        <v>4.6699999999999998E-2</v>
      </c>
      <c r="F6">
        <v>4.2000000000000003E-2</v>
      </c>
      <c r="G6">
        <v>4.2000000000000003E-2</v>
      </c>
      <c r="H6">
        <v>4.7500000000000001E-2</v>
      </c>
      <c r="I6">
        <v>4.8399999999999999E-2</v>
      </c>
      <c r="J6">
        <v>5.7500000000000002E-2</v>
      </c>
      <c r="K6">
        <v>7.1900000000000006E-2</v>
      </c>
      <c r="L6">
        <v>0.1696</v>
      </c>
      <c r="M6">
        <v>9.9099999999999994E-2</v>
      </c>
      <c r="N6">
        <v>0.1082</v>
      </c>
    </row>
    <row r="7" spans="2:14">
      <c r="C7">
        <v>0.26190000000000002</v>
      </c>
      <c r="D7">
        <v>0.26279999999999998</v>
      </c>
      <c r="E7">
        <v>4.7699999999999999E-2</v>
      </c>
      <c r="F7">
        <v>4.1099999999999998E-2</v>
      </c>
      <c r="G7">
        <v>4.2999999999999997E-2</v>
      </c>
      <c r="H7">
        <v>4.7100000000000003E-2</v>
      </c>
      <c r="I7">
        <v>7.4300000000000005E-2</v>
      </c>
      <c r="J7">
        <v>5.3100000000000001E-2</v>
      </c>
      <c r="K7">
        <v>7.6100000000000001E-2</v>
      </c>
      <c r="L7">
        <v>5.91E-2</v>
      </c>
      <c r="M7">
        <v>5.57E-2</v>
      </c>
      <c r="N7">
        <v>5.74E-2</v>
      </c>
    </row>
    <row r="8" spans="2:14">
      <c r="C8">
        <v>0.48420000000000002</v>
      </c>
      <c r="D8">
        <v>0.49830000000000002</v>
      </c>
      <c r="E8">
        <v>4.7800000000000002E-2</v>
      </c>
      <c r="F8">
        <v>4.1799999999999997E-2</v>
      </c>
      <c r="G8">
        <v>4.2700000000000002E-2</v>
      </c>
      <c r="H8">
        <v>4.6899999999999997E-2</v>
      </c>
      <c r="I8">
        <v>4.7800000000000002E-2</v>
      </c>
      <c r="J8">
        <v>4.7199999999999999E-2</v>
      </c>
      <c r="K8">
        <v>4.7199999999999999E-2</v>
      </c>
      <c r="L8">
        <v>4.7199999999999999E-2</v>
      </c>
      <c r="M8">
        <v>0.25019999999999998</v>
      </c>
      <c r="N8">
        <v>3.85E-2</v>
      </c>
    </row>
    <row r="9" spans="2:14">
      <c r="C9">
        <v>4.5999999999999999E-2</v>
      </c>
      <c r="D9">
        <v>4.7E-2</v>
      </c>
      <c r="E9">
        <v>4.7199999999999999E-2</v>
      </c>
      <c r="F9">
        <v>4.1000000000000002E-2</v>
      </c>
      <c r="G9">
        <v>4.2599999999999999E-2</v>
      </c>
      <c r="H9">
        <v>4.7199999999999999E-2</v>
      </c>
      <c r="I9">
        <v>4.6199999999999998E-2</v>
      </c>
      <c r="J9">
        <v>4.48E-2</v>
      </c>
      <c r="K9">
        <v>3.8199999999999998E-2</v>
      </c>
      <c r="L9">
        <v>4.6300000000000001E-2</v>
      </c>
      <c r="M9">
        <v>4.5999999999999999E-2</v>
      </c>
      <c r="N9">
        <v>3.8199999999999998E-2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plate1-greiss</vt:lpstr>
      <vt:lpstr>plate1-vcl</vt:lpstr>
      <vt:lpstr>plate1-no3</vt:lpstr>
      <vt:lpstr>plate 1 - no2</vt:lpstr>
      <vt:lpstr>plate2-greiss</vt:lpstr>
      <vt:lpstr>plate2-vcl</vt:lpstr>
      <vt:lpstr>plate2-no3</vt:lpstr>
      <vt:lpstr>plate 2 - no2</vt:lpstr>
      <vt:lpstr>plate3-greiss</vt:lpstr>
      <vt:lpstr>plate3-vcl</vt:lpstr>
      <vt:lpstr>plate3-no3</vt:lpstr>
      <vt:lpstr>plate 3 - no2</vt:lpstr>
      <vt:lpstr>plate4-greiss</vt:lpstr>
      <vt:lpstr>plate4-vcl</vt:lpstr>
      <vt:lpstr>plate4-no3</vt:lpstr>
      <vt:lpstr>plate 4 - no2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molecular</dc:creator>
  <cp:lastModifiedBy>Sandra Emry</cp:lastModifiedBy>
  <dcterms:created xsi:type="dcterms:W3CDTF">2018-08-17T21:45:31Z</dcterms:created>
  <dcterms:modified xsi:type="dcterms:W3CDTF">2018-09-12T18:02:31Z</dcterms:modified>
</cp:coreProperties>
</file>