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"/>
    </mc:Choice>
  </mc:AlternateContent>
  <bookViews>
    <workbookView xWindow="0" yWindow="0" windowWidth="20400" windowHeight="7020"/>
  </bookViews>
  <sheets>
    <sheet name="Gestor" sheetId="1" r:id="rId1"/>
    <sheet name="Vendas" sheetId="2" r:id="rId2"/>
    <sheet name="Despesas" sheetId="3" r:id="rId3"/>
    <sheet name="Produtos" sheetId="5" r:id="rId4"/>
    <sheet name="Entradas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G40" i="1" s="1"/>
  <c r="E29" i="1"/>
  <c r="G29" i="1" s="1"/>
  <c r="E18" i="1"/>
  <c r="G18" i="1" s="1"/>
  <c r="E19" i="1"/>
  <c r="E20" i="1"/>
  <c r="E21" i="1"/>
  <c r="E22" i="1"/>
  <c r="E23" i="1"/>
  <c r="E24" i="1"/>
  <c r="E25" i="1"/>
  <c r="E26" i="1"/>
  <c r="E27" i="1"/>
  <c r="E28" i="1"/>
  <c r="G21" i="1" l="1"/>
  <c r="G22" i="1"/>
  <c r="G23" i="1"/>
  <c r="G24" i="1"/>
  <c r="G25" i="1"/>
  <c r="G26" i="1"/>
  <c r="G27" i="1"/>
  <c r="G28" i="1"/>
  <c r="E14" i="1"/>
  <c r="E16" i="1"/>
  <c r="E17" i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3" i="5" l="1"/>
  <c r="E4" i="5" l="1"/>
  <c r="E5" i="5"/>
  <c r="E6" i="5"/>
  <c r="E8" i="5"/>
  <c r="E11" i="5"/>
  <c r="E12" i="5"/>
  <c r="E3" i="5"/>
  <c r="C11" i="5" l="1"/>
  <c r="C4" i="5"/>
  <c r="C5" i="5"/>
  <c r="C6" i="5"/>
  <c r="C7" i="5"/>
  <c r="E7" i="5" s="1"/>
  <c r="C8" i="5"/>
  <c r="C9" i="5"/>
  <c r="E9" i="5" s="1"/>
  <c r="C10" i="5"/>
  <c r="E10" i="5" s="1"/>
  <c r="C12" i="5"/>
  <c r="E11" i="2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D12" i="2"/>
  <c r="E12" i="2" s="1"/>
  <c r="D13" i="2"/>
  <c r="E12" i="1" s="1"/>
  <c r="D14" i="2"/>
  <c r="E14" i="2" s="1"/>
  <c r="D15" i="2"/>
  <c r="E15" i="2" s="1"/>
  <c r="D16" i="2"/>
  <c r="E15" i="1" s="1"/>
  <c r="D17" i="2"/>
  <c r="E17" i="2" s="1"/>
  <c r="D18" i="2"/>
  <c r="E18" i="2" s="1"/>
  <c r="D19" i="2"/>
  <c r="E19" i="2" s="1"/>
  <c r="D20" i="2"/>
  <c r="E20" i="2" s="1"/>
  <c r="D21" i="2"/>
  <c r="E13" i="1" s="1"/>
  <c r="D22" i="2"/>
  <c r="E22" i="2" s="1"/>
  <c r="D23" i="2"/>
  <c r="E23" i="2" s="1"/>
  <c r="D24" i="2"/>
  <c r="E24" i="2" s="1"/>
  <c r="D25" i="2"/>
  <c r="E25" i="2" s="1"/>
  <c r="D4" i="2"/>
  <c r="E4" i="2" s="1"/>
  <c r="E21" i="2" l="1"/>
  <c r="E13" i="2"/>
  <c r="E11" i="1"/>
  <c r="E16" i="2"/>
  <c r="B2" i="3"/>
  <c r="L11" i="1"/>
  <c r="L12" i="1"/>
  <c r="L13" i="1"/>
  <c r="L14" i="1"/>
  <c r="L15" i="1"/>
  <c r="L10" i="1"/>
  <c r="E10" i="1"/>
  <c r="L9" i="1" l="1"/>
  <c r="G10" i="1"/>
  <c r="G11" i="1"/>
  <c r="G17" i="1"/>
  <c r="G19" i="1"/>
  <c r="G20" i="1"/>
  <c r="M15" i="1"/>
  <c r="M11" i="1"/>
  <c r="M12" i="1"/>
  <c r="M13" i="1"/>
  <c r="M14" i="1"/>
  <c r="M10" i="1"/>
  <c r="G12" i="1"/>
  <c r="G13" i="1"/>
  <c r="G14" i="1"/>
  <c r="G15" i="1"/>
  <c r="G16" i="1"/>
  <c r="B10" i="1"/>
  <c r="B9" i="1" l="1"/>
  <c r="M9" i="1"/>
  <c r="E9" i="1"/>
  <c r="F6" i="1" l="1"/>
</calcChain>
</file>

<file path=xl/sharedStrings.xml><?xml version="1.0" encoding="utf-8"?>
<sst xmlns="http://schemas.openxmlformats.org/spreadsheetml/2006/main" count="193" uniqueCount="81">
  <si>
    <t>Gestor - 2020</t>
  </si>
  <si>
    <t>Data Inicial:</t>
  </si>
  <si>
    <t>Data Final:</t>
  </si>
  <si>
    <t>Despesas:</t>
  </si>
  <si>
    <t>Total</t>
  </si>
  <si>
    <t>Aluguel</t>
  </si>
  <si>
    <t>Água</t>
  </si>
  <si>
    <t>Luz</t>
  </si>
  <si>
    <t>Telefone conta Oi</t>
  </si>
  <si>
    <t>Telefone conta Vivo</t>
  </si>
  <si>
    <t>Proteja-se Segurança</t>
  </si>
  <si>
    <t>Salário Joana</t>
  </si>
  <si>
    <t>Salário Zita</t>
  </si>
  <si>
    <t>Taxa de lixo</t>
  </si>
  <si>
    <t>Despesas</t>
  </si>
  <si>
    <t>Vendas</t>
  </si>
  <si>
    <t>Abertura de caixa</t>
  </si>
  <si>
    <t>Dinheiro</t>
  </si>
  <si>
    <t>Cartão débito</t>
  </si>
  <si>
    <t>Cartão crédito à vista</t>
  </si>
  <si>
    <t>venda via depósito</t>
  </si>
  <si>
    <t>cartão de crédito 3x</t>
  </si>
  <si>
    <t>Cartão crédito 2x</t>
  </si>
  <si>
    <t>Taxa%</t>
  </si>
  <si>
    <t>Valor</t>
  </si>
  <si>
    <t>Vendedores</t>
  </si>
  <si>
    <t>Comissão</t>
  </si>
  <si>
    <t>Joana</t>
  </si>
  <si>
    <t>Zita</t>
  </si>
  <si>
    <t>Vendas no balcão</t>
  </si>
  <si>
    <t>Data</t>
  </si>
  <si>
    <t>do dia</t>
  </si>
  <si>
    <t>Descrição</t>
  </si>
  <si>
    <t>cliente Aline</t>
  </si>
  <si>
    <t>consumidor</t>
  </si>
  <si>
    <t>Mara Joaquina</t>
  </si>
  <si>
    <t>João Alfredo</t>
  </si>
  <si>
    <t>Marina</t>
  </si>
  <si>
    <t>Alfredo</t>
  </si>
  <si>
    <t>Sebastiana</t>
  </si>
  <si>
    <t>Maricota</t>
  </si>
  <si>
    <t>Benedita</t>
  </si>
  <si>
    <t>Maria Joaquina</t>
  </si>
  <si>
    <t>José</t>
  </si>
  <si>
    <t>Maria</t>
  </si>
  <si>
    <t>Antônia</t>
  </si>
  <si>
    <t>José Carlo</t>
  </si>
  <si>
    <t>Categoria</t>
  </si>
  <si>
    <t>Vendedor</t>
  </si>
  <si>
    <t>Recebidos de honorários</t>
  </si>
  <si>
    <t>Cartão de crédito</t>
  </si>
  <si>
    <t>proteja-se</t>
  </si>
  <si>
    <t>honorários contabilidade</t>
  </si>
  <si>
    <t>Saae</t>
  </si>
  <si>
    <t>salário funcionarios</t>
  </si>
  <si>
    <t>Cemig</t>
  </si>
  <si>
    <t>Conta telefone</t>
  </si>
  <si>
    <t>Observações</t>
  </si>
  <si>
    <t>Produtos</t>
  </si>
  <si>
    <t>Nome</t>
  </si>
  <si>
    <t>Preço</t>
  </si>
  <si>
    <t>Estoque</t>
  </si>
  <si>
    <t>Headphone</t>
  </si>
  <si>
    <t>Teclado Mecânico Gamer Razer</t>
  </si>
  <si>
    <t>Mouse Gamer Razer Deathadder</t>
  </si>
  <si>
    <t>HD externo Seagate 1TB</t>
  </si>
  <si>
    <t>HD Seagate BarraCuda 1TB</t>
  </si>
  <si>
    <t>SSD Kingston 240GB SATA</t>
  </si>
  <si>
    <t>Pen drive Sandisk 32GB</t>
  </si>
  <si>
    <t>Headset Gamer Razer</t>
  </si>
  <si>
    <t>Monitor  Gamer Acer LED 24´</t>
  </si>
  <si>
    <t>Memória Kingston 8GB</t>
  </si>
  <si>
    <t>Prdodutos</t>
  </si>
  <si>
    <t>Quantidade</t>
  </si>
  <si>
    <t>Marcos</t>
  </si>
  <si>
    <t>Salário Marcos</t>
  </si>
  <si>
    <t>Entradas</t>
  </si>
  <si>
    <t>Data entrada</t>
  </si>
  <si>
    <t>Produto</t>
  </si>
  <si>
    <t>Caixas</t>
  </si>
  <si>
    <t>Qtde. caixas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</si>
</sst>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R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26262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medium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2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Fill="1"/>
    <xf numFmtId="43" fontId="0" fillId="0" borderId="0" xfId="1" applyFont="1" applyAlignment="1">
      <alignment horizontal="center"/>
    </xf>
    <xf numFmtId="2" fontId="0" fillId="0" borderId="0" xfId="0" applyNumberFormat="1"/>
    <xf numFmtId="0" fontId="4" fillId="0" borderId="0" xfId="0" applyFont="1"/>
    <xf numFmtId="0" fontId="4" fillId="0" borderId="0" xfId="0" applyNumberFormat="1" applyFont="1"/>
    <xf numFmtId="2" fontId="4" fillId="0" borderId="0" xfId="1" applyNumberFormat="1" applyFont="1"/>
    <xf numFmtId="0" fontId="0" fillId="5" borderId="1" xfId="0" applyFill="1" applyBorder="1"/>
    <xf numFmtId="0" fontId="0" fillId="5" borderId="2" xfId="0" applyFill="1" applyBorder="1"/>
    <xf numFmtId="2" fontId="0" fillId="0" borderId="3" xfId="1" applyNumberFormat="1" applyFont="1" applyBorder="1"/>
    <xf numFmtId="0" fontId="0" fillId="0" borderId="3" xfId="0" applyBorder="1"/>
    <xf numFmtId="0" fontId="2" fillId="0" borderId="0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/>
    <xf numFmtId="0" fontId="7" fillId="0" borderId="0" xfId="0" applyFont="1"/>
    <xf numFmtId="164" fontId="0" fillId="0" borderId="0" xfId="1" applyNumberFormat="1" applyFont="1" applyAlignment="1">
      <alignment horizontal="center"/>
    </xf>
    <xf numFmtId="43" fontId="4" fillId="0" borderId="0" xfId="1" applyFont="1" applyAlignment="1">
      <alignment horizontal="right"/>
    </xf>
    <xf numFmtId="43" fontId="4" fillId="0" borderId="0" xfId="1" applyFont="1"/>
    <xf numFmtId="0" fontId="7" fillId="0" borderId="0" xfId="1" applyNumberFormat="1" applyFont="1"/>
    <xf numFmtId="0" fontId="4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0" borderId="0" xfId="0" applyBorder="1"/>
    <xf numFmtId="164" fontId="0" fillId="0" borderId="21" xfId="1" applyNumberFormat="1" applyFont="1" applyBorder="1"/>
    <xf numFmtId="2" fontId="0" fillId="5" borderId="21" xfId="1" applyNumberFormat="1" applyFont="1" applyFill="1" applyBorder="1"/>
    <xf numFmtId="2" fontId="0" fillId="0" borderId="21" xfId="1" applyNumberFormat="1" applyFont="1" applyBorder="1"/>
    <xf numFmtId="0" fontId="0" fillId="0" borderId="23" xfId="0" applyBorder="1"/>
    <xf numFmtId="164" fontId="0" fillId="0" borderId="21" xfId="0" applyNumberFormat="1" applyBorder="1"/>
    <xf numFmtId="0" fontId="0" fillId="5" borderId="21" xfId="0" applyFill="1" applyBorder="1"/>
    <xf numFmtId="2" fontId="0" fillId="5" borderId="21" xfId="0" applyNumberFormat="1" applyFill="1" applyBorder="1"/>
    <xf numFmtId="0" fontId="0" fillId="4" borderId="11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4" borderId="18" xfId="0" applyFill="1" applyBorder="1" applyProtection="1">
      <protection locked="0"/>
    </xf>
    <xf numFmtId="0" fontId="0" fillId="4" borderId="20" xfId="0" applyFill="1" applyBorder="1" applyProtection="1">
      <protection locked="0"/>
    </xf>
    <xf numFmtId="0" fontId="0" fillId="4" borderId="22" xfId="0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0" fillId="0" borderId="21" xfId="0" applyBorder="1" applyProtection="1">
      <protection locked="0"/>
    </xf>
    <xf numFmtId="10" fontId="0" fillId="0" borderId="21" xfId="0" applyNumberFormat="1" applyBorder="1" applyProtection="1">
      <protection locked="0"/>
    </xf>
    <xf numFmtId="9" fontId="0" fillId="0" borderId="21" xfId="0" applyNumberFormat="1" applyBorder="1" applyProtection="1">
      <protection locked="0"/>
    </xf>
    <xf numFmtId="9" fontId="8" fillId="0" borderId="3" xfId="1" applyNumberFormat="1" applyFont="1" applyBorder="1" applyProtection="1">
      <protection locked="0"/>
    </xf>
    <xf numFmtId="0" fontId="0" fillId="2" borderId="5" xfId="0" applyFill="1" applyBorder="1" applyProtection="1">
      <protection locked="0"/>
    </xf>
    <xf numFmtId="14" fontId="0" fillId="3" borderId="6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14" fontId="0" fillId="3" borderId="4" xfId="0" applyNumberFormat="1" applyFill="1" applyBorder="1" applyProtection="1">
      <protection locked="0"/>
    </xf>
    <xf numFmtId="2" fontId="0" fillId="0" borderId="0" xfId="1" applyNumberFormat="1" applyFont="1" applyProtection="1">
      <protection locked="0"/>
    </xf>
    <xf numFmtId="0" fontId="0" fillId="0" borderId="0" xfId="0" applyNumberFormat="1" applyProtection="1"/>
    <xf numFmtId="0" fontId="0" fillId="0" borderId="0" xfId="0" applyProtection="1"/>
    <xf numFmtId="0" fontId="10" fillId="0" borderId="0" xfId="0" applyFont="1" applyProtection="1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1" applyNumberFormat="1" applyFont="1" applyProtection="1">
      <protection locked="0"/>
    </xf>
    <xf numFmtId="2" fontId="0" fillId="5" borderId="7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GridLines="0" tabSelected="1" workbookViewId="0">
      <selection activeCell="F5" sqref="F5"/>
    </sheetView>
  </sheetViews>
  <sheetFormatPr defaultRowHeight="15" x14ac:dyDescent="0.25"/>
  <cols>
    <col min="1" max="1" width="23.28515625" bestFit="1" customWidth="1"/>
    <col min="2" max="2" width="10.28515625" style="1" bestFit="1" customWidth="1"/>
    <col min="3" max="3" width="3.85546875" customWidth="1"/>
    <col min="4" max="4" width="19.7109375" bestFit="1" customWidth="1"/>
    <col min="5" max="5" width="11.28515625" style="1" bestFit="1" customWidth="1"/>
    <col min="6" max="6" width="10.7109375" bestFit="1" customWidth="1"/>
    <col min="7" max="7" width="9.140625" style="1"/>
    <col min="8" max="8" width="3.28515625" customWidth="1"/>
    <col min="9" max="9" width="10.7109375" hidden="1" customWidth="1"/>
    <col min="10" max="10" width="0.5703125" customWidth="1"/>
    <col min="11" max="11" width="15.140625" bestFit="1" customWidth="1"/>
    <col min="12" max="12" width="10.28515625" style="6" bestFit="1" customWidth="1"/>
  </cols>
  <sheetData>
    <row r="1" spans="1:16" ht="18.75" customHeight="1" x14ac:dyDescent="0.3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  <c r="N1" s="14"/>
      <c r="O1" s="14"/>
      <c r="P1" s="14"/>
    </row>
    <row r="2" spans="1:16" ht="15" customHeight="1" x14ac:dyDescent="0.3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  <c r="N2" s="14"/>
      <c r="O2" s="14"/>
      <c r="P2" s="14"/>
    </row>
    <row r="3" spans="1:16" x14ac:dyDescent="0.25">
      <c r="E3" s="48" t="s">
        <v>1</v>
      </c>
      <c r="F3" s="49">
        <v>43983</v>
      </c>
    </row>
    <row r="4" spans="1:16" ht="16.5" customHeight="1" x14ac:dyDescent="0.25">
      <c r="E4" s="50" t="s">
        <v>2</v>
      </c>
      <c r="F4" s="51">
        <v>43983</v>
      </c>
      <c r="G4" s="52"/>
    </row>
    <row r="5" spans="1:16" ht="2.25" customHeight="1" x14ac:dyDescent="0.25"/>
    <row r="6" spans="1:16" ht="15.75" customHeight="1" x14ac:dyDescent="0.25">
      <c r="E6" s="10" t="s">
        <v>15</v>
      </c>
      <c r="F6" s="60">
        <f>E9-B9</f>
        <v>3340.0099999999998</v>
      </c>
    </row>
    <row r="7" spans="1:16" ht="18.75" x14ac:dyDescent="0.3">
      <c r="A7" s="15" t="s">
        <v>14</v>
      </c>
      <c r="B7" s="12"/>
      <c r="C7" s="13"/>
      <c r="D7" s="16" t="s">
        <v>15</v>
      </c>
      <c r="E7" s="11" t="s">
        <v>3</v>
      </c>
      <c r="F7" s="61"/>
      <c r="K7" s="17" t="s">
        <v>25</v>
      </c>
      <c r="L7" s="13"/>
      <c r="M7" s="47">
        <v>0.02</v>
      </c>
    </row>
    <row r="8" spans="1:16" x14ac:dyDescent="0.25">
      <c r="B8" s="9" t="s">
        <v>4</v>
      </c>
      <c r="E8" s="9" t="s">
        <v>4</v>
      </c>
      <c r="L8" s="7" t="s">
        <v>15</v>
      </c>
      <c r="M8" s="8" t="s">
        <v>26</v>
      </c>
    </row>
    <row r="9" spans="1:16" x14ac:dyDescent="0.25">
      <c r="B9" s="27">
        <f>SUM(B10:B20)</f>
        <v>679.16</v>
      </c>
      <c r="E9" s="27">
        <f>SUM(E10:E16)</f>
        <v>4019.1699999999996</v>
      </c>
      <c r="F9" s="7" t="s">
        <v>23</v>
      </c>
      <c r="G9" s="9" t="s">
        <v>24</v>
      </c>
      <c r="K9" s="4"/>
      <c r="L9" s="31">
        <f>SUM(L10:L15)</f>
        <v>4790.82</v>
      </c>
      <c r="M9" s="31">
        <f>SUM(M10:M15)</f>
        <v>95.816400000000002</v>
      </c>
    </row>
    <row r="10" spans="1:16" ht="16.5" customHeight="1" thickBot="1" x14ac:dyDescent="0.3">
      <c r="A10" s="34" t="s">
        <v>5</v>
      </c>
      <c r="B10" s="28">
        <f>SUMIFS(Despesas!$B$4:$B$50,Despesas!$D$4:$D$50,A10,Despesas!$A$4:$A$50,"&gt;="&amp;$F$3,Despesas!$A$4:$A$50,"&lt;="&amp;$F$4)</f>
        <v>0</v>
      </c>
      <c r="C10" s="30"/>
      <c r="D10" s="38" t="s">
        <v>16</v>
      </c>
      <c r="E10" s="28">
        <f>SUMIFS(Vendas!$D$4:$D$50,Vendas!$G$4:$G$50,D10,Vendas!$A$4:$A$50,"&gt;="&amp;$F$3,Vendas!$A$4:$A$50,"&lt;="&amp;$F$4)</f>
        <v>0</v>
      </c>
      <c r="F10" s="44"/>
      <c r="G10" s="29">
        <f>E10*F10</f>
        <v>0</v>
      </c>
      <c r="K10" s="34" t="s">
        <v>27</v>
      </c>
      <c r="L10" s="32">
        <f>SUMIFS(Vendas!$D$4:$D$50,Vendas!H4:H50,K10,Vendas!$A$4:$A$50,"&gt;="&amp;$F$3,Vendas!$A$4:$A$50,"&lt;="&amp;$F$4)</f>
        <v>2824.4900000000002</v>
      </c>
      <c r="M10" s="33">
        <f t="shared" ref="M10:M15" si="0">L10*$M$7</f>
        <v>56.489800000000002</v>
      </c>
    </row>
    <row r="11" spans="1:16" x14ac:dyDescent="0.25">
      <c r="A11" s="35" t="s">
        <v>6</v>
      </c>
      <c r="B11" s="28">
        <f>SUMIFS(Despesas!$B$4:$B$50,Despesas!$D$4:$D$50,A11,Despesas!$A$4:$A$50,"&gt;="&amp;$F$3,Despesas!$A$4:$A$50,"&lt;="&amp;$F$4)</f>
        <v>52.16</v>
      </c>
      <c r="C11" s="30"/>
      <c r="D11" s="39" t="s">
        <v>17</v>
      </c>
      <c r="E11" s="28">
        <f>SUMIFS(Vendas!$D$4:$D$50,Vendas!$G$4:$G$50,D11,Vendas!$A$4:$A$50,"&gt;="&amp;$F$3,Vendas!$A$4:$A$50,"&lt;="&amp;$F$4)</f>
        <v>3641.2699999999995</v>
      </c>
      <c r="F11" s="44"/>
      <c r="G11" s="29">
        <f t="shared" ref="G11:G50" si="1">E11*F11</f>
        <v>0</v>
      </c>
      <c r="K11" s="35" t="s">
        <v>28</v>
      </c>
      <c r="L11" s="32">
        <f>SUMIFS(Vendas!$D$4:$D$50,Vendas!H5:H51,K11,Vendas!$A$4:$A$50,"&gt;="&amp;$F$3,Vendas!$A$4:$A$50,"&lt;="&amp;$F$4)</f>
        <v>848.37</v>
      </c>
      <c r="M11" s="33">
        <f t="shared" si="0"/>
        <v>16.967400000000001</v>
      </c>
    </row>
    <row r="12" spans="1:16" ht="15.75" thickBot="1" x14ac:dyDescent="0.3">
      <c r="A12" s="36" t="s">
        <v>7</v>
      </c>
      <c r="B12" s="28">
        <f>SUMIFS(Despesas!$B$4:$B$50,Despesas!$D$4:$D$50,A12,Despesas!$A$4:$A$50,"&gt;="&amp;$F$3,Despesas!$A$4:$A$50,"&lt;="&amp;$F$4)</f>
        <v>0</v>
      </c>
      <c r="D12" s="38" t="s">
        <v>18</v>
      </c>
      <c r="E12" s="28">
        <f>SUMIFS(Vendas!$D$4:$D$50,Vendas!$G$4:$G$50,D12,Vendas!$A$4:$A$50,"&gt;="&amp;$F$3,Vendas!$A$4:$A$50,"&lt;="&amp;$F$4)</f>
        <v>377.9</v>
      </c>
      <c r="F12" s="45">
        <v>1.4999999999999999E-2</v>
      </c>
      <c r="G12" s="29">
        <f t="shared" si="1"/>
        <v>5.6684999999999999</v>
      </c>
      <c r="K12" s="36" t="s">
        <v>74</v>
      </c>
      <c r="L12" s="32">
        <f>SUMIFS(Vendas!$D$4:$D$50,Vendas!H6:H52,K12,Vendas!$A$4:$A$50,"&gt;="&amp;$F$3,Vendas!$A$4:$A$50,"&lt;="&amp;$F$4)</f>
        <v>1117.96</v>
      </c>
      <c r="M12" s="33">
        <f t="shared" si="0"/>
        <v>22.359200000000001</v>
      </c>
    </row>
    <row r="13" spans="1:16" x14ac:dyDescent="0.25">
      <c r="A13" s="35" t="s">
        <v>8</v>
      </c>
      <c r="B13" s="28">
        <f>SUMIFS(Despesas!$B$4:$B$50,Despesas!$D$4:$D$50,A13,Despesas!$A$4:$A$50,"&gt;="&amp;$F$3,Despesas!$A$4:$A$50,"&lt;="&amp;$F$4)</f>
        <v>0</v>
      </c>
      <c r="D13" s="40" t="s">
        <v>19</v>
      </c>
      <c r="E13" s="28">
        <f>SUMIFS(Vendas!$D$4:$D$50,Vendas!$G$4:$G$50,D13,Vendas!$A$4:$A$50,"&gt;="&amp;$F$3,Vendas!$A$4:$A$50,"&lt;="&amp;$F$4)</f>
        <v>0</v>
      </c>
      <c r="F13" s="46">
        <v>0.02</v>
      </c>
      <c r="G13" s="29">
        <f t="shared" si="1"/>
        <v>0</v>
      </c>
      <c r="K13" s="43"/>
      <c r="L13" s="32">
        <f>SUMIFS(Vendas!$D$4:$D$50,Vendas!H7:H53,K13,Vendas!$A$4:$A$50,"&gt;="&amp;$F$3,Vendas!$A$4:$A$50,"&lt;="&amp;$F$4)</f>
        <v>0</v>
      </c>
      <c r="M13" s="33">
        <f t="shared" si="0"/>
        <v>0</v>
      </c>
    </row>
    <row r="14" spans="1:16" ht="15.75" thickBot="1" x14ac:dyDescent="0.3">
      <c r="A14" s="36" t="s">
        <v>9</v>
      </c>
      <c r="B14" s="28">
        <f>SUMIFS(Despesas!$B$4:$B$50,Despesas!$D$4:$D$50,A14,Despesas!$A$4:$A$50,"&gt;="&amp;$F$3,Despesas!$A$4:$A$50,"&lt;="&amp;$F$4)</f>
        <v>0</v>
      </c>
      <c r="D14" s="38" t="s">
        <v>22</v>
      </c>
      <c r="E14" s="28">
        <f>SUMIFS(Vendas!$D$4:$D$50,Vendas!$G$4:$G$50,D14,Vendas!$A$4:$A$50,"&gt;="&amp;$F$3,Vendas!$A$4:$A$50,"&lt;="&amp;$F$4)</f>
        <v>0</v>
      </c>
      <c r="F14" s="45">
        <v>2.5000000000000001E-2</v>
      </c>
      <c r="G14" s="29">
        <f t="shared" si="1"/>
        <v>0</v>
      </c>
      <c r="K14" s="36"/>
      <c r="L14" s="32">
        <f>SUMIFS(Vendas!$D$4:$D$50,Vendas!H8:H54,K14,Vendas!$A$4:$A$50,"&gt;="&amp;$F$3,Vendas!$A$4:$A$50,"&lt;="&amp;$F$4)</f>
        <v>0</v>
      </c>
      <c r="M14" s="33">
        <f t="shared" si="0"/>
        <v>0</v>
      </c>
    </row>
    <row r="15" spans="1:16" x14ac:dyDescent="0.25">
      <c r="A15" s="35" t="s">
        <v>10</v>
      </c>
      <c r="B15" s="28">
        <f>SUMIFS(Despesas!$B$4:$B$50,Despesas!$D$4:$D$50,A15,Despesas!$A$4:$A$50,"&gt;="&amp;$F$3,Despesas!$A$4:$A$50,"&lt;="&amp;$F$4)</f>
        <v>105</v>
      </c>
      <c r="D15" s="41" t="s">
        <v>20</v>
      </c>
      <c r="E15" s="28">
        <f>SUMIFS(Vendas!$D$4:$D$50,Vendas!$G$4:$G$50,D15,Vendas!$A$4:$A$50,"&gt;="&amp;$F$3,Vendas!$A$4:$A$50,"&lt;="&amp;$F$4)</f>
        <v>0</v>
      </c>
      <c r="F15" s="44"/>
      <c r="G15" s="29">
        <f t="shared" si="1"/>
        <v>0</v>
      </c>
      <c r="K15" s="37"/>
      <c r="L15" s="32">
        <f>SUMIFS(Vendas!$D$4:$D$50,Vendas!H9:H55,K15,Vendas!$A$4:$A$50,"&gt;="&amp;$F$3,Vendas!$A$4:$A$50,"&lt;="&amp;$F$4)</f>
        <v>0</v>
      </c>
      <c r="M15" s="33">
        <f t="shared" si="0"/>
        <v>0</v>
      </c>
    </row>
    <row r="16" spans="1:16" ht="15.75" thickBot="1" x14ac:dyDescent="0.3">
      <c r="A16" s="36" t="s">
        <v>11</v>
      </c>
      <c r="B16" s="28">
        <f>SUMIFS(Despesas!$B$4:$B$50,Despesas!$D$4:$D$50,A16,Despesas!$A$4:$A$50,"&gt;="&amp;$F$3,Despesas!$A$4:$A$50,"&lt;="&amp;$F$4)</f>
        <v>0</v>
      </c>
      <c r="D16" s="38" t="s">
        <v>21</v>
      </c>
      <c r="E16" s="28">
        <f>SUMIFS(Vendas!$D$4:$D$50,Vendas!$G$4:$G$50,D16,Vendas!$A$4:$A$50,"&gt;="&amp;$F$3,Vendas!$A$4:$A$50,"&lt;="&amp;$F$4)</f>
        <v>0</v>
      </c>
      <c r="F16" s="45">
        <v>2.75E-2</v>
      </c>
      <c r="G16" s="29">
        <f t="shared" si="1"/>
        <v>0</v>
      </c>
    </row>
    <row r="17" spans="1:10" x14ac:dyDescent="0.25">
      <c r="A17" s="35" t="s">
        <v>12</v>
      </c>
      <c r="B17" s="28">
        <f>SUMIFS(Despesas!$B$4:$B$50,Despesas!$D$4:$D$50,A17,Despesas!$A$4:$A$50,"&gt;="&amp;$F$3,Despesas!$A$4:$A$50,"&lt;="&amp;$F$4)</f>
        <v>0</v>
      </c>
      <c r="C17" s="26"/>
      <c r="D17" s="37"/>
      <c r="E17" s="28">
        <f>SUMIFS(Vendas!$D$4:$D$50,Vendas!$G$4:$G$50,D17,Vendas!$A$4:$A$50,"&gt;="&amp;$F$3,Vendas!$A$4:$A$50,"&lt;="&amp;$F$4)</f>
        <v>0</v>
      </c>
      <c r="F17" s="44"/>
      <c r="G17" s="29">
        <f t="shared" si="1"/>
        <v>0</v>
      </c>
      <c r="J17" s="4"/>
    </row>
    <row r="18" spans="1:10" x14ac:dyDescent="0.25">
      <c r="A18" s="37" t="s">
        <v>75</v>
      </c>
      <c r="B18" s="28">
        <f>SUMIFS(Despesas!$B$4:$B$50,Despesas!$D$4:$D$50,A18,Despesas!$A$4:$A$50,"&gt;="&amp;$F$3,Despesas!$A$4:$A$50,"&lt;="&amp;$F$4)</f>
        <v>0</v>
      </c>
      <c r="C18" s="26"/>
      <c r="D18" s="37"/>
      <c r="E18" s="28">
        <f>SUMIFS(Vendas!$D$4:$D$50,Vendas!$G$4:$G$50,D18,Vendas!$A$4:$A$50,"&gt;="&amp;$F$3,Vendas!$A$4:$A$50,"&lt;="&amp;$F$4)</f>
        <v>0</v>
      </c>
      <c r="F18" s="44"/>
      <c r="G18" s="29">
        <f t="shared" si="1"/>
        <v>0</v>
      </c>
      <c r="J18" s="4"/>
    </row>
    <row r="19" spans="1:10" ht="15.75" thickBot="1" x14ac:dyDescent="0.3">
      <c r="A19" s="36" t="s">
        <v>13</v>
      </c>
      <c r="B19" s="28">
        <f>SUMIFS(Despesas!$B$4:$B$50,Despesas!$D$4:$D$50,A19,Despesas!$A$4:$A$50,"&gt;="&amp;$F$3,Despesas!$A$4:$A$50,"&lt;="&amp;$F$4)</f>
        <v>0</v>
      </c>
      <c r="C19" s="26"/>
      <c r="D19" s="42"/>
      <c r="E19" s="28">
        <f>SUMIFS(Vendas!$D$4:$D$50,Vendas!$G$4:$G$50,D19,Vendas!$A$4:$A$50,"&gt;="&amp;$F$3,Vendas!$A$4:$A$50,"&lt;="&amp;$F$4)</f>
        <v>0</v>
      </c>
      <c r="F19" s="44"/>
      <c r="G19" s="29">
        <f t="shared" si="1"/>
        <v>0</v>
      </c>
      <c r="J19" s="4"/>
    </row>
    <row r="20" spans="1:10" x14ac:dyDescent="0.25">
      <c r="A20" s="37" t="s">
        <v>49</v>
      </c>
      <c r="B20" s="28">
        <f>SUMIFS(Despesas!$B$4:$B$50,Despesas!$D$4:$D$50,A20,Despesas!$A$4:$A$50,"&gt;="&amp;$F$3,Despesas!$A$4:$A$50,"&lt;="&amp;$F$4)</f>
        <v>522</v>
      </c>
      <c r="C20" s="26"/>
      <c r="D20" s="37"/>
      <c r="E20" s="28">
        <f>SUMIFS(Vendas!$D$4:$D$50,Vendas!$G$4:$G$50,D20,Vendas!$A$4:$A$50,"&gt;="&amp;$F$3,Vendas!$A$4:$A$50,"&lt;="&amp;$F$4)</f>
        <v>0</v>
      </c>
      <c r="F20" s="44"/>
      <c r="G20" s="29">
        <f t="shared" si="1"/>
        <v>0</v>
      </c>
      <c r="J20" s="4"/>
    </row>
    <row r="21" spans="1:10" ht="15.75" thickBot="1" x14ac:dyDescent="0.3">
      <c r="A21" s="34"/>
      <c r="B21" s="28">
        <f>SUMIFS(Despesas!$B$4:$B$50,Despesas!$D$4:$D$50,A21,Despesas!$A$4:$A$50,"&gt;="&amp;$F$3,Despesas!$A$4:$A$50,"&lt;="&amp;$F$4)</f>
        <v>0</v>
      </c>
      <c r="D21" s="37"/>
      <c r="E21" s="28">
        <f>SUMIFS(Vendas!$D$4:$D$50,Vendas!$G$4:$G$50,D21,Vendas!$A$4:$A$50,"&gt;="&amp;$F$3,Vendas!$A$4:$A$50,"&lt;="&amp;$F$4)</f>
        <v>0</v>
      </c>
      <c r="F21" s="44"/>
      <c r="G21" s="29">
        <f t="shared" si="1"/>
        <v>0</v>
      </c>
      <c r="J21" s="4"/>
    </row>
    <row r="22" spans="1:10" x14ac:dyDescent="0.25">
      <c r="A22" s="35"/>
      <c r="B22" s="28">
        <f>SUMIFS(Despesas!$B$4:$B$50,Despesas!$D$4:$D$50,A22,Despesas!$A$4:$A$50,"&gt;="&amp;$F$3,Despesas!$A$4:$A$50,"&lt;="&amp;$F$4)</f>
        <v>0</v>
      </c>
      <c r="D22" s="37"/>
      <c r="E22" s="28">
        <f>SUMIFS(Vendas!$D$4:$D$50,Vendas!$G$4:$G$50,D22,Vendas!$A$4:$A$50,"&gt;="&amp;$F$3,Vendas!$A$4:$A$50,"&lt;="&amp;$F$4)</f>
        <v>0</v>
      </c>
      <c r="F22" s="44"/>
      <c r="G22" s="29">
        <f t="shared" si="1"/>
        <v>0</v>
      </c>
      <c r="J22" s="4"/>
    </row>
    <row r="23" spans="1:10" ht="15.75" thickBot="1" x14ac:dyDescent="0.3">
      <c r="A23" s="36"/>
      <c r="B23" s="28">
        <f>SUMIFS(Despesas!$B$4:$B$50,Despesas!$D$4:$D$50,A23,Despesas!$A$4:$A$50,"&gt;="&amp;$F$3,Despesas!$A$4:$A$50,"&lt;="&amp;$F$4)</f>
        <v>0</v>
      </c>
      <c r="D23" s="42"/>
      <c r="E23" s="28">
        <f>SUMIFS(Vendas!$D$4:$D$50,Vendas!$G$4:$G$50,D23,Vendas!$A$4:$A$50,"&gt;="&amp;$F$3,Vendas!$A$4:$A$50,"&lt;="&amp;$F$4)</f>
        <v>0</v>
      </c>
      <c r="F23" s="45"/>
      <c r="G23" s="29">
        <f t="shared" si="1"/>
        <v>0</v>
      </c>
      <c r="J23" s="4"/>
    </row>
    <row r="24" spans="1:10" x14ac:dyDescent="0.25">
      <c r="A24" s="35"/>
      <c r="B24" s="28">
        <f>SUMIFS(Despesas!$B$4:$B$50,Despesas!$D$4:$D$50,A24,Despesas!$A$4:$A$50,"&gt;="&amp;$F$3,Despesas!$A$4:$A$50,"&lt;="&amp;$F$4)</f>
        <v>0</v>
      </c>
      <c r="D24" s="37"/>
      <c r="E24" s="28">
        <f>SUMIFS(Vendas!$D$4:$D$50,Vendas!$G$4:$G$50,D24,Vendas!$A$4:$A$50,"&gt;="&amp;$F$3,Vendas!$A$4:$A$50,"&lt;="&amp;$F$4)</f>
        <v>0</v>
      </c>
      <c r="F24" s="46"/>
      <c r="G24" s="29">
        <f t="shared" si="1"/>
        <v>0</v>
      </c>
      <c r="J24" s="4"/>
    </row>
    <row r="25" spans="1:10" ht="15.75" thickBot="1" x14ac:dyDescent="0.3">
      <c r="A25" s="36"/>
      <c r="B25" s="28">
        <f>SUMIFS(Despesas!$B$4:$B$50,Despesas!$D$4:$D$50,A25,Despesas!$A$4:$A$50,"&gt;="&amp;$F$3,Despesas!$A$4:$A$50,"&lt;="&amp;$F$4)</f>
        <v>0</v>
      </c>
      <c r="D25" s="37"/>
      <c r="E25" s="28">
        <f>SUMIFS(Vendas!$D$4:$D$50,Vendas!$G$4:$G$50,D25,Vendas!$A$4:$A$50,"&gt;="&amp;$F$3,Vendas!$A$4:$A$50,"&lt;="&amp;$F$4)</f>
        <v>0</v>
      </c>
      <c r="F25" s="45"/>
      <c r="G25" s="29">
        <f t="shared" si="1"/>
        <v>0</v>
      </c>
      <c r="J25" s="4"/>
    </row>
    <row r="26" spans="1:10" x14ac:dyDescent="0.25">
      <c r="A26" s="35"/>
      <c r="B26" s="28">
        <f>SUMIFS(Despesas!$B$4:$B$50,Despesas!$D$4:$D$50,A26,Despesas!$A$4:$A$50,"&gt;="&amp;$F$3,Despesas!$A$4:$A$50,"&lt;="&amp;$F$4)</f>
        <v>0</v>
      </c>
      <c r="D26" s="37"/>
      <c r="E26" s="28">
        <f>SUMIFS(Vendas!$D$4:$D$50,Vendas!$G$4:$G$50,D26,Vendas!$A$4:$A$50,"&gt;="&amp;$F$3,Vendas!$A$4:$A$50,"&lt;="&amp;$F$4)</f>
        <v>0</v>
      </c>
      <c r="F26" s="44"/>
      <c r="G26" s="29">
        <f t="shared" si="1"/>
        <v>0</v>
      </c>
      <c r="J26" s="4"/>
    </row>
    <row r="27" spans="1:10" ht="15.75" thickBot="1" x14ac:dyDescent="0.3">
      <c r="A27" s="36"/>
      <c r="B27" s="28">
        <f>SUMIFS(Despesas!$B$4:$B$50,Despesas!$D$4:$D$50,A27,Despesas!$A$4:$A$50,"&gt;="&amp;$F$3,Despesas!$A$4:$A$50,"&lt;="&amp;$F$4)</f>
        <v>0</v>
      </c>
      <c r="D27" s="42"/>
      <c r="E27" s="28">
        <f>SUMIFS(Vendas!$D$4:$D$50,Vendas!$G$4:$G$50,D27,Vendas!$A$4:$A$50,"&gt;="&amp;$F$3,Vendas!$A$4:$A$50,"&lt;="&amp;$F$4)</f>
        <v>0</v>
      </c>
      <c r="F27" s="45"/>
      <c r="G27" s="29">
        <f t="shared" si="1"/>
        <v>0</v>
      </c>
      <c r="J27" s="4"/>
    </row>
    <row r="28" spans="1:10" x14ac:dyDescent="0.25">
      <c r="A28" s="35"/>
      <c r="B28" s="28">
        <f>SUMIFS(Despesas!$B$4:$B$50,Despesas!$D$4:$D$50,A28,Despesas!$A$4:$A$50,"&gt;="&amp;$F$3,Despesas!$A$4:$A$50,"&lt;="&amp;$F$4)</f>
        <v>0</v>
      </c>
      <c r="D28" s="37"/>
      <c r="E28" s="28">
        <f>SUMIFS(Vendas!$D$4:$D$50,Vendas!$G$4:$G$50,D28,Vendas!$A$4:$A$50,"&gt;="&amp;$F$3,Vendas!$A$4:$A$50,"&lt;="&amp;$F$4)</f>
        <v>0</v>
      </c>
      <c r="F28" s="44"/>
      <c r="G28" s="29">
        <f t="shared" si="1"/>
        <v>0</v>
      </c>
      <c r="J28" s="4"/>
    </row>
    <row r="29" spans="1:10" x14ac:dyDescent="0.25">
      <c r="A29" s="37"/>
      <c r="B29" s="28">
        <f>SUMIFS(Despesas!$B$4:$B$50,Despesas!$D$4:$D$50,A29,Despesas!$A$4:$A$50,"&gt;="&amp;$F$3,Despesas!$A$4:$A$50,"&lt;="&amp;$F$4)</f>
        <v>0</v>
      </c>
      <c r="D29" s="37"/>
      <c r="E29" s="28">
        <f>SUMIFS(Vendas!$D$4:$D$50,Vendas!$G$4:$G$50,D29,Vendas!$A$4:$A$50,"&gt;="&amp;$F$3,Vendas!$A$4:$A$50,"&lt;="&amp;$F$4)</f>
        <v>0</v>
      </c>
      <c r="F29" s="44"/>
      <c r="G29" s="29">
        <f t="shared" si="1"/>
        <v>0</v>
      </c>
      <c r="J29" s="4"/>
    </row>
    <row r="30" spans="1:10" ht="15.75" thickBot="1" x14ac:dyDescent="0.3">
      <c r="A30" s="36"/>
      <c r="B30" s="28">
        <f>SUMIFS(Despesas!$B$4:$B$50,Despesas!$D$4:$D$50,A30,Despesas!$A$4:$A$50,"&gt;="&amp;$F$3,Despesas!$A$4:$A$50,"&lt;="&amp;$F$4)</f>
        <v>0</v>
      </c>
      <c r="D30" s="37"/>
      <c r="E30" s="28">
        <f>SUMIFS(Vendas!$D$4:$D$50,Vendas!$G$4:$G$50,D30,Vendas!$A$4:$A$50,"&gt;="&amp;$F$3,Vendas!$A$4:$A$50,"&lt;="&amp;$F$4)</f>
        <v>0</v>
      </c>
      <c r="F30" s="44"/>
      <c r="G30" s="29">
        <f t="shared" si="1"/>
        <v>0</v>
      </c>
      <c r="J30" s="4"/>
    </row>
    <row r="31" spans="1:10" x14ac:dyDescent="0.25">
      <c r="A31" s="37"/>
      <c r="B31" s="28">
        <f>SUMIFS(Despesas!$B$4:$B$50,Despesas!$D$4:$D$50,A31,Despesas!$A$4:$A$50,"&gt;="&amp;$F$3,Despesas!$A$4:$A$50,"&lt;="&amp;$F$4)</f>
        <v>0</v>
      </c>
      <c r="D31" s="42"/>
      <c r="E31" s="28">
        <f>SUMIFS(Vendas!$D$4:$D$50,Vendas!$G$4:$G$50,D31,Vendas!$A$4:$A$50,"&gt;="&amp;$F$3,Vendas!$A$4:$A$50,"&lt;="&amp;$F$4)</f>
        <v>0</v>
      </c>
      <c r="F31" s="44"/>
      <c r="G31" s="29">
        <f t="shared" si="1"/>
        <v>0</v>
      </c>
      <c r="J31" s="4"/>
    </row>
    <row r="32" spans="1:10" ht="15.75" thickBot="1" x14ac:dyDescent="0.3">
      <c r="A32" s="34"/>
      <c r="B32" s="28">
        <f>SUMIFS(Despesas!$B$4:$B$50,Despesas!$D$4:$D$50,A32,Despesas!$A$4:$A$50,"&gt;="&amp;$F$3,Despesas!$A$4:$A$50,"&lt;="&amp;$F$4)</f>
        <v>0</v>
      </c>
      <c r="D32" s="37"/>
      <c r="E32" s="28">
        <f>SUMIFS(Vendas!$D$4:$D$50,Vendas!$G$4:$G$50,D32,Vendas!$A$4:$A$50,"&gt;="&amp;$F$3,Vendas!$A$4:$A$50,"&lt;="&amp;$F$4)</f>
        <v>0</v>
      </c>
      <c r="F32" s="44"/>
      <c r="G32" s="29">
        <f t="shared" si="1"/>
        <v>0</v>
      </c>
      <c r="J32" s="4"/>
    </row>
    <row r="33" spans="1:10" x14ac:dyDescent="0.25">
      <c r="A33" s="35"/>
      <c r="B33" s="28">
        <f>SUMIFS(Despesas!$B$4:$B$50,Despesas!$D$4:$D$50,A33,Despesas!$A$4:$A$50,"&gt;="&amp;$F$3,Despesas!$A$4:$A$50,"&lt;="&amp;$F$4)</f>
        <v>0</v>
      </c>
      <c r="D33" s="37"/>
      <c r="E33" s="28">
        <f>SUMIFS(Vendas!$D$4:$D$50,Vendas!$G$4:$G$50,D33,Vendas!$A$4:$A$50,"&gt;="&amp;$F$3,Vendas!$A$4:$A$50,"&lt;="&amp;$F$4)</f>
        <v>0</v>
      </c>
      <c r="F33" s="44"/>
      <c r="G33" s="29">
        <f t="shared" si="1"/>
        <v>0</v>
      </c>
      <c r="J33" s="4"/>
    </row>
    <row r="34" spans="1:10" ht="15.75" thickBot="1" x14ac:dyDescent="0.3">
      <c r="A34" s="36"/>
      <c r="B34" s="28">
        <f>SUMIFS(Despesas!$B$4:$B$50,Despesas!$D$4:$D$50,A34,Despesas!$A$4:$A$50,"&gt;="&amp;$F$3,Despesas!$A$4:$A$50,"&lt;="&amp;$F$4)</f>
        <v>0</v>
      </c>
      <c r="D34" s="37"/>
      <c r="E34" s="28">
        <f>SUMIFS(Vendas!$D$4:$D$50,Vendas!$G$4:$G$50,D34,Vendas!$A$4:$A$50,"&gt;="&amp;$F$3,Vendas!$A$4:$A$50,"&lt;="&amp;$F$4)</f>
        <v>0</v>
      </c>
      <c r="F34" s="45"/>
      <c r="G34" s="29">
        <f t="shared" si="1"/>
        <v>0</v>
      </c>
      <c r="J34" s="4"/>
    </row>
    <row r="35" spans="1:10" x14ac:dyDescent="0.25">
      <c r="A35" s="35"/>
      <c r="B35" s="28">
        <f>SUMIFS(Despesas!$B$4:$B$50,Despesas!$D$4:$D$50,A35,Despesas!$A$4:$A$50,"&gt;="&amp;$F$3,Despesas!$A$4:$A$50,"&lt;="&amp;$F$4)</f>
        <v>0</v>
      </c>
      <c r="D35" s="42"/>
      <c r="E35" s="28">
        <f>SUMIFS(Vendas!$D$4:$D$50,Vendas!$G$4:$G$50,D35,Vendas!$A$4:$A$50,"&gt;="&amp;$F$3,Vendas!$A$4:$A$50,"&lt;="&amp;$F$4)</f>
        <v>0</v>
      </c>
      <c r="F35" s="46"/>
      <c r="G35" s="29">
        <f t="shared" si="1"/>
        <v>0</v>
      </c>
      <c r="J35" s="4"/>
    </row>
    <row r="36" spans="1:10" ht="15.75" thickBot="1" x14ac:dyDescent="0.3">
      <c r="A36" s="36"/>
      <c r="B36" s="28">
        <f>SUMIFS(Despesas!$B$4:$B$50,Despesas!$D$4:$D$50,A36,Despesas!$A$4:$A$50,"&gt;="&amp;$F$3,Despesas!$A$4:$A$50,"&lt;="&amp;$F$4)</f>
        <v>0</v>
      </c>
      <c r="D36" s="37"/>
      <c r="E36" s="28">
        <f>SUMIFS(Vendas!$D$4:$D$50,Vendas!$G$4:$G$50,D36,Vendas!$A$4:$A$50,"&gt;="&amp;$F$3,Vendas!$A$4:$A$50,"&lt;="&amp;$F$4)</f>
        <v>0</v>
      </c>
      <c r="F36" s="45"/>
      <c r="G36" s="29">
        <f t="shared" si="1"/>
        <v>0</v>
      </c>
      <c r="J36" s="4"/>
    </row>
    <row r="37" spans="1:10" x14ac:dyDescent="0.25">
      <c r="A37" s="35"/>
      <c r="B37" s="28">
        <f>SUMIFS(Despesas!$B$4:$B$50,Despesas!$D$4:$D$50,A37,Despesas!$A$4:$A$50,"&gt;="&amp;$F$3,Despesas!$A$4:$A$50,"&lt;="&amp;$F$4)</f>
        <v>0</v>
      </c>
      <c r="D37" s="37"/>
      <c r="E37" s="28">
        <f>SUMIFS(Vendas!$D$4:$D$50,Vendas!$G$4:$G$50,D37,Vendas!$A$4:$A$50,"&gt;="&amp;$F$3,Vendas!$A$4:$A$50,"&lt;="&amp;$F$4)</f>
        <v>0</v>
      </c>
      <c r="F37" s="44"/>
      <c r="G37" s="29">
        <f t="shared" si="1"/>
        <v>0</v>
      </c>
      <c r="J37" s="4"/>
    </row>
    <row r="38" spans="1:10" ht="15.75" thickBot="1" x14ac:dyDescent="0.3">
      <c r="A38" s="36"/>
      <c r="B38" s="28">
        <f>SUMIFS(Despesas!$B$4:$B$50,Despesas!$D$4:$D$50,A38,Despesas!$A$4:$A$50,"&gt;="&amp;$F$3,Despesas!$A$4:$A$50,"&lt;="&amp;$F$4)</f>
        <v>0</v>
      </c>
      <c r="D38" s="37"/>
      <c r="E38" s="28">
        <f>SUMIFS(Vendas!$D$4:$D$50,Vendas!$G$4:$G$50,D38,Vendas!$A$4:$A$50,"&gt;="&amp;$F$3,Vendas!$A$4:$A$50,"&lt;="&amp;$F$4)</f>
        <v>0</v>
      </c>
      <c r="F38" s="45"/>
      <c r="G38" s="29">
        <f t="shared" si="1"/>
        <v>0</v>
      </c>
      <c r="J38" s="4"/>
    </row>
    <row r="39" spans="1:10" x14ac:dyDescent="0.25">
      <c r="A39" s="35"/>
      <c r="B39" s="28">
        <f>SUMIFS(Despesas!$B$4:$B$50,Despesas!$D$4:$D$50,A39,Despesas!$A$4:$A$50,"&gt;="&amp;$F$3,Despesas!$A$4:$A$50,"&lt;="&amp;$F$4)</f>
        <v>0</v>
      </c>
      <c r="D39" s="42"/>
      <c r="E39" s="28">
        <f>SUMIFS(Vendas!$D$4:$D$50,Vendas!$G$4:$G$50,D39,Vendas!$A$4:$A$50,"&gt;="&amp;$F$3,Vendas!$A$4:$A$50,"&lt;="&amp;$F$4)</f>
        <v>0</v>
      </c>
      <c r="F39" s="44"/>
      <c r="G39" s="29">
        <f t="shared" si="1"/>
        <v>0</v>
      </c>
      <c r="J39" s="4"/>
    </row>
    <row r="40" spans="1:10" x14ac:dyDescent="0.25">
      <c r="A40" s="37"/>
      <c r="B40" s="28">
        <f>SUMIFS(Despesas!$B$4:$B$50,Despesas!$D$4:$D$50,A40,Despesas!$A$4:$A$50,"&gt;="&amp;$F$3,Despesas!$A$4:$A$50,"&lt;="&amp;$F$4)</f>
        <v>0</v>
      </c>
      <c r="D40" s="37"/>
      <c r="E40" s="28">
        <f>SUMIFS(Vendas!$D$4:$D$50,Vendas!$G$4:$G$50,D40,Vendas!$A$4:$A$50,"&gt;="&amp;$F$3,Vendas!$A$4:$A$50,"&lt;="&amp;$F$4)</f>
        <v>0</v>
      </c>
      <c r="F40" s="44"/>
      <c r="G40" s="29">
        <f t="shared" si="1"/>
        <v>0</v>
      </c>
      <c r="J40" s="4"/>
    </row>
    <row r="41" spans="1:10" ht="15.75" thickBot="1" x14ac:dyDescent="0.3">
      <c r="A41" s="36"/>
      <c r="B41" s="28">
        <f>SUMIFS(Despesas!$B$4:$B$50,Despesas!$D$4:$D$50,A41,Despesas!$A$4:$A$50,"&gt;="&amp;$F$3,Despesas!$A$4:$A$50,"&lt;="&amp;$F$4)</f>
        <v>0</v>
      </c>
      <c r="D41" s="37"/>
      <c r="E41" s="28">
        <f>SUMIFS(Vendas!$D$4:$D$50,Vendas!$G$4:$G$50,D41,Vendas!$A$4:$A$50,"&gt;="&amp;$F$3,Vendas!$A$4:$A$50,"&lt;="&amp;$F$4)</f>
        <v>0</v>
      </c>
      <c r="F41" s="44"/>
      <c r="G41" s="29">
        <f t="shared" si="1"/>
        <v>0</v>
      </c>
      <c r="J41" s="4"/>
    </row>
    <row r="42" spans="1:10" x14ac:dyDescent="0.25">
      <c r="A42" s="37"/>
      <c r="B42" s="28">
        <f>SUMIFS(Despesas!$B$4:$B$50,Despesas!$D$4:$D$50,A42,Despesas!$A$4:$A$50,"&gt;="&amp;$F$3,Despesas!$A$4:$A$50,"&lt;="&amp;$F$4)</f>
        <v>0</v>
      </c>
      <c r="D42" s="37"/>
      <c r="E42" s="28">
        <f>SUMIFS(Vendas!$D$4:$D$50,Vendas!$G$4:$G$50,D42,Vendas!$A$4:$A$50,"&gt;="&amp;$F$3,Vendas!$A$4:$A$50,"&lt;="&amp;$F$4)</f>
        <v>0</v>
      </c>
      <c r="F42" s="44"/>
      <c r="G42" s="29">
        <f t="shared" si="1"/>
        <v>0</v>
      </c>
      <c r="J42" s="4"/>
    </row>
    <row r="43" spans="1:10" ht="15.75" thickBot="1" x14ac:dyDescent="0.3">
      <c r="A43" s="34"/>
      <c r="B43" s="28">
        <f>SUMIFS(Despesas!$B$4:$B$50,Despesas!$D$4:$D$50,A43,Despesas!$A$4:$A$50,"&gt;="&amp;$F$3,Despesas!$A$4:$A$50,"&lt;="&amp;$F$4)</f>
        <v>0</v>
      </c>
      <c r="D43" s="42"/>
      <c r="E43" s="28">
        <f>SUMIFS(Vendas!$D$4:$D$50,Vendas!$G$4:$G$50,D43,Vendas!$A$4:$A$50,"&gt;="&amp;$F$3,Vendas!$A$4:$A$50,"&lt;="&amp;$F$4)</f>
        <v>0</v>
      </c>
      <c r="F43" s="44"/>
      <c r="G43" s="29">
        <f t="shared" si="1"/>
        <v>0</v>
      </c>
      <c r="J43" s="4"/>
    </row>
    <row r="44" spans="1:10" x14ac:dyDescent="0.25">
      <c r="A44" s="35"/>
      <c r="B44" s="28">
        <f>SUMIFS(Despesas!$B$4:$B$50,Despesas!$D$4:$D$50,A44,Despesas!$A$4:$A$50,"&gt;="&amp;$F$3,Despesas!$A$4:$A$50,"&lt;="&amp;$F$4)</f>
        <v>0</v>
      </c>
      <c r="D44" s="37"/>
      <c r="E44" s="28">
        <f>SUMIFS(Vendas!$D$4:$D$50,Vendas!$G$4:$G$50,D44,Vendas!$A$4:$A$50,"&gt;="&amp;$F$3,Vendas!$A$4:$A$50,"&lt;="&amp;$F$4)</f>
        <v>0</v>
      </c>
      <c r="F44" s="44"/>
      <c r="G44" s="29">
        <f t="shared" si="1"/>
        <v>0</v>
      </c>
      <c r="J44" s="4"/>
    </row>
    <row r="45" spans="1:10" ht="15.75" thickBot="1" x14ac:dyDescent="0.3">
      <c r="A45" s="36"/>
      <c r="B45" s="28">
        <f>SUMIFS(Despesas!$B$4:$B$50,Despesas!$D$4:$D$50,A45,Despesas!$A$4:$A$50,"&gt;="&amp;$F$3,Despesas!$A$4:$A$50,"&lt;="&amp;$F$4)</f>
        <v>0</v>
      </c>
      <c r="D45" s="37"/>
      <c r="E45" s="28">
        <f>SUMIFS(Vendas!$D$4:$D$50,Vendas!$G$4:$G$50,D45,Vendas!$A$4:$A$50,"&gt;="&amp;$F$3,Vendas!$A$4:$A$50,"&lt;="&amp;$F$4)</f>
        <v>0</v>
      </c>
      <c r="F45" s="45"/>
      <c r="G45" s="29">
        <f t="shared" si="1"/>
        <v>0</v>
      </c>
      <c r="J45" s="4"/>
    </row>
    <row r="46" spans="1:10" x14ac:dyDescent="0.25">
      <c r="A46" s="35"/>
      <c r="B46" s="28">
        <f>SUMIFS(Despesas!$B$4:$B$50,Despesas!$D$4:$D$50,A46,Despesas!$A$4:$A$50,"&gt;="&amp;$F$3,Despesas!$A$4:$A$50,"&lt;="&amp;$F$4)</f>
        <v>0</v>
      </c>
      <c r="D46" s="37"/>
      <c r="E46" s="28">
        <f>SUMIFS(Vendas!$D$4:$D$50,Vendas!$G$4:$G$50,D46,Vendas!$A$4:$A$50,"&gt;="&amp;$F$3,Vendas!$A$4:$A$50,"&lt;="&amp;$F$4)</f>
        <v>0</v>
      </c>
      <c r="F46" s="46"/>
      <c r="G46" s="29">
        <f t="shared" si="1"/>
        <v>0</v>
      </c>
      <c r="J46" s="4"/>
    </row>
    <row r="47" spans="1:10" ht="15.75" thickBot="1" x14ac:dyDescent="0.3">
      <c r="A47" s="36"/>
      <c r="B47" s="28">
        <f>SUMIFS(Despesas!$B$4:$B$50,Despesas!$D$4:$D$50,A47,Despesas!$A$4:$A$50,"&gt;="&amp;$F$3,Despesas!$A$4:$A$50,"&lt;="&amp;$F$4)</f>
        <v>0</v>
      </c>
      <c r="D47" s="42"/>
      <c r="E47" s="28">
        <f>SUMIFS(Vendas!$D$4:$D$50,Vendas!$G$4:$G$50,D47,Vendas!$A$4:$A$50,"&gt;="&amp;$F$3,Vendas!$A$4:$A$50,"&lt;="&amp;$F$4)</f>
        <v>0</v>
      </c>
      <c r="F47" s="45"/>
      <c r="G47" s="29">
        <f t="shared" si="1"/>
        <v>0</v>
      </c>
      <c r="J47" s="4"/>
    </row>
    <row r="48" spans="1:10" x14ac:dyDescent="0.25">
      <c r="A48" s="35"/>
      <c r="B48" s="28">
        <f>SUMIFS(Despesas!$B$4:$B$50,Despesas!$D$4:$D$50,A48,Despesas!$A$4:$A$50,"&gt;="&amp;$F$3,Despesas!$A$4:$A$50,"&lt;="&amp;$F$4)</f>
        <v>0</v>
      </c>
      <c r="D48" s="37"/>
      <c r="E48" s="28">
        <f>SUMIFS(Vendas!$D$4:$D$50,Vendas!$G$4:$G$50,D48,Vendas!$A$4:$A$50,"&gt;="&amp;$F$3,Vendas!$A$4:$A$50,"&lt;="&amp;$F$4)</f>
        <v>0</v>
      </c>
      <c r="F48" s="44"/>
      <c r="G48" s="29">
        <f t="shared" si="1"/>
        <v>0</v>
      </c>
      <c r="J48" s="4"/>
    </row>
    <row r="49" spans="1:10" ht="15.75" thickBot="1" x14ac:dyDescent="0.3">
      <c r="A49" s="36"/>
      <c r="B49" s="28">
        <f>SUMIFS(Despesas!$B$4:$B$50,Despesas!$D$4:$D$50,A49,Despesas!$A$4:$A$50,"&gt;="&amp;$F$3,Despesas!$A$4:$A$50,"&lt;="&amp;$F$4)</f>
        <v>0</v>
      </c>
      <c r="D49" s="37"/>
      <c r="E49" s="28">
        <f>SUMIFS(Vendas!$D$4:$D$50,Vendas!$G$4:$G$50,D49,Vendas!$A$4:$A$50,"&gt;="&amp;$F$3,Vendas!$A$4:$A$50,"&lt;="&amp;$F$4)</f>
        <v>0</v>
      </c>
      <c r="F49" s="45"/>
      <c r="G49" s="29">
        <f t="shared" si="1"/>
        <v>0</v>
      </c>
      <c r="J49" s="4"/>
    </row>
    <row r="50" spans="1:10" x14ac:dyDescent="0.25">
      <c r="A50" s="35"/>
      <c r="B50" s="28">
        <f>SUMIFS(Despesas!$B$4:$B$50,Despesas!$D$4:$D$50,A50,Despesas!$A$4:$A$50,"&gt;="&amp;$F$3,Despesas!$A$4:$A$50,"&lt;="&amp;$F$4)</f>
        <v>0</v>
      </c>
      <c r="D50" s="37"/>
      <c r="E50" s="28">
        <f>SUMIFS(Vendas!$D$4:$D$50,Vendas!$G$4:$G$50,D50,Vendas!$A$4:$A$50,"&gt;="&amp;$F$3,Vendas!$A$4:$A$50,"&lt;="&amp;$F$4)</f>
        <v>0</v>
      </c>
      <c r="F50" s="44"/>
      <c r="G50" s="29">
        <f t="shared" si="1"/>
        <v>0</v>
      </c>
      <c r="J50" s="4"/>
    </row>
    <row r="51" spans="1:10" x14ac:dyDescent="0.25">
      <c r="A51" s="4"/>
      <c r="D51" s="4"/>
      <c r="J51" s="4"/>
    </row>
    <row r="52" spans="1:10" x14ac:dyDescent="0.25">
      <c r="A52" s="4"/>
    </row>
  </sheetData>
  <sheetProtection sheet="1" objects="1" scenarios="1"/>
  <mergeCells count="2">
    <mergeCell ref="F6:F7"/>
    <mergeCell ref="A1:M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7" sqref="F7"/>
    </sheetView>
  </sheetViews>
  <sheetFormatPr defaultRowHeight="15" x14ac:dyDescent="0.25"/>
  <cols>
    <col min="1" max="1" width="13" customWidth="1"/>
    <col min="2" max="2" width="30.140625" bestFit="1" customWidth="1"/>
    <col min="3" max="3" width="13" style="24" customWidth="1"/>
    <col min="4" max="5" width="9.5703125" style="3" bestFit="1" customWidth="1"/>
    <col min="6" max="6" width="17.85546875" customWidth="1"/>
    <col min="7" max="7" width="22.140625" customWidth="1"/>
    <col min="8" max="8" width="12.140625" customWidth="1"/>
    <col min="9" max="9" width="20.140625" customWidth="1"/>
  </cols>
  <sheetData>
    <row r="1" spans="1:9" ht="25.5" customHeight="1" x14ac:dyDescent="0.35">
      <c r="A1" s="68" t="s">
        <v>29</v>
      </c>
      <c r="B1" s="68"/>
      <c r="C1" s="68"/>
      <c r="D1" s="68"/>
      <c r="E1" s="68"/>
      <c r="F1" s="68"/>
      <c r="G1" s="68"/>
      <c r="H1" s="68"/>
      <c r="I1" s="68"/>
    </row>
    <row r="2" spans="1:9" ht="21.75" customHeight="1" x14ac:dyDescent="0.3">
      <c r="A2" s="18" t="s">
        <v>15</v>
      </c>
      <c r="B2" s="18"/>
      <c r="C2" s="22"/>
    </row>
    <row r="3" spans="1:9" x14ac:dyDescent="0.25">
      <c r="A3" s="7" t="s">
        <v>30</v>
      </c>
      <c r="B3" s="7" t="s">
        <v>72</v>
      </c>
      <c r="C3" s="23" t="s">
        <v>73</v>
      </c>
      <c r="D3" s="20" t="s">
        <v>24</v>
      </c>
      <c r="E3" s="20" t="s">
        <v>4</v>
      </c>
      <c r="F3" s="7" t="s">
        <v>32</v>
      </c>
      <c r="G3" s="7" t="s">
        <v>47</v>
      </c>
      <c r="H3" s="7" t="s">
        <v>48</v>
      </c>
      <c r="I3" s="7" t="s">
        <v>57</v>
      </c>
    </row>
    <row r="4" spans="1:9" x14ac:dyDescent="0.25">
      <c r="A4" s="58">
        <v>43983</v>
      </c>
      <c r="B4" s="58" t="s">
        <v>63</v>
      </c>
      <c r="C4" s="59">
        <v>2</v>
      </c>
      <c r="D4" s="3">
        <f>VLOOKUP(Vendas!B4,Produtos!$A$3:$B$12,2,FALSE)</f>
        <v>470.47</v>
      </c>
      <c r="E4" s="3">
        <f>D4*C4</f>
        <v>940.94</v>
      </c>
      <c r="F4" s="56" t="s">
        <v>31</v>
      </c>
      <c r="G4" s="56" t="s">
        <v>17</v>
      </c>
      <c r="H4" s="56" t="s">
        <v>27</v>
      </c>
    </row>
    <row r="5" spans="1:9" x14ac:dyDescent="0.25">
      <c r="A5" s="58">
        <v>43983</v>
      </c>
      <c r="B5" s="58" t="s">
        <v>65</v>
      </c>
      <c r="C5" s="59">
        <v>4</v>
      </c>
      <c r="D5" s="3">
        <f>VLOOKUP(Vendas!B5,Produtos!$A$3:$B$12,2,FALSE)</f>
        <v>470.47</v>
      </c>
      <c r="E5" s="3">
        <f>D5*C5</f>
        <v>1881.88</v>
      </c>
      <c r="F5" s="56" t="s">
        <v>33</v>
      </c>
      <c r="G5" s="56" t="s">
        <v>17</v>
      </c>
      <c r="H5" s="56" t="s">
        <v>27</v>
      </c>
    </row>
    <row r="6" spans="1:9" x14ac:dyDescent="0.25">
      <c r="A6" s="58">
        <v>43983</v>
      </c>
      <c r="B6" s="58" t="s">
        <v>64</v>
      </c>
      <c r="C6" s="59">
        <v>5</v>
      </c>
      <c r="D6" s="3">
        <f>VLOOKUP(Vendas!B6,Produtos!$A$3:$B$12,2,FALSE)</f>
        <v>388.78</v>
      </c>
      <c r="E6" s="3">
        <f t="shared" ref="E6:E25" si="0">D6*C6</f>
        <v>1943.8999999999999</v>
      </c>
      <c r="F6" s="56" t="s">
        <v>34</v>
      </c>
      <c r="G6" s="56" t="s">
        <v>17</v>
      </c>
      <c r="H6" s="56" t="s">
        <v>28</v>
      </c>
    </row>
    <row r="7" spans="1:9" x14ac:dyDescent="0.25">
      <c r="A7" s="58">
        <v>43983</v>
      </c>
      <c r="B7" s="58" t="s">
        <v>66</v>
      </c>
      <c r="C7" s="59">
        <v>1</v>
      </c>
      <c r="D7" s="3">
        <f>VLOOKUP(Vendas!B7,Produtos!$A$3:$B$12,2,FALSE)</f>
        <v>368.9</v>
      </c>
      <c r="E7" s="3">
        <f t="shared" si="0"/>
        <v>368.9</v>
      </c>
      <c r="F7" s="56" t="s">
        <v>35</v>
      </c>
      <c r="G7" s="56" t="s">
        <v>17</v>
      </c>
      <c r="H7" s="56" t="s">
        <v>27</v>
      </c>
    </row>
    <row r="8" spans="1:9" x14ac:dyDescent="0.25">
      <c r="A8" s="58">
        <v>43983</v>
      </c>
      <c r="B8" s="58" t="s">
        <v>67</v>
      </c>
      <c r="C8" s="59">
        <v>9</v>
      </c>
      <c r="D8" s="3">
        <f>VLOOKUP(Vendas!B8,Produtos!$A$3:$B$12,2,FALSE)</f>
        <v>317.52999999999997</v>
      </c>
      <c r="E8" s="3">
        <f t="shared" si="0"/>
        <v>2857.7699999999995</v>
      </c>
      <c r="F8" s="56" t="s">
        <v>34</v>
      </c>
      <c r="G8" s="56" t="s">
        <v>17</v>
      </c>
      <c r="H8" s="56" t="s">
        <v>74</v>
      </c>
    </row>
    <row r="9" spans="1:9" x14ac:dyDescent="0.25">
      <c r="A9" s="58">
        <v>43983</v>
      </c>
      <c r="B9" s="58" t="s">
        <v>68</v>
      </c>
      <c r="C9" s="59">
        <v>7</v>
      </c>
      <c r="D9" s="3">
        <f>VLOOKUP(Vendas!B9,Produtos!$A$3:$B$12,2,FALSE)</f>
        <v>54</v>
      </c>
      <c r="E9" s="3">
        <f t="shared" si="0"/>
        <v>378</v>
      </c>
      <c r="F9" s="56" t="s">
        <v>34</v>
      </c>
      <c r="G9" s="56" t="s">
        <v>17</v>
      </c>
      <c r="H9" s="56" t="s">
        <v>27</v>
      </c>
    </row>
    <row r="10" spans="1:9" x14ac:dyDescent="0.25">
      <c r="A10" s="58">
        <v>43983</v>
      </c>
      <c r="B10" s="58" t="s">
        <v>62</v>
      </c>
      <c r="C10" s="59">
        <v>3</v>
      </c>
      <c r="D10" s="3">
        <f>VLOOKUP(Vendas!B10,Produtos!$A$3:$B$12,2,FALSE)</f>
        <v>110.47</v>
      </c>
      <c r="E10" s="3">
        <f t="shared" si="0"/>
        <v>331.40999999999997</v>
      </c>
      <c r="F10" s="56" t="s">
        <v>36</v>
      </c>
      <c r="G10" s="56" t="s">
        <v>17</v>
      </c>
      <c r="H10" s="56" t="s">
        <v>74</v>
      </c>
    </row>
    <row r="11" spans="1:9" x14ac:dyDescent="0.25">
      <c r="A11" s="58">
        <v>43983</v>
      </c>
      <c r="B11" s="58" t="s">
        <v>69</v>
      </c>
      <c r="C11" s="59">
        <v>2</v>
      </c>
      <c r="D11" s="3">
        <f>VLOOKUP(Vendas!B11,Produtos!$A$3:$B$12,2,FALSE)</f>
        <v>411.65</v>
      </c>
      <c r="E11" s="3">
        <f t="shared" si="0"/>
        <v>823.3</v>
      </c>
      <c r="F11" s="56" t="s">
        <v>37</v>
      </c>
      <c r="G11" s="56" t="s">
        <v>17</v>
      </c>
      <c r="H11" s="56" t="s">
        <v>27</v>
      </c>
    </row>
    <row r="12" spans="1:9" x14ac:dyDescent="0.25">
      <c r="A12" s="58">
        <v>43983</v>
      </c>
      <c r="B12" s="58" t="s">
        <v>70</v>
      </c>
      <c r="C12" s="59">
        <v>4</v>
      </c>
      <c r="D12" s="3">
        <f>VLOOKUP(Vendas!B12,Produtos!$A$3:$B$12,2,FALSE)</f>
        <v>1049</v>
      </c>
      <c r="E12" s="3">
        <f t="shared" si="0"/>
        <v>4196</v>
      </c>
      <c r="F12" s="56" t="s">
        <v>38</v>
      </c>
      <c r="G12" s="56" t="s">
        <v>17</v>
      </c>
      <c r="H12" s="56" t="s">
        <v>27</v>
      </c>
    </row>
    <row r="13" spans="1:9" x14ac:dyDescent="0.25">
      <c r="A13" s="58">
        <v>43983</v>
      </c>
      <c r="B13" s="58" t="s">
        <v>71</v>
      </c>
      <c r="C13" s="59">
        <v>8</v>
      </c>
      <c r="D13" s="3">
        <f>VLOOKUP(Vendas!B13,Produtos!$A$3:$B$12,2,FALSE)</f>
        <v>377.9</v>
      </c>
      <c r="E13" s="3">
        <f t="shared" si="0"/>
        <v>3023.2</v>
      </c>
      <c r="F13" s="56" t="s">
        <v>39</v>
      </c>
      <c r="G13" s="56" t="s">
        <v>18</v>
      </c>
      <c r="H13" s="56" t="s">
        <v>74</v>
      </c>
    </row>
    <row r="14" spans="1:9" x14ac:dyDescent="0.25">
      <c r="A14" s="58">
        <v>43984</v>
      </c>
      <c r="B14" s="58" t="s">
        <v>66</v>
      </c>
      <c r="C14" s="59">
        <v>6</v>
      </c>
      <c r="D14" s="3">
        <f>VLOOKUP(Vendas!B14,Produtos!$A$3:$B$12,2,FALSE)</f>
        <v>368.9</v>
      </c>
      <c r="E14" s="3">
        <f t="shared" si="0"/>
        <v>2213.3999999999996</v>
      </c>
      <c r="F14" s="56" t="s">
        <v>40</v>
      </c>
      <c r="G14" s="56" t="s">
        <v>18</v>
      </c>
      <c r="H14" s="56" t="s">
        <v>28</v>
      </c>
    </row>
    <row r="15" spans="1:9" x14ac:dyDescent="0.25">
      <c r="A15" s="58">
        <v>43984</v>
      </c>
      <c r="B15" s="58" t="s">
        <v>67</v>
      </c>
      <c r="C15" s="59">
        <v>4</v>
      </c>
      <c r="D15" s="3">
        <f>VLOOKUP(Vendas!B15,Produtos!$A$3:$B$12,2,FALSE)</f>
        <v>317.52999999999997</v>
      </c>
      <c r="E15" s="3">
        <f t="shared" si="0"/>
        <v>1270.1199999999999</v>
      </c>
      <c r="F15" s="56" t="s">
        <v>41</v>
      </c>
      <c r="G15" s="56" t="s">
        <v>18</v>
      </c>
      <c r="H15" s="56" t="s">
        <v>28</v>
      </c>
    </row>
    <row r="16" spans="1:9" x14ac:dyDescent="0.25">
      <c r="A16" s="58">
        <v>43985</v>
      </c>
      <c r="B16" s="58" t="s">
        <v>67</v>
      </c>
      <c r="C16" s="59">
        <v>3</v>
      </c>
      <c r="D16" s="3">
        <f>VLOOKUP(Vendas!B16,Produtos!$A$3:$B$12,2,FALSE)</f>
        <v>317.52999999999997</v>
      </c>
      <c r="E16" s="3">
        <f t="shared" si="0"/>
        <v>952.58999999999992</v>
      </c>
      <c r="F16" s="56" t="s">
        <v>34</v>
      </c>
      <c r="G16" s="56" t="s">
        <v>20</v>
      </c>
      <c r="H16" s="56" t="s">
        <v>28</v>
      </c>
    </row>
    <row r="17" spans="1:8" x14ac:dyDescent="0.25">
      <c r="A17" s="58">
        <v>43985</v>
      </c>
      <c r="B17" s="58" t="s">
        <v>68</v>
      </c>
      <c r="C17" s="59">
        <v>5</v>
      </c>
      <c r="D17" s="3">
        <f>VLOOKUP(Vendas!B17,Produtos!$A$3:$B$12,2,FALSE)</f>
        <v>54</v>
      </c>
      <c r="E17" s="3">
        <f t="shared" si="0"/>
        <v>270</v>
      </c>
      <c r="F17" s="56" t="s">
        <v>42</v>
      </c>
      <c r="G17" s="56" t="s">
        <v>17</v>
      </c>
      <c r="H17" s="56" t="s">
        <v>27</v>
      </c>
    </row>
    <row r="18" spans="1:8" x14ac:dyDescent="0.25">
      <c r="A18" s="58">
        <v>43985</v>
      </c>
      <c r="B18" s="58" t="s">
        <v>65</v>
      </c>
      <c r="C18" s="59">
        <v>3</v>
      </c>
      <c r="D18" s="3">
        <f>VLOOKUP(Vendas!B18,Produtos!$A$3:$B$12,2,FALSE)</f>
        <v>470.47</v>
      </c>
      <c r="E18" s="3">
        <f t="shared" si="0"/>
        <v>1411.41</v>
      </c>
      <c r="F18" s="56" t="s">
        <v>34</v>
      </c>
      <c r="G18" s="56" t="s">
        <v>17</v>
      </c>
      <c r="H18" s="56" t="s">
        <v>27</v>
      </c>
    </row>
    <row r="19" spans="1:8" x14ac:dyDescent="0.25">
      <c r="A19" s="58">
        <v>43985</v>
      </c>
      <c r="B19" s="58" t="s">
        <v>63</v>
      </c>
      <c r="C19" s="59">
        <v>1</v>
      </c>
      <c r="D19" s="3">
        <f>VLOOKUP(Vendas!B19,Produtos!$A$3:$B$12,2,FALSE)</f>
        <v>470.47</v>
      </c>
      <c r="E19" s="3">
        <f t="shared" si="0"/>
        <v>470.47</v>
      </c>
      <c r="F19" s="56" t="s">
        <v>34</v>
      </c>
      <c r="G19" s="56" t="s">
        <v>17</v>
      </c>
      <c r="H19" s="56" t="s">
        <v>74</v>
      </c>
    </row>
    <row r="20" spans="1:8" x14ac:dyDescent="0.25">
      <c r="A20" s="58">
        <v>43985</v>
      </c>
      <c r="B20" s="58" t="s">
        <v>71</v>
      </c>
      <c r="C20" s="59">
        <v>2</v>
      </c>
      <c r="D20" s="3">
        <f>VLOOKUP(Vendas!B20,Produtos!$A$3:$B$12,2,FALSE)</f>
        <v>377.9</v>
      </c>
      <c r="E20" s="3">
        <f t="shared" si="0"/>
        <v>755.8</v>
      </c>
      <c r="F20" s="56" t="s">
        <v>36</v>
      </c>
      <c r="G20" s="56" t="s">
        <v>17</v>
      </c>
      <c r="H20" s="56" t="s">
        <v>27</v>
      </c>
    </row>
    <row r="21" spans="1:8" x14ac:dyDescent="0.25">
      <c r="A21" s="58">
        <v>43985</v>
      </c>
      <c r="B21" s="58" t="s">
        <v>71</v>
      </c>
      <c r="C21" s="59">
        <v>4</v>
      </c>
      <c r="D21" s="3">
        <f>VLOOKUP(Vendas!B21,Produtos!$A$3:$B$12,2,FALSE)</f>
        <v>377.9</v>
      </c>
      <c r="E21" s="3">
        <f t="shared" si="0"/>
        <v>1511.6</v>
      </c>
      <c r="F21" s="56" t="s">
        <v>43</v>
      </c>
      <c r="G21" s="56" t="s">
        <v>19</v>
      </c>
      <c r="H21" s="56" t="s">
        <v>28</v>
      </c>
    </row>
    <row r="22" spans="1:8" x14ac:dyDescent="0.25">
      <c r="A22" s="58">
        <v>43986</v>
      </c>
      <c r="B22" s="58" t="s">
        <v>63</v>
      </c>
      <c r="C22" s="59">
        <v>1</v>
      </c>
      <c r="D22" s="3">
        <f>VLOOKUP(Vendas!B22,Produtos!$A$3:$B$12,2,FALSE)</f>
        <v>470.47</v>
      </c>
      <c r="E22" s="3">
        <f t="shared" si="0"/>
        <v>470.47</v>
      </c>
      <c r="F22" s="56" t="s">
        <v>44</v>
      </c>
      <c r="G22" s="56" t="s">
        <v>19</v>
      </c>
      <c r="H22" s="56" t="s">
        <v>28</v>
      </c>
    </row>
    <row r="23" spans="1:8" x14ac:dyDescent="0.25">
      <c r="A23" s="58">
        <v>43986</v>
      </c>
      <c r="B23" s="58" t="s">
        <v>65</v>
      </c>
      <c r="C23" s="59">
        <v>2</v>
      </c>
      <c r="D23" s="3">
        <f>VLOOKUP(Vendas!B23,Produtos!$A$3:$B$12,2,FALSE)</f>
        <v>470.47</v>
      </c>
      <c r="E23" s="3">
        <f t="shared" si="0"/>
        <v>940.94</v>
      </c>
      <c r="F23" s="56" t="s">
        <v>45</v>
      </c>
      <c r="G23" s="56" t="s">
        <v>18</v>
      </c>
      <c r="H23" s="56" t="s">
        <v>27</v>
      </c>
    </row>
    <row r="24" spans="1:8" x14ac:dyDescent="0.25">
      <c r="A24" s="58">
        <v>43986</v>
      </c>
      <c r="B24" s="58" t="s">
        <v>67</v>
      </c>
      <c r="C24" s="59">
        <v>2</v>
      </c>
      <c r="D24" s="3">
        <f>VLOOKUP(Vendas!B24,Produtos!$A$3:$B$12,2,FALSE)</f>
        <v>317.52999999999997</v>
      </c>
      <c r="E24" s="3">
        <f t="shared" si="0"/>
        <v>635.05999999999995</v>
      </c>
      <c r="F24" s="56" t="s">
        <v>46</v>
      </c>
      <c r="G24" s="56" t="s">
        <v>18</v>
      </c>
      <c r="H24" s="56" t="s">
        <v>28</v>
      </c>
    </row>
    <row r="25" spans="1:8" x14ac:dyDescent="0.25">
      <c r="A25" s="58">
        <v>43986</v>
      </c>
      <c r="B25" s="58" t="s">
        <v>65</v>
      </c>
      <c r="C25" s="59">
        <v>1</v>
      </c>
      <c r="D25" s="3">
        <f>VLOOKUP(Vendas!B25,Produtos!$A$3:$B$12,2,FALSE)</f>
        <v>470.47</v>
      </c>
      <c r="E25" s="3">
        <f t="shared" si="0"/>
        <v>470.47</v>
      </c>
      <c r="F25" s="56" t="s">
        <v>34</v>
      </c>
      <c r="G25" s="56" t="s">
        <v>17</v>
      </c>
      <c r="H25" s="56" t="s">
        <v>28</v>
      </c>
    </row>
    <row r="26" spans="1:8" x14ac:dyDescent="0.25">
      <c r="A26" s="56"/>
      <c r="B26" s="56"/>
      <c r="C26" s="59"/>
      <c r="F26" s="56"/>
      <c r="G26" s="56"/>
      <c r="H26" s="56"/>
    </row>
    <row r="27" spans="1:8" x14ac:dyDescent="0.25">
      <c r="A27" s="56"/>
      <c r="B27" s="56"/>
      <c r="C27" s="59"/>
      <c r="F27" s="56"/>
      <c r="G27" s="56"/>
      <c r="H27" s="56"/>
    </row>
    <row r="28" spans="1:8" x14ac:dyDescent="0.25">
      <c r="A28" s="56"/>
      <c r="B28" s="56"/>
      <c r="C28" s="59"/>
      <c r="F28" s="56"/>
      <c r="G28" s="56"/>
      <c r="H28" s="56"/>
    </row>
    <row r="29" spans="1:8" x14ac:dyDescent="0.25">
      <c r="A29" s="56"/>
      <c r="B29" s="56"/>
      <c r="C29" s="59"/>
      <c r="F29" s="56"/>
      <c r="G29" s="56"/>
      <c r="H29" s="56"/>
    </row>
    <row r="30" spans="1:8" x14ac:dyDescent="0.25">
      <c r="A30" s="56"/>
      <c r="B30" s="56"/>
      <c r="C30" s="59"/>
      <c r="F30" s="56"/>
      <c r="G30" s="56"/>
      <c r="H30" s="56"/>
    </row>
    <row r="31" spans="1:8" x14ac:dyDescent="0.25">
      <c r="A31" s="56"/>
      <c r="B31" s="56"/>
      <c r="C31" s="59"/>
      <c r="F31" s="56"/>
      <c r="G31" s="56"/>
      <c r="H31" s="56"/>
    </row>
    <row r="32" spans="1:8" x14ac:dyDescent="0.25">
      <c r="A32" s="56"/>
      <c r="B32" s="56"/>
      <c r="C32" s="59"/>
      <c r="F32" s="56"/>
      <c r="G32" s="56"/>
      <c r="H32" s="56"/>
    </row>
    <row r="33" spans="1:8" x14ac:dyDescent="0.25">
      <c r="A33" s="56"/>
      <c r="B33" s="56"/>
      <c r="C33" s="59"/>
      <c r="F33" s="56"/>
      <c r="G33" s="56"/>
      <c r="H33" s="56"/>
    </row>
    <row r="34" spans="1:8" x14ac:dyDescent="0.25">
      <c r="A34" s="56"/>
      <c r="B34" s="56"/>
      <c r="C34" s="59"/>
      <c r="F34" s="56"/>
      <c r="G34" s="56"/>
      <c r="H34" s="56"/>
    </row>
    <row r="35" spans="1:8" x14ac:dyDescent="0.25">
      <c r="A35" s="56"/>
      <c r="B35" s="56"/>
      <c r="C35" s="59"/>
      <c r="F35" s="56"/>
      <c r="G35" s="56"/>
      <c r="H35" s="56"/>
    </row>
    <row r="36" spans="1:8" x14ac:dyDescent="0.25">
      <c r="A36" s="58"/>
      <c r="B36" s="58"/>
      <c r="C36" s="59"/>
      <c r="F36" s="56"/>
      <c r="G36" s="56"/>
      <c r="H36" s="56"/>
    </row>
    <row r="37" spans="1:8" x14ac:dyDescent="0.25">
      <c r="A37" s="58"/>
      <c r="B37" s="58"/>
      <c r="C37" s="59"/>
      <c r="F37" s="56"/>
      <c r="G37" s="56"/>
      <c r="H37" s="56"/>
    </row>
    <row r="38" spans="1:8" x14ac:dyDescent="0.25">
      <c r="A38" s="58"/>
      <c r="B38" s="58"/>
      <c r="C38" s="59"/>
      <c r="F38" s="56"/>
      <c r="G38" s="56"/>
      <c r="H38" s="56"/>
    </row>
    <row r="39" spans="1:8" x14ac:dyDescent="0.25">
      <c r="A39" s="58"/>
      <c r="B39" s="58"/>
      <c r="C39" s="59"/>
      <c r="F39" s="56"/>
      <c r="G39" s="56"/>
      <c r="H39" s="56"/>
    </row>
    <row r="40" spans="1:8" x14ac:dyDescent="0.25">
      <c r="A40" s="58"/>
      <c r="B40" s="58"/>
      <c r="C40" s="59"/>
      <c r="F40" s="56"/>
      <c r="G40" s="56"/>
      <c r="H40" s="56"/>
    </row>
    <row r="41" spans="1:8" x14ac:dyDescent="0.25">
      <c r="A41" s="58"/>
      <c r="B41" s="58"/>
      <c r="C41" s="59"/>
      <c r="F41" s="56"/>
      <c r="G41" s="56"/>
      <c r="H41" s="56"/>
    </row>
    <row r="42" spans="1:8" x14ac:dyDescent="0.25">
      <c r="A42" s="56"/>
      <c r="B42" s="56"/>
      <c r="C42" s="59"/>
      <c r="F42" s="56"/>
      <c r="G42" s="56"/>
      <c r="H42" s="56"/>
    </row>
    <row r="43" spans="1:8" x14ac:dyDescent="0.25">
      <c r="A43" s="56"/>
      <c r="B43" s="56"/>
      <c r="C43" s="59"/>
      <c r="F43" s="56"/>
      <c r="G43" s="56"/>
      <c r="H43" s="56"/>
    </row>
    <row r="44" spans="1:8" x14ac:dyDescent="0.25">
      <c r="A44" s="56"/>
      <c r="B44" s="56"/>
      <c r="C44" s="59"/>
      <c r="F44" s="56"/>
      <c r="G44" s="56"/>
      <c r="H44" s="56"/>
    </row>
    <row r="45" spans="1:8" x14ac:dyDescent="0.25">
      <c r="A45" s="56"/>
      <c r="B45" s="56"/>
      <c r="C45" s="59"/>
      <c r="F45" s="56"/>
      <c r="G45" s="56"/>
      <c r="H45" s="56"/>
    </row>
    <row r="46" spans="1:8" x14ac:dyDescent="0.25">
      <c r="A46" s="56"/>
      <c r="B46" s="56"/>
      <c r="C46" s="59"/>
      <c r="F46" s="56"/>
      <c r="G46" s="56"/>
      <c r="H46" s="56"/>
    </row>
    <row r="47" spans="1:8" x14ac:dyDescent="0.25">
      <c r="A47" s="56"/>
      <c r="B47" s="56"/>
      <c r="C47" s="59"/>
      <c r="F47" s="56"/>
      <c r="G47" s="56"/>
      <c r="H47" s="56"/>
    </row>
    <row r="48" spans="1:8" x14ac:dyDescent="0.25">
      <c r="A48" s="56"/>
      <c r="B48" s="56"/>
      <c r="C48" s="59"/>
      <c r="F48" s="56"/>
      <c r="G48" s="56"/>
      <c r="H48" s="56"/>
    </row>
    <row r="49" spans="1:8" x14ac:dyDescent="0.25">
      <c r="A49" s="56"/>
      <c r="B49" s="56"/>
      <c r="C49" s="59"/>
      <c r="F49" s="56"/>
      <c r="G49" s="56"/>
      <c r="H49" s="56"/>
    </row>
    <row r="50" spans="1:8" x14ac:dyDescent="0.25">
      <c r="A50" s="56"/>
      <c r="B50" s="56"/>
      <c r="C50" s="59"/>
      <c r="F50" s="56"/>
      <c r="G50" s="56"/>
      <c r="H50" s="56"/>
    </row>
    <row r="51" spans="1:8" x14ac:dyDescent="0.25">
      <c r="A51" s="56"/>
      <c r="B51" s="56"/>
      <c r="C51" s="59"/>
      <c r="F51" s="56"/>
      <c r="G51" s="56"/>
      <c r="H51" s="56"/>
    </row>
  </sheetData>
  <sheetProtection sheet="1" objects="1" scenarios="1"/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Gestor!$D$10:$D$16</xm:f>
          </x14:formula1>
          <xm:sqref>G4:G50</xm:sqref>
        </x14:dataValidation>
        <x14:dataValidation type="list" allowBlank="1" showInputMessage="1" showErrorMessage="1">
          <x14:formula1>
            <xm:f>Gestor!$K$10:$K$12</xm:f>
          </x14:formula1>
          <xm:sqref>H4:H51</xm:sqref>
        </x14:dataValidation>
        <x14:dataValidation type="list" allowBlank="1" showInputMessage="1" showErrorMessage="1">
          <x14:formula1>
            <xm:f>Produtos!$A$3:$A$12</xm:f>
          </x14:formula1>
          <xm:sqref>B4:B50</xm:sqref>
        </x14:dataValidation>
        <x14:dataValidation type="list" allowBlank="1" showInputMessage="1" showErrorMessage="1">
          <x14:formula1>
            <xm:f>Produtos!$B$3:$B$12</xm:f>
          </x14:formula1>
          <xm:sqref>E26:E50 D4:D25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6" sqref="D16"/>
    </sheetView>
  </sheetViews>
  <sheetFormatPr defaultRowHeight="15" x14ac:dyDescent="0.25"/>
  <cols>
    <col min="1" max="1" width="12.7109375" customWidth="1"/>
    <col min="2" max="2" width="13.7109375" style="3" customWidth="1"/>
    <col min="3" max="3" width="24.85546875" customWidth="1"/>
    <col min="4" max="4" width="23.28515625" bestFit="1" customWidth="1"/>
    <col min="5" max="5" width="17.7109375" customWidth="1"/>
  </cols>
  <sheetData>
    <row r="1" spans="1:5" ht="23.25" customHeight="1" x14ac:dyDescent="0.35">
      <c r="A1" s="68" t="s">
        <v>14</v>
      </c>
      <c r="B1" s="69"/>
      <c r="C1" s="69"/>
      <c r="D1" s="69"/>
      <c r="E1" s="69"/>
    </row>
    <row r="2" spans="1:5" s="5" customFormat="1" x14ac:dyDescent="0.25">
      <c r="B2" s="19">
        <f>SUM(B4:B12)</f>
        <v>6113.32</v>
      </c>
    </row>
    <row r="3" spans="1:5" x14ac:dyDescent="0.25">
      <c r="A3" s="7" t="s">
        <v>30</v>
      </c>
      <c r="B3" s="20" t="s">
        <v>24</v>
      </c>
      <c r="C3" s="7" t="s">
        <v>32</v>
      </c>
      <c r="D3" s="7" t="s">
        <v>47</v>
      </c>
      <c r="E3" s="7" t="s">
        <v>57</v>
      </c>
    </row>
    <row r="4" spans="1:5" x14ac:dyDescent="0.25">
      <c r="A4" s="2">
        <v>43983</v>
      </c>
      <c r="B4" s="3">
        <v>105</v>
      </c>
      <c r="C4" t="s">
        <v>51</v>
      </c>
      <c r="D4" t="s">
        <v>10</v>
      </c>
    </row>
    <row r="5" spans="1:5" x14ac:dyDescent="0.25">
      <c r="A5" s="2">
        <v>43983</v>
      </c>
      <c r="B5" s="3">
        <v>522</v>
      </c>
      <c r="C5" t="s">
        <v>52</v>
      </c>
      <c r="D5" t="s">
        <v>49</v>
      </c>
    </row>
    <row r="6" spans="1:5" x14ac:dyDescent="0.25">
      <c r="A6" s="2">
        <v>43983</v>
      </c>
      <c r="B6" s="3">
        <v>52.16</v>
      </c>
      <c r="C6" t="s">
        <v>53</v>
      </c>
      <c r="D6" t="s">
        <v>6</v>
      </c>
    </row>
    <row r="7" spans="1:5" x14ac:dyDescent="0.25">
      <c r="A7" s="2">
        <v>43984</v>
      </c>
      <c r="B7" s="3">
        <v>736.16</v>
      </c>
      <c r="C7" t="s">
        <v>50</v>
      </c>
      <c r="D7" t="s">
        <v>50</v>
      </c>
    </row>
    <row r="8" spans="1:5" x14ac:dyDescent="0.25">
      <c r="A8" s="2">
        <v>43985</v>
      </c>
      <c r="B8" s="3">
        <v>2000</v>
      </c>
      <c r="C8" t="s">
        <v>54</v>
      </c>
      <c r="D8" t="s">
        <v>11</v>
      </c>
    </row>
    <row r="9" spans="1:5" x14ac:dyDescent="0.25">
      <c r="A9" s="2">
        <v>43985</v>
      </c>
      <c r="B9" s="3">
        <v>500</v>
      </c>
      <c r="C9" t="s">
        <v>55</v>
      </c>
      <c r="D9" t="s">
        <v>7</v>
      </c>
    </row>
    <row r="10" spans="1:5" x14ac:dyDescent="0.25">
      <c r="A10" s="2">
        <v>43985</v>
      </c>
      <c r="B10" s="3">
        <v>99</v>
      </c>
      <c r="C10" t="s">
        <v>56</v>
      </c>
      <c r="D10" t="s">
        <v>8</v>
      </c>
    </row>
    <row r="11" spans="1:5" x14ac:dyDescent="0.25">
      <c r="A11" s="2">
        <v>43986</v>
      </c>
      <c r="B11" s="3">
        <v>99</v>
      </c>
      <c r="C11" t="s">
        <v>54</v>
      </c>
      <c r="D11" t="s">
        <v>75</v>
      </c>
    </row>
    <row r="12" spans="1:5" x14ac:dyDescent="0.25">
      <c r="A12" s="2">
        <v>43986</v>
      </c>
      <c r="B12" s="3">
        <v>2000</v>
      </c>
      <c r="C12" t="s">
        <v>54</v>
      </c>
      <c r="D12" t="s">
        <v>12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Gestor!$A$10:$A$20</xm:f>
          </x14:formula1>
          <xm:sqref>D4:D50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0" sqref="C10"/>
    </sheetView>
  </sheetViews>
  <sheetFormatPr defaultRowHeight="15" x14ac:dyDescent="0.25"/>
  <cols>
    <col min="1" max="1" width="28.85546875" bestFit="1" customWidth="1"/>
    <col min="2" max="2" width="9.5703125" style="3" bestFit="1" customWidth="1"/>
    <col min="5" max="5" width="11.7109375" style="25" bestFit="1" customWidth="1"/>
  </cols>
  <sheetData>
    <row r="1" spans="1:6" ht="21" x14ac:dyDescent="0.35">
      <c r="A1" s="70" t="s">
        <v>58</v>
      </c>
      <c r="B1" s="70"/>
      <c r="C1" s="70"/>
      <c r="D1" s="70"/>
      <c r="E1" s="70"/>
      <c r="F1" s="70"/>
    </row>
    <row r="2" spans="1:6" x14ac:dyDescent="0.25">
      <c r="A2" s="7" t="s">
        <v>59</v>
      </c>
      <c r="B2" s="21" t="s">
        <v>60</v>
      </c>
      <c r="C2" s="7" t="s">
        <v>61</v>
      </c>
      <c r="D2" s="7" t="s">
        <v>79</v>
      </c>
      <c r="E2" s="8" t="s">
        <v>80</v>
      </c>
      <c r="F2" s="7"/>
    </row>
    <row r="3" spans="1:6" x14ac:dyDescent="0.25">
      <c r="A3" s="56" t="s">
        <v>63</v>
      </c>
      <c r="B3" s="57">
        <v>470.47</v>
      </c>
      <c r="C3" s="54">
        <f>SUMIF(Entradas!$B$3:$B$50,A3,Entradas!$C$3:$C$50)-Vendas!C4</f>
        <v>128</v>
      </c>
      <c r="D3" s="56">
        <v>20</v>
      </c>
      <c r="E3" s="53">
        <f>C3-D3</f>
        <v>108</v>
      </c>
    </row>
    <row r="4" spans="1:6" x14ac:dyDescent="0.25">
      <c r="A4" s="56" t="s">
        <v>64</v>
      </c>
      <c r="B4" s="57">
        <v>388.78</v>
      </c>
      <c r="C4" s="54">
        <f>SUMIF(Entradas!$B$3:$B$50,A4,Entradas!$C$3:$C$50)-Vendas!C5</f>
        <v>126</v>
      </c>
      <c r="D4" s="56">
        <v>30</v>
      </c>
      <c r="E4" s="53">
        <f t="shared" ref="E4:E12" si="0">C4-D4</f>
        <v>96</v>
      </c>
    </row>
    <row r="5" spans="1:6" x14ac:dyDescent="0.25">
      <c r="A5" s="56" t="s">
        <v>65</v>
      </c>
      <c r="B5" s="57">
        <v>470.47</v>
      </c>
      <c r="C5" s="54">
        <f>SUMIF(Entradas!$B$3:$B$50,A5,Entradas!$C$3:$C$50)-Vendas!C6</f>
        <v>115</v>
      </c>
      <c r="D5" s="56">
        <v>30</v>
      </c>
      <c r="E5" s="53">
        <f t="shared" si="0"/>
        <v>85</v>
      </c>
    </row>
    <row r="6" spans="1:6" x14ac:dyDescent="0.25">
      <c r="A6" s="56" t="s">
        <v>66</v>
      </c>
      <c r="B6" s="57">
        <v>368.9</v>
      </c>
      <c r="C6" s="54">
        <f>SUMIF(Entradas!$B$3:$B$50,A6,Entradas!$C$3:$C$50)-Vendas!C7</f>
        <v>349</v>
      </c>
      <c r="D6" s="56">
        <v>30</v>
      </c>
      <c r="E6" s="53">
        <f t="shared" si="0"/>
        <v>319</v>
      </c>
    </row>
    <row r="7" spans="1:6" x14ac:dyDescent="0.25">
      <c r="A7" s="56" t="s">
        <v>67</v>
      </c>
      <c r="B7" s="57">
        <v>317.52999999999997</v>
      </c>
      <c r="C7" s="54">
        <f>SUMIF(Entradas!$B$3:$B$50,A7,Entradas!$C$3:$C$50)-Vendas!C8</f>
        <v>341</v>
      </c>
      <c r="D7" s="56">
        <v>30</v>
      </c>
      <c r="E7" s="53">
        <f t="shared" si="0"/>
        <v>311</v>
      </c>
    </row>
    <row r="8" spans="1:6" x14ac:dyDescent="0.25">
      <c r="A8" s="56" t="s">
        <v>68</v>
      </c>
      <c r="B8" s="57">
        <v>54</v>
      </c>
      <c r="C8" s="54">
        <f>SUMIF(Entradas!$B$3:$B$50,A8,Entradas!$C$3:$C$50)-Vendas!C9</f>
        <v>193</v>
      </c>
      <c r="D8" s="56">
        <v>100</v>
      </c>
      <c r="E8" s="53">
        <f t="shared" si="0"/>
        <v>93</v>
      </c>
    </row>
    <row r="9" spans="1:6" x14ac:dyDescent="0.25">
      <c r="A9" s="56" t="s">
        <v>62</v>
      </c>
      <c r="B9" s="57">
        <v>110.47</v>
      </c>
      <c r="C9" s="54">
        <f>SUMIF(Entradas!$B$3:$B$50,A9,Entradas!$C$3:$C$50)-Vendas!C10</f>
        <v>197</v>
      </c>
      <c r="D9" s="56">
        <v>50</v>
      </c>
      <c r="E9" s="53">
        <f t="shared" si="0"/>
        <v>147</v>
      </c>
    </row>
    <row r="10" spans="1:6" x14ac:dyDescent="0.25">
      <c r="A10" s="56" t="s">
        <v>69</v>
      </c>
      <c r="B10" s="57">
        <v>411.65</v>
      </c>
      <c r="C10" s="54">
        <f>SUMIF(Entradas!$B$3:$B$50,A10,Entradas!$C$3:$C$50)-Vendas!C11</f>
        <v>468</v>
      </c>
      <c r="D10" s="56">
        <v>40</v>
      </c>
      <c r="E10" s="53">
        <f t="shared" si="0"/>
        <v>428</v>
      </c>
    </row>
    <row r="11" spans="1:6" x14ac:dyDescent="0.25">
      <c r="A11" s="56" t="s">
        <v>70</v>
      </c>
      <c r="B11" s="57">
        <v>1049</v>
      </c>
      <c r="C11" s="54">
        <f>SUMIF(Entradas!$B$3:$B$50,A11,Entradas!$C$3:$C$50)-Vendas!C12</f>
        <v>36</v>
      </c>
      <c r="D11" s="56">
        <v>1</v>
      </c>
      <c r="E11" s="53">
        <f t="shared" si="0"/>
        <v>35</v>
      </c>
    </row>
    <row r="12" spans="1:6" x14ac:dyDescent="0.25">
      <c r="A12" s="56" t="s">
        <v>71</v>
      </c>
      <c r="B12" s="57">
        <v>377.9</v>
      </c>
      <c r="C12" s="54">
        <f>SUMIF(Entradas!$B$3:$B$50,A12,Entradas!$C$3:$C$50)-Vendas!C13</f>
        <v>122</v>
      </c>
      <c r="D12" s="56">
        <v>100</v>
      </c>
      <c r="E12" s="53">
        <f t="shared" si="0"/>
        <v>22</v>
      </c>
    </row>
    <row r="13" spans="1:6" x14ac:dyDescent="0.25">
      <c r="A13" s="56"/>
      <c r="B13" s="57"/>
      <c r="C13" s="54"/>
      <c r="D13" s="56"/>
      <c r="E13" s="53"/>
    </row>
    <row r="14" spans="1:6" x14ac:dyDescent="0.25">
      <c r="A14" s="56"/>
      <c r="B14" s="57"/>
      <c r="C14" s="54"/>
      <c r="D14" s="56"/>
      <c r="E14" s="53"/>
    </row>
    <row r="15" spans="1:6" x14ac:dyDescent="0.25">
      <c r="A15" s="56"/>
      <c r="B15" s="57"/>
      <c r="C15" s="54"/>
      <c r="D15" s="56"/>
      <c r="E15" s="53"/>
    </row>
    <row r="16" spans="1:6" x14ac:dyDescent="0.25">
      <c r="A16" s="56"/>
      <c r="B16" s="57"/>
      <c r="C16" s="54"/>
      <c r="D16" s="56"/>
      <c r="E16" s="53"/>
    </row>
    <row r="17" spans="1:5" x14ac:dyDescent="0.25">
      <c r="A17" s="56"/>
      <c r="B17" s="57"/>
      <c r="C17" s="55"/>
      <c r="D17" s="56"/>
      <c r="E17" s="53"/>
    </row>
    <row r="18" spans="1:5" x14ac:dyDescent="0.25">
      <c r="A18" s="56"/>
      <c r="B18" s="57"/>
      <c r="C18" s="54"/>
      <c r="D18" s="56"/>
      <c r="E18" s="53"/>
    </row>
    <row r="19" spans="1:5" x14ac:dyDescent="0.25">
      <c r="C19" s="54"/>
      <c r="E19" s="53"/>
    </row>
    <row r="20" spans="1:5" x14ac:dyDescent="0.25">
      <c r="C20" s="54"/>
      <c r="E20" s="53"/>
    </row>
    <row r="21" spans="1:5" x14ac:dyDescent="0.25">
      <c r="C21" s="54"/>
      <c r="E21" s="53"/>
    </row>
    <row r="22" spans="1:5" x14ac:dyDescent="0.25">
      <c r="C22" s="54"/>
      <c r="E22" s="53"/>
    </row>
    <row r="23" spans="1:5" x14ac:dyDescent="0.25">
      <c r="C23" s="54"/>
      <c r="E23" s="53"/>
    </row>
    <row r="24" spans="1:5" x14ac:dyDescent="0.25">
      <c r="C24" s="54"/>
      <c r="E24" s="53"/>
    </row>
    <row r="25" spans="1:5" x14ac:dyDescent="0.25">
      <c r="C25" s="54"/>
      <c r="E25" s="53"/>
    </row>
    <row r="26" spans="1:5" x14ac:dyDescent="0.25">
      <c r="C26" s="54"/>
      <c r="E26" s="53"/>
    </row>
    <row r="27" spans="1:5" x14ac:dyDescent="0.25">
      <c r="C27" s="54"/>
      <c r="E27" s="53"/>
    </row>
    <row r="28" spans="1:5" x14ac:dyDescent="0.25">
      <c r="C28" s="54"/>
      <c r="E28" s="53"/>
    </row>
    <row r="29" spans="1:5" x14ac:dyDescent="0.25">
      <c r="C29" s="54"/>
      <c r="E29" s="53"/>
    </row>
    <row r="30" spans="1:5" x14ac:dyDescent="0.25">
      <c r="C30" s="54"/>
      <c r="E30" s="53"/>
    </row>
    <row r="31" spans="1:5" x14ac:dyDescent="0.25">
      <c r="C31" s="54"/>
      <c r="E31" s="53"/>
    </row>
    <row r="32" spans="1:5" x14ac:dyDescent="0.25">
      <c r="C32" s="54"/>
      <c r="E32" s="53"/>
    </row>
    <row r="33" spans="3:5" x14ac:dyDescent="0.25">
      <c r="C33" s="54"/>
      <c r="E33" s="53"/>
    </row>
    <row r="34" spans="3:5" x14ac:dyDescent="0.25">
      <c r="C34" s="54"/>
      <c r="E34" s="53"/>
    </row>
    <row r="35" spans="3:5" x14ac:dyDescent="0.25">
      <c r="C35" s="54"/>
      <c r="E35" s="53"/>
    </row>
    <row r="36" spans="3:5" x14ac:dyDescent="0.25">
      <c r="C36" s="54"/>
      <c r="E36" s="53"/>
    </row>
    <row r="37" spans="3:5" x14ac:dyDescent="0.25">
      <c r="C37" s="54"/>
      <c r="E37" s="53"/>
    </row>
    <row r="38" spans="3:5" x14ac:dyDescent="0.25">
      <c r="C38" s="54"/>
      <c r="E38" s="53"/>
    </row>
    <row r="39" spans="3:5" x14ac:dyDescent="0.25">
      <c r="C39" s="54"/>
      <c r="E39" s="53"/>
    </row>
    <row r="40" spans="3:5" x14ac:dyDescent="0.25">
      <c r="C40" s="54"/>
      <c r="E40" s="53"/>
    </row>
    <row r="41" spans="3:5" x14ac:dyDescent="0.25">
      <c r="C41" s="54"/>
      <c r="E41" s="53"/>
    </row>
    <row r="42" spans="3:5" x14ac:dyDescent="0.25">
      <c r="C42" s="54"/>
      <c r="E42" s="53"/>
    </row>
    <row r="43" spans="3:5" x14ac:dyDescent="0.25">
      <c r="C43" s="54"/>
      <c r="E43" s="53"/>
    </row>
    <row r="44" spans="3:5" x14ac:dyDescent="0.25">
      <c r="C44" s="54"/>
      <c r="E44" s="53"/>
    </row>
    <row r="45" spans="3:5" x14ac:dyDescent="0.25">
      <c r="C45" s="54"/>
      <c r="E45" s="53"/>
    </row>
  </sheetData>
  <sheetProtection sheet="1" objects="1" scenarios="1"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2" sqref="A12"/>
    </sheetView>
  </sheetViews>
  <sheetFormatPr defaultRowHeight="15" x14ac:dyDescent="0.25"/>
  <cols>
    <col min="1" max="1" width="12.28515625" bestFit="1" customWidth="1"/>
    <col min="2" max="2" width="30.140625" bestFit="1" customWidth="1"/>
    <col min="3" max="3" width="11.42578125" bestFit="1" customWidth="1"/>
  </cols>
  <sheetData>
    <row r="1" spans="1:5" ht="21" x14ac:dyDescent="0.35">
      <c r="A1" s="70" t="s">
        <v>76</v>
      </c>
      <c r="B1" s="70"/>
      <c r="C1" s="70"/>
      <c r="D1" s="70"/>
      <c r="E1" s="70"/>
    </row>
    <row r="2" spans="1:5" x14ac:dyDescent="0.25">
      <c r="A2" s="7" t="s">
        <v>77</v>
      </c>
      <c r="B2" s="7" t="s">
        <v>78</v>
      </c>
      <c r="C2" s="7" t="s">
        <v>73</v>
      </c>
    </row>
    <row r="3" spans="1:5" x14ac:dyDescent="0.25">
      <c r="A3" s="2">
        <v>43922</v>
      </c>
      <c r="B3" t="s">
        <v>63</v>
      </c>
      <c r="C3">
        <v>40</v>
      </c>
    </row>
    <row r="4" spans="1:5" x14ac:dyDescent="0.25">
      <c r="A4" s="2">
        <v>43922</v>
      </c>
      <c r="B4" t="s">
        <v>64</v>
      </c>
      <c r="C4">
        <v>30</v>
      </c>
    </row>
    <row r="5" spans="1:5" x14ac:dyDescent="0.25">
      <c r="A5" s="2">
        <v>43955</v>
      </c>
      <c r="B5" t="s">
        <v>65</v>
      </c>
      <c r="C5">
        <v>90</v>
      </c>
    </row>
    <row r="6" spans="1:5" x14ac:dyDescent="0.25">
      <c r="A6" s="2">
        <v>43955</v>
      </c>
      <c r="B6" t="s">
        <v>66</v>
      </c>
      <c r="C6">
        <v>350</v>
      </c>
    </row>
    <row r="7" spans="1:5" x14ac:dyDescent="0.25">
      <c r="A7" s="2">
        <v>43956</v>
      </c>
      <c r="B7" t="s">
        <v>67</v>
      </c>
      <c r="C7">
        <v>300</v>
      </c>
    </row>
    <row r="8" spans="1:5" x14ac:dyDescent="0.25">
      <c r="A8" s="2">
        <v>43957</v>
      </c>
      <c r="B8" t="s">
        <v>68</v>
      </c>
      <c r="C8">
        <v>200</v>
      </c>
    </row>
    <row r="9" spans="1:5" x14ac:dyDescent="0.25">
      <c r="A9" s="2">
        <v>43958</v>
      </c>
      <c r="B9" t="s">
        <v>62</v>
      </c>
      <c r="C9">
        <v>200</v>
      </c>
    </row>
    <row r="10" spans="1:5" x14ac:dyDescent="0.25">
      <c r="A10" s="2">
        <v>43959</v>
      </c>
      <c r="B10" t="s">
        <v>69</v>
      </c>
      <c r="C10">
        <v>450</v>
      </c>
    </row>
    <row r="11" spans="1:5" x14ac:dyDescent="0.25">
      <c r="A11" s="2">
        <v>43960</v>
      </c>
      <c r="B11" t="s">
        <v>70</v>
      </c>
      <c r="C11">
        <v>40</v>
      </c>
    </row>
    <row r="12" spans="1:5" x14ac:dyDescent="0.25">
      <c r="A12" s="2">
        <v>43961</v>
      </c>
      <c r="B12" t="s">
        <v>71</v>
      </c>
      <c r="C12">
        <v>130</v>
      </c>
    </row>
    <row r="13" spans="1:5" x14ac:dyDescent="0.25">
      <c r="A13" s="2">
        <v>43962</v>
      </c>
      <c r="B13" t="s">
        <v>63</v>
      </c>
      <c r="C13">
        <v>90</v>
      </c>
    </row>
    <row r="14" spans="1:5" x14ac:dyDescent="0.25">
      <c r="A14" s="2">
        <v>43963</v>
      </c>
      <c r="B14" t="s">
        <v>65</v>
      </c>
      <c r="C14">
        <v>30</v>
      </c>
    </row>
    <row r="15" spans="1:5" x14ac:dyDescent="0.25">
      <c r="A15" s="2">
        <v>43964</v>
      </c>
      <c r="B15" t="s">
        <v>67</v>
      </c>
      <c r="C15">
        <v>50</v>
      </c>
    </row>
    <row r="16" spans="1:5" x14ac:dyDescent="0.25">
      <c r="A16" s="2">
        <v>43965</v>
      </c>
      <c r="B16" t="s">
        <v>69</v>
      </c>
      <c r="C16">
        <v>20</v>
      </c>
    </row>
    <row r="17" spans="1:3" x14ac:dyDescent="0.25">
      <c r="A17" s="2">
        <v>43965</v>
      </c>
      <c r="B17" t="s">
        <v>64</v>
      </c>
      <c r="C17">
        <v>100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Produtos!$A$3:$A$50</xm:f>
          </x14:formula1>
          <xm:sqref>B3:B50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Gestor</vt:lpstr>
      <vt:lpstr>Vendas</vt:lpstr>
      <vt:lpstr>Despesas</vt:lpstr>
      <vt:lpstr>Produtos</vt:lpstr>
      <vt:lpstr>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</dc:creator>
  <cp:lastModifiedBy>Usuário do Windows</cp:lastModifiedBy>
  <dcterms:created xsi:type="dcterms:W3CDTF">2020-06-05T23:17:56Z</dcterms:created>
  <dcterms:modified xsi:type="dcterms:W3CDTF">2020-10-04T14:15:51Z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02281dc8-eb98-41c3-a081-0934649ee9dc</vt:lpwstr>
  </property>
</Properties>
</file>