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99.png" ContentType="image/png"/>
  <Override PartName="/xl/media/image200.png" ContentType="image/png"/>
  <Override PartName="/xl/media/image201.png" ContentType="image/png"/>
  <Override PartName="/xl/media/image20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agrange'a" sheetId="1" state="visible" r:id="rId2"/>
    <sheet name="Newton" sheetId="2" state="visible" r:id="rId3"/>
    <sheet name="ekstrapolacja" sheetId="3" state="visible" r:id="rId4"/>
    <sheet name="aproksymacj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<sst xmlns="http://schemas.openxmlformats.org/spreadsheetml/2006/main" count="221" uniqueCount="76">
  <si>
    <t xml:space="preserve">https://www.youtube.com/watch?v=yKUuHO091lo</t>
  </si>
  <si>
    <t xml:space="preserve">https://www.youtube.com/watch?v=nvkX1Bd90Gk</t>
  </si>
  <si>
    <r>
      <rPr>
        <sz val="10"/>
        <rFont val="NimbusRomNo9L-Medi"/>
        <family val="0"/>
        <charset val="1"/>
      </rPr>
      <t xml:space="preserve">x</t>
    </r>
    <r>
      <rPr>
        <vertAlign val="subscript"/>
        <sz val="10"/>
        <rFont val="NimbusRomNo9L-Medi"/>
        <family val="0"/>
        <charset val="1"/>
      </rPr>
      <t xml:space="preserve">0</t>
    </r>
    <r>
      <rPr>
        <sz val="10"/>
        <rFont val="NimbusRomNo9L-Medi"/>
        <family val="0"/>
        <charset val="1"/>
      </rPr>
      <t xml:space="preserve"> </t>
    </r>
  </si>
  <si>
    <r>
      <rPr>
        <sz val="10"/>
        <rFont val="NimbusRomNo9L-Medi"/>
        <family val="0"/>
        <charset val="1"/>
      </rPr>
      <t xml:space="preserve">x</t>
    </r>
    <r>
      <rPr>
        <vertAlign val="subscript"/>
        <sz val="10"/>
        <rFont val="NimbusRomNo9L-Medi"/>
        <family val="0"/>
        <charset val="1"/>
      </rPr>
      <t xml:space="preserve">1</t>
    </r>
    <r>
      <rPr>
        <sz val="10"/>
        <rFont val="NimbusRomNo9L-Medi"/>
        <family val="0"/>
        <charset val="1"/>
      </rPr>
      <t xml:space="preserve"> </t>
    </r>
  </si>
  <si>
    <r>
      <rPr>
        <sz val="10"/>
        <rFont val="NimbusRomNo9L-Medi"/>
        <family val="0"/>
        <charset val="1"/>
      </rPr>
      <t xml:space="preserve">x</t>
    </r>
    <r>
      <rPr>
        <vertAlign val="subscript"/>
        <sz val="10"/>
        <rFont val="NimbusRomNo9L-Medi"/>
        <family val="0"/>
        <charset val="1"/>
      </rPr>
      <t xml:space="preserve">2</t>
    </r>
  </si>
  <si>
    <r>
      <rPr>
        <sz val="10"/>
        <rFont val="NimbusRomNo9L-Medi"/>
        <family val="0"/>
        <charset val="1"/>
      </rPr>
      <t xml:space="preserve">x</t>
    </r>
    <r>
      <rPr>
        <vertAlign val="subscript"/>
        <sz val="10"/>
        <rFont val="NimbusRomNo9L-Medi"/>
        <family val="0"/>
        <charset val="1"/>
      </rPr>
      <t xml:space="preserve">3</t>
    </r>
  </si>
  <si>
    <t xml:space="preserve">X =</t>
  </si>
  <si>
    <t xml:space="preserve">węzły interpolacji</t>
  </si>
  <si>
    <t xml:space="preserve">Y = </t>
  </si>
  <si>
    <r>
      <rPr>
        <sz val="10"/>
        <rFont val="NimbusRomNo9L-Medi"/>
        <family val="0"/>
        <charset val="1"/>
      </rPr>
      <t xml:space="preserve">y</t>
    </r>
    <r>
      <rPr>
        <vertAlign val="subscript"/>
        <sz val="10"/>
        <rFont val="NimbusRomNo9L-Medi"/>
        <family val="0"/>
        <charset val="1"/>
      </rPr>
      <t xml:space="preserve">0</t>
    </r>
  </si>
  <si>
    <r>
      <rPr>
        <sz val="10"/>
        <rFont val="NimbusRomNo9L-Medi"/>
        <family val="0"/>
        <charset val="1"/>
      </rPr>
      <t xml:space="preserve">y</t>
    </r>
    <r>
      <rPr>
        <vertAlign val="subscript"/>
        <sz val="10"/>
        <rFont val="NimbusRomNo9L-Medi"/>
        <family val="0"/>
        <charset val="1"/>
      </rPr>
      <t xml:space="preserve">1</t>
    </r>
  </si>
  <si>
    <r>
      <rPr>
        <sz val="10"/>
        <rFont val="NimbusRomNo9L-Medi"/>
        <family val="0"/>
        <charset val="1"/>
      </rPr>
      <t xml:space="preserve">y</t>
    </r>
    <r>
      <rPr>
        <vertAlign val="subscript"/>
        <sz val="10"/>
        <rFont val="NimbusRomNo9L-Medi"/>
        <family val="0"/>
        <charset val="1"/>
      </rPr>
      <t xml:space="preserve">2</t>
    </r>
  </si>
  <si>
    <r>
      <rPr>
        <sz val="10"/>
        <rFont val="NimbusRomNo9L-Medi"/>
        <family val="0"/>
        <charset val="1"/>
      </rPr>
      <t xml:space="preserve">y</t>
    </r>
    <r>
      <rPr>
        <vertAlign val="subscript"/>
        <sz val="10"/>
        <rFont val="NimbusRomNo9L-Medi"/>
        <family val="0"/>
        <charset val="1"/>
      </rPr>
      <t xml:space="preserve">3</t>
    </r>
  </si>
  <si>
    <r>
      <rPr>
        <sz val="10"/>
        <rFont val="Arial"/>
        <family val="2"/>
        <charset val="238"/>
      </rPr>
      <t xml:space="preserve">L</t>
    </r>
    <r>
      <rPr>
        <vertAlign val="subscript"/>
        <sz val="12"/>
        <rFont val="Arial"/>
        <family val="2"/>
        <charset val="128"/>
      </rPr>
      <t xml:space="preserve">1</t>
    </r>
    <r>
      <rPr>
        <sz val="10"/>
        <rFont val="Arial"/>
        <family val="2"/>
        <charset val="238"/>
      </rPr>
      <t xml:space="preserve">(x)</t>
    </r>
  </si>
  <si>
    <r>
      <rPr>
        <sz val="10"/>
        <rFont val="Arial"/>
        <family val="2"/>
        <charset val="238"/>
      </rPr>
      <t xml:space="preserve">x</t>
    </r>
    <r>
      <rPr>
        <vertAlign val="superscript"/>
        <sz val="12"/>
        <rFont val="Arial"/>
        <family val="2"/>
        <charset val="238"/>
      </rPr>
      <t xml:space="preserve">3</t>
    </r>
  </si>
  <si>
    <r>
      <rPr>
        <sz val="10"/>
        <rFont val="Arial"/>
        <family val="2"/>
        <charset val="238"/>
      </rPr>
      <t xml:space="preserve">x</t>
    </r>
    <r>
      <rPr>
        <vertAlign val="superscript"/>
        <sz val="12"/>
        <rFont val="Arial"/>
        <family val="2"/>
        <charset val="238"/>
      </rPr>
      <t xml:space="preserve">2</t>
    </r>
  </si>
  <si>
    <t xml:space="preserve">x</t>
  </si>
  <si>
    <r>
      <rPr>
        <sz val="10"/>
        <rFont val="Arial"/>
        <family val="2"/>
        <charset val="238"/>
      </rPr>
      <t xml:space="preserve">L</t>
    </r>
    <r>
      <rPr>
        <vertAlign val="subscript"/>
        <sz val="12"/>
        <rFont val="Arial"/>
        <family val="2"/>
        <charset val="128"/>
      </rPr>
      <t xml:space="preserve">2</t>
    </r>
    <r>
      <rPr>
        <sz val="10"/>
        <rFont val="Arial"/>
        <family val="2"/>
        <charset val="238"/>
      </rPr>
      <t xml:space="preserve">(x)</t>
    </r>
  </si>
  <si>
    <r>
      <rPr>
        <sz val="10"/>
        <rFont val="Arial"/>
        <family val="2"/>
        <charset val="238"/>
      </rPr>
      <t xml:space="preserve">L</t>
    </r>
    <r>
      <rPr>
        <vertAlign val="subscript"/>
        <sz val="12"/>
        <rFont val="Arial"/>
        <family val="2"/>
        <charset val="128"/>
      </rPr>
      <t xml:space="preserve">3</t>
    </r>
    <r>
      <rPr>
        <sz val="10"/>
        <rFont val="Arial"/>
        <family val="2"/>
        <charset val="238"/>
      </rPr>
      <t xml:space="preserve">(x)</t>
    </r>
  </si>
  <si>
    <r>
      <rPr>
        <sz val="10"/>
        <rFont val="Arial"/>
        <family val="2"/>
        <charset val="238"/>
      </rPr>
      <t xml:space="preserve">L</t>
    </r>
    <r>
      <rPr>
        <vertAlign val="subscript"/>
        <sz val="12"/>
        <rFont val="Arial"/>
        <family val="2"/>
        <charset val="128"/>
      </rPr>
      <t xml:space="preserve">4</t>
    </r>
    <r>
      <rPr>
        <sz val="10"/>
        <rFont val="Arial"/>
        <family val="2"/>
        <charset val="238"/>
      </rPr>
      <t xml:space="preserve">(x)</t>
    </r>
  </si>
  <si>
    <t xml:space="preserve">y</t>
  </si>
  <si>
    <t xml:space="preserve">w</t>
  </si>
  <si>
    <t xml:space="preserve">https://www.youtube.com/watch?v=S7QIU0i1qLE</t>
  </si>
  <si>
    <r>
      <rPr>
        <sz val="10"/>
        <rFont val="Arial"/>
        <family val="2"/>
        <charset val="238"/>
      </rPr>
      <t xml:space="preserve">f[x</t>
    </r>
    <r>
      <rPr>
        <vertAlign val="subscript"/>
        <sz val="10"/>
        <rFont val="Arial"/>
        <family val="1"/>
        <charset val="238"/>
      </rPr>
      <t xml:space="preserve">0</t>
    </r>
    <r>
      <rPr>
        <sz val="10"/>
        <rFont val="Arial"/>
        <family val="2"/>
        <charset val="238"/>
      </rPr>
      <t xml:space="preserve">,x</t>
    </r>
    <r>
      <rPr>
        <vertAlign val="subscript"/>
        <sz val="10"/>
        <rFont val="Arial"/>
        <family val="1"/>
        <charset val="238"/>
      </rPr>
      <t xml:space="preserve">1</t>
    </r>
    <r>
      <rPr>
        <sz val="10"/>
        <rFont val="Arial"/>
        <family val="1"/>
        <charset val="238"/>
      </rPr>
      <t xml:space="preserve">]</t>
    </r>
  </si>
  <si>
    <r>
      <rPr>
        <sz val="10"/>
        <rFont val="Arial"/>
        <family val="2"/>
        <charset val="238"/>
      </rPr>
      <t xml:space="preserve">f[x</t>
    </r>
    <r>
      <rPr>
        <vertAlign val="subscript"/>
        <sz val="10"/>
        <rFont val="Arial"/>
        <family val="1"/>
        <charset val="238"/>
      </rPr>
      <t xml:space="preserve">0</t>
    </r>
    <r>
      <rPr>
        <sz val="10"/>
        <rFont val="Arial"/>
        <family val="2"/>
        <charset val="238"/>
      </rPr>
      <t xml:space="preserve">,x</t>
    </r>
    <r>
      <rPr>
        <vertAlign val="subscript"/>
        <sz val="10"/>
        <rFont val="Arial"/>
        <family val="1"/>
        <charset val="238"/>
      </rPr>
      <t xml:space="preserve">1</t>
    </r>
    <r>
      <rPr>
        <sz val="10"/>
        <rFont val="Arial"/>
        <family val="2"/>
        <charset val="238"/>
      </rPr>
      <t xml:space="preserve">,x</t>
    </r>
    <r>
      <rPr>
        <vertAlign val="subscript"/>
        <sz val="10"/>
        <rFont val="Arial"/>
        <family val="1"/>
        <charset val="238"/>
      </rPr>
      <t xml:space="preserve">2</t>
    </r>
    <r>
      <rPr>
        <sz val="10"/>
        <rFont val="Arial"/>
        <family val="1"/>
        <charset val="238"/>
      </rPr>
      <t xml:space="preserve">]</t>
    </r>
  </si>
  <si>
    <r>
      <rPr>
        <sz val="10"/>
        <rFont val="Arial"/>
        <family val="2"/>
        <charset val="238"/>
      </rPr>
      <t xml:space="preserve">f[x</t>
    </r>
    <r>
      <rPr>
        <vertAlign val="subscript"/>
        <sz val="10"/>
        <rFont val="Arial"/>
        <family val="1"/>
        <charset val="238"/>
      </rPr>
      <t xml:space="preserve">0</t>
    </r>
    <r>
      <rPr>
        <sz val="10"/>
        <rFont val="Arial"/>
        <family val="2"/>
        <charset val="238"/>
      </rPr>
      <t xml:space="preserve">,x</t>
    </r>
    <r>
      <rPr>
        <vertAlign val="subscript"/>
        <sz val="10"/>
        <rFont val="Arial"/>
        <family val="1"/>
        <charset val="238"/>
      </rPr>
      <t xml:space="preserve">1</t>
    </r>
    <r>
      <rPr>
        <sz val="10"/>
        <rFont val="Arial"/>
        <family val="2"/>
        <charset val="238"/>
      </rPr>
      <t xml:space="preserve">,x</t>
    </r>
    <r>
      <rPr>
        <vertAlign val="subscript"/>
        <sz val="10"/>
        <rFont val="Arial"/>
        <family val="1"/>
        <charset val="238"/>
      </rPr>
      <t xml:space="preserve">2</t>
    </r>
    <r>
      <rPr>
        <sz val="10"/>
        <rFont val="Arial"/>
        <family val="2"/>
        <charset val="238"/>
      </rPr>
      <t xml:space="preserve">,x</t>
    </r>
    <r>
      <rPr>
        <vertAlign val="subscript"/>
        <sz val="10"/>
        <rFont val="Arial"/>
        <family val="1"/>
        <charset val="238"/>
      </rPr>
      <t xml:space="preserve">3</t>
    </r>
    <r>
      <rPr>
        <sz val="10"/>
        <rFont val="Arial"/>
        <family val="1"/>
        <charset val="238"/>
      </rPr>
      <t xml:space="preserve">]</t>
    </r>
  </si>
  <si>
    <t xml:space="preserve">x0</t>
  </si>
  <si>
    <t xml:space="preserve">x1</t>
  </si>
  <si>
    <t xml:space="preserve">x2</t>
  </si>
  <si>
    <t xml:space="preserve">x3</t>
  </si>
  <si>
    <t xml:space="preserve">y0</t>
  </si>
  <si>
    <r>
      <rPr>
        <sz val="10"/>
        <rFont val="NimbusRomNo9L-Medi"/>
        <family val="0"/>
        <charset val="1"/>
      </rPr>
      <t xml:space="preserve">f[x</t>
    </r>
    <r>
      <rPr>
        <vertAlign val="subscript"/>
        <sz val="10"/>
        <rFont val="NimbusRomNo9L-Medi"/>
        <family val="0"/>
        <charset val="1"/>
      </rPr>
      <t xml:space="preserve">0</t>
    </r>
    <r>
      <rPr>
        <sz val="10"/>
        <rFont val="NimbusRomNo9L-Medi"/>
        <family val="0"/>
        <charset val="1"/>
      </rPr>
      <t xml:space="preserve">,x</t>
    </r>
    <r>
      <rPr>
        <vertAlign val="subscript"/>
        <sz val="10"/>
        <rFont val="NimbusRomNo9L-Medi"/>
        <family val="0"/>
        <charset val="1"/>
      </rPr>
      <t xml:space="preserve">1</t>
    </r>
    <r>
      <rPr>
        <sz val="10"/>
        <rFont val="NimbusRomNo9L-Medi"/>
        <family val="0"/>
        <charset val="1"/>
      </rPr>
      <t xml:space="preserve">]</t>
    </r>
  </si>
  <si>
    <r>
      <rPr>
        <sz val="10"/>
        <rFont val="NimbusRomNo9L-Medi"/>
        <family val="0"/>
        <charset val="1"/>
      </rPr>
      <t xml:space="preserve">f[x</t>
    </r>
    <r>
      <rPr>
        <vertAlign val="subscript"/>
        <sz val="10"/>
        <rFont val="NimbusRomNo9L-Medi"/>
        <family val="0"/>
        <charset val="1"/>
      </rPr>
      <t xml:space="preserve">0</t>
    </r>
    <r>
      <rPr>
        <sz val="10"/>
        <rFont val="NimbusRomNo9L-Medi"/>
        <family val="0"/>
        <charset val="1"/>
      </rPr>
      <t xml:space="preserve">,x</t>
    </r>
    <r>
      <rPr>
        <vertAlign val="subscript"/>
        <sz val="10"/>
        <rFont val="NimbusRomNo9L-Medi"/>
        <family val="0"/>
        <charset val="1"/>
      </rPr>
      <t xml:space="preserve">1,</t>
    </r>
    <r>
      <rPr>
        <sz val="10"/>
        <rFont val="NimbusRomNo9L-Medi"/>
        <family val="0"/>
        <charset val="1"/>
      </rPr>
      <t xml:space="preserve">x</t>
    </r>
    <r>
      <rPr>
        <vertAlign val="subscript"/>
        <sz val="10"/>
        <rFont val="NimbusRomNo9L-Medi"/>
        <family val="0"/>
        <charset val="1"/>
      </rPr>
      <t xml:space="preserve">2</t>
    </r>
    <r>
      <rPr>
        <sz val="10"/>
        <rFont val="NimbusRomNo9L-Medi"/>
        <family val="0"/>
        <charset val="1"/>
      </rPr>
      <t xml:space="preserve">]</t>
    </r>
  </si>
  <si>
    <r>
      <rPr>
        <sz val="10"/>
        <rFont val="NimbusRomNo9L-Medi"/>
        <family val="0"/>
        <charset val="1"/>
      </rPr>
      <t xml:space="preserve">f[x</t>
    </r>
    <r>
      <rPr>
        <vertAlign val="subscript"/>
        <sz val="10"/>
        <rFont val="NimbusRomNo9L-Medi"/>
        <family val="0"/>
        <charset val="1"/>
      </rPr>
      <t xml:space="preserve">1</t>
    </r>
    <r>
      <rPr>
        <sz val="10"/>
        <rFont val="NimbusRomNo9L-Medi"/>
        <family val="0"/>
        <charset val="1"/>
      </rPr>
      <t xml:space="preserve">,x</t>
    </r>
    <r>
      <rPr>
        <vertAlign val="subscript"/>
        <sz val="10"/>
        <rFont val="NimbusRomNo9L-Medi"/>
        <family val="0"/>
        <charset val="1"/>
      </rPr>
      <t xml:space="preserve">2</t>
    </r>
    <r>
      <rPr>
        <sz val="10"/>
        <rFont val="NimbusRomNo9L-Medi"/>
        <family val="0"/>
        <charset val="1"/>
      </rPr>
      <t xml:space="preserve">]</t>
    </r>
  </si>
  <si>
    <r>
      <rPr>
        <sz val="10"/>
        <rFont val="NimbusRomNo9L-Medi"/>
        <family val="0"/>
        <charset val="1"/>
      </rPr>
      <t xml:space="preserve">f[x</t>
    </r>
    <r>
      <rPr>
        <vertAlign val="subscript"/>
        <sz val="10"/>
        <rFont val="NimbusRomNo9L-Medi"/>
        <family val="0"/>
        <charset val="1"/>
      </rPr>
      <t xml:space="preserve">0</t>
    </r>
    <r>
      <rPr>
        <sz val="10"/>
        <rFont val="NimbusRomNo9L-Medi"/>
        <family val="0"/>
        <charset val="1"/>
      </rPr>
      <t xml:space="preserve">,x</t>
    </r>
    <r>
      <rPr>
        <vertAlign val="subscript"/>
        <sz val="10"/>
        <rFont val="NimbusRomNo9L-Medi"/>
        <family val="0"/>
        <charset val="1"/>
      </rPr>
      <t xml:space="preserve">1</t>
    </r>
    <r>
      <rPr>
        <sz val="10"/>
        <rFont val="NimbusRomNo9L-Medi"/>
        <family val="0"/>
        <charset val="1"/>
      </rPr>
      <t xml:space="preserve">,x</t>
    </r>
    <r>
      <rPr>
        <vertAlign val="subscript"/>
        <sz val="10"/>
        <rFont val="NimbusRomNo9L-Medi"/>
        <family val="0"/>
        <charset val="1"/>
      </rPr>
      <t xml:space="preserve">2</t>
    </r>
    <r>
      <rPr>
        <sz val="10"/>
        <rFont val="NimbusRomNo9L-Medi"/>
        <family val="0"/>
        <charset val="1"/>
      </rPr>
      <t xml:space="preserve">,x</t>
    </r>
    <r>
      <rPr>
        <vertAlign val="subscript"/>
        <sz val="10"/>
        <rFont val="NimbusRomNo9L-Medi"/>
        <family val="0"/>
        <charset val="1"/>
      </rPr>
      <t xml:space="preserve">3</t>
    </r>
    <r>
      <rPr>
        <sz val="10"/>
        <rFont val="NimbusRomNo9L-Medi"/>
        <family val="0"/>
        <charset val="1"/>
      </rPr>
      <t xml:space="preserve">]</t>
    </r>
  </si>
  <si>
    <r>
      <rPr>
        <sz val="10"/>
        <rFont val="NimbusRomNo9L-Medi"/>
        <family val="0"/>
        <charset val="1"/>
      </rPr>
      <t xml:space="preserve">f[x</t>
    </r>
    <r>
      <rPr>
        <vertAlign val="subscript"/>
        <sz val="10"/>
        <rFont val="NimbusRomNo9L-Medi"/>
        <family val="0"/>
        <charset val="1"/>
      </rPr>
      <t xml:space="preserve">1</t>
    </r>
    <r>
      <rPr>
        <sz val="10"/>
        <rFont val="NimbusRomNo9L-Medi"/>
        <family val="0"/>
        <charset val="1"/>
      </rPr>
      <t xml:space="preserve">,x</t>
    </r>
    <r>
      <rPr>
        <vertAlign val="subscript"/>
        <sz val="10"/>
        <rFont val="NimbusRomNo9L-Medi"/>
        <family val="0"/>
        <charset val="1"/>
      </rPr>
      <t xml:space="preserve">2,</t>
    </r>
    <r>
      <rPr>
        <sz val="10"/>
        <rFont val="NimbusRomNo9L-Medi"/>
        <family val="0"/>
        <charset val="1"/>
      </rPr>
      <t xml:space="preserve">x</t>
    </r>
    <r>
      <rPr>
        <vertAlign val="subscript"/>
        <sz val="10"/>
        <rFont val="NimbusRomNo9L-Medi"/>
        <family val="0"/>
        <charset val="1"/>
      </rPr>
      <t xml:space="preserve">3</t>
    </r>
    <r>
      <rPr>
        <sz val="10"/>
        <rFont val="NimbusRomNo9L-Medi"/>
        <family val="0"/>
        <charset val="1"/>
      </rPr>
      <t xml:space="preserve">]</t>
    </r>
  </si>
  <si>
    <r>
      <rPr>
        <sz val="10"/>
        <rFont val="NimbusRomNo9L-Medi"/>
        <family val="0"/>
        <charset val="1"/>
      </rPr>
      <t xml:space="preserve">f[x</t>
    </r>
    <r>
      <rPr>
        <vertAlign val="subscript"/>
        <sz val="10"/>
        <rFont val="NimbusRomNo9L-Medi"/>
        <family val="0"/>
        <charset val="1"/>
      </rPr>
      <t xml:space="preserve">2</t>
    </r>
    <r>
      <rPr>
        <sz val="10"/>
        <rFont val="NimbusRomNo9L-Medi"/>
        <family val="0"/>
        <charset val="1"/>
      </rPr>
      <t xml:space="preserve">,x</t>
    </r>
    <r>
      <rPr>
        <vertAlign val="subscript"/>
        <sz val="10"/>
        <rFont val="NimbusRomNo9L-Medi"/>
        <family val="0"/>
        <charset val="1"/>
      </rPr>
      <t xml:space="preserve">3</t>
    </r>
    <r>
      <rPr>
        <sz val="10"/>
        <rFont val="NimbusRomNo9L-Medi"/>
        <family val="0"/>
        <charset val="1"/>
      </rPr>
      <t xml:space="preserve">]</t>
    </r>
  </si>
  <si>
    <r>
      <rPr>
        <sz val="12"/>
        <rFont val="Arial"/>
        <family val="2"/>
        <charset val="238"/>
      </rPr>
      <t xml:space="preserve">p</t>
    </r>
    <r>
      <rPr>
        <vertAlign val="subscript"/>
        <sz val="12"/>
        <rFont val="Arial"/>
        <family val="1"/>
        <charset val="238"/>
      </rPr>
      <t xml:space="preserve">3</t>
    </r>
    <r>
      <rPr>
        <sz val="12"/>
        <rFont val="Arial"/>
        <family val="2"/>
        <charset val="238"/>
      </rPr>
      <t xml:space="preserve">(x)=y</t>
    </r>
    <r>
      <rPr>
        <vertAlign val="subscript"/>
        <sz val="12"/>
        <rFont val="Arial"/>
        <family val="1"/>
        <charset val="238"/>
      </rPr>
      <t xml:space="preserve">0</t>
    </r>
    <r>
      <rPr>
        <sz val="12"/>
        <rFont val="Arial"/>
        <family val="2"/>
        <charset val="238"/>
      </rPr>
      <t xml:space="preserve"> + f[x</t>
    </r>
    <r>
      <rPr>
        <vertAlign val="subscript"/>
        <sz val="12"/>
        <rFont val="Arial"/>
        <family val="1"/>
        <charset val="238"/>
      </rPr>
      <t xml:space="preserve">0</t>
    </r>
    <r>
      <rPr>
        <sz val="12"/>
        <rFont val="Arial"/>
        <family val="2"/>
        <charset val="238"/>
      </rPr>
      <t xml:space="preserve">,x</t>
    </r>
    <r>
      <rPr>
        <vertAlign val="subscript"/>
        <sz val="12"/>
        <rFont val="Arial"/>
        <family val="1"/>
        <charset val="238"/>
      </rPr>
      <t xml:space="preserve">1</t>
    </r>
    <r>
      <rPr>
        <sz val="12"/>
        <rFont val="Arial"/>
        <family val="2"/>
        <charset val="238"/>
      </rPr>
      <t xml:space="preserve">]*(x-x</t>
    </r>
    <r>
      <rPr>
        <vertAlign val="subscript"/>
        <sz val="12"/>
        <rFont val="Arial"/>
        <family val="1"/>
        <charset val="238"/>
      </rPr>
      <t xml:space="preserve">0</t>
    </r>
    <r>
      <rPr>
        <sz val="12"/>
        <rFont val="Arial"/>
        <family val="2"/>
        <charset val="238"/>
      </rPr>
      <t xml:space="preserve">) + f[x</t>
    </r>
    <r>
      <rPr>
        <vertAlign val="subscript"/>
        <sz val="12"/>
        <rFont val="Arial"/>
        <family val="1"/>
        <charset val="238"/>
      </rPr>
      <t xml:space="preserve">0</t>
    </r>
    <r>
      <rPr>
        <sz val="12"/>
        <rFont val="Arial"/>
        <family val="2"/>
        <charset val="238"/>
      </rPr>
      <t xml:space="preserve">,x</t>
    </r>
    <r>
      <rPr>
        <vertAlign val="subscript"/>
        <sz val="12"/>
        <rFont val="Arial"/>
        <family val="1"/>
        <charset val="238"/>
      </rPr>
      <t xml:space="preserve">1</t>
    </r>
    <r>
      <rPr>
        <sz val="12"/>
        <rFont val="Arial"/>
        <family val="2"/>
        <charset val="238"/>
      </rPr>
      <t xml:space="preserve">,x</t>
    </r>
    <r>
      <rPr>
        <vertAlign val="subscript"/>
        <sz val="12"/>
        <rFont val="Arial"/>
        <family val="1"/>
        <charset val="238"/>
      </rPr>
      <t xml:space="preserve">2</t>
    </r>
    <r>
      <rPr>
        <sz val="12"/>
        <rFont val="Arial"/>
        <family val="2"/>
        <charset val="238"/>
      </rPr>
      <t xml:space="preserve">]*(x-x</t>
    </r>
    <r>
      <rPr>
        <vertAlign val="subscript"/>
        <sz val="12"/>
        <rFont val="Arial"/>
        <family val="1"/>
        <charset val="238"/>
      </rPr>
      <t xml:space="preserve">0</t>
    </r>
    <r>
      <rPr>
        <sz val="12"/>
        <rFont val="Arial"/>
        <family val="2"/>
        <charset val="238"/>
      </rPr>
      <t xml:space="preserve">)*(x-x</t>
    </r>
    <r>
      <rPr>
        <vertAlign val="subscript"/>
        <sz val="12"/>
        <rFont val="Arial"/>
        <family val="1"/>
        <charset val="238"/>
      </rPr>
      <t xml:space="preserve">1</t>
    </r>
    <r>
      <rPr>
        <sz val="12"/>
        <rFont val="Arial"/>
        <family val="2"/>
        <charset val="238"/>
      </rPr>
      <t xml:space="preserve">) + f[x</t>
    </r>
    <r>
      <rPr>
        <vertAlign val="subscript"/>
        <sz val="12"/>
        <rFont val="Arial"/>
        <family val="1"/>
        <charset val="238"/>
      </rPr>
      <t xml:space="preserve">0</t>
    </r>
    <r>
      <rPr>
        <sz val="12"/>
        <rFont val="Arial"/>
        <family val="2"/>
        <charset val="238"/>
      </rPr>
      <t xml:space="preserve">,x</t>
    </r>
    <r>
      <rPr>
        <vertAlign val="subscript"/>
        <sz val="12"/>
        <rFont val="Arial"/>
        <family val="1"/>
        <charset val="238"/>
      </rPr>
      <t xml:space="preserve">1</t>
    </r>
    <r>
      <rPr>
        <sz val="12"/>
        <rFont val="Arial"/>
        <family val="2"/>
        <charset val="238"/>
      </rPr>
      <t xml:space="preserve">,x</t>
    </r>
    <r>
      <rPr>
        <vertAlign val="subscript"/>
        <sz val="12"/>
        <rFont val="Arial"/>
        <family val="1"/>
        <charset val="238"/>
      </rPr>
      <t xml:space="preserve">2</t>
    </r>
    <r>
      <rPr>
        <sz val="12"/>
        <rFont val="Arial"/>
        <family val="2"/>
        <charset val="238"/>
      </rPr>
      <t xml:space="preserve">,x</t>
    </r>
    <r>
      <rPr>
        <vertAlign val="subscript"/>
        <sz val="12"/>
        <rFont val="Arial"/>
        <family val="1"/>
        <charset val="238"/>
      </rPr>
      <t xml:space="preserve">3</t>
    </r>
    <r>
      <rPr>
        <sz val="12"/>
        <rFont val="Arial"/>
        <family val="2"/>
        <charset val="238"/>
      </rPr>
      <t xml:space="preserve">]*(x-x</t>
    </r>
    <r>
      <rPr>
        <vertAlign val="subscript"/>
        <sz val="12"/>
        <rFont val="Arial"/>
        <family val="1"/>
        <charset val="238"/>
      </rPr>
      <t xml:space="preserve">0</t>
    </r>
    <r>
      <rPr>
        <sz val="12"/>
        <rFont val="Arial"/>
        <family val="2"/>
        <charset val="238"/>
      </rPr>
      <t xml:space="preserve">)*(x-x</t>
    </r>
    <r>
      <rPr>
        <vertAlign val="subscript"/>
        <sz val="12"/>
        <rFont val="Arial"/>
        <family val="1"/>
        <charset val="238"/>
      </rPr>
      <t xml:space="preserve">1</t>
    </r>
    <r>
      <rPr>
        <sz val="12"/>
        <rFont val="Arial"/>
        <family val="2"/>
        <charset val="238"/>
      </rPr>
      <t xml:space="preserve">)*(x-x</t>
    </r>
    <r>
      <rPr>
        <vertAlign val="subscript"/>
        <sz val="12"/>
        <rFont val="Arial"/>
        <family val="1"/>
        <charset val="238"/>
      </rPr>
      <t xml:space="preserve">2</t>
    </r>
    <r>
      <rPr>
        <sz val="12"/>
        <rFont val="Arial"/>
        <family val="1"/>
        <charset val="238"/>
      </rPr>
      <t xml:space="preserve">)</t>
    </r>
  </si>
  <si>
    <t xml:space="preserve">ekstrapolacja</t>
  </si>
  <si>
    <t xml:space="preserve"> </t>
  </si>
  <si>
    <t xml:space="preserve">węzły</t>
  </si>
  <si>
    <t xml:space="preserve">L(3)</t>
  </si>
  <si>
    <r>
      <rPr>
        <sz val="10"/>
        <rFont val="Arial"/>
        <family val="2"/>
        <charset val="238"/>
      </rPr>
      <t xml:space="preserve">L</t>
    </r>
    <r>
      <rPr>
        <vertAlign val="subscript"/>
        <sz val="12"/>
        <rFont val="Arial"/>
        <family val="2"/>
        <charset val="128"/>
      </rPr>
      <t xml:space="preserve">1</t>
    </r>
    <r>
      <rPr>
        <sz val="10"/>
        <rFont val="Arial"/>
        <family val="2"/>
        <charset val="238"/>
      </rPr>
      <t xml:space="preserve">(3)</t>
    </r>
  </si>
  <si>
    <r>
      <rPr>
        <sz val="10"/>
        <rFont val="Arial"/>
        <family val="2"/>
        <charset val="238"/>
      </rPr>
      <t xml:space="preserve">L</t>
    </r>
    <r>
      <rPr>
        <vertAlign val="subscript"/>
        <sz val="12"/>
        <rFont val="Arial"/>
        <family val="2"/>
        <charset val="128"/>
      </rPr>
      <t xml:space="preserve">2</t>
    </r>
    <r>
      <rPr>
        <sz val="10"/>
        <rFont val="Arial"/>
        <family val="2"/>
        <charset val="238"/>
      </rPr>
      <t xml:space="preserve">(3)</t>
    </r>
  </si>
  <si>
    <r>
      <rPr>
        <sz val="10"/>
        <rFont val="Arial"/>
        <family val="2"/>
        <charset val="238"/>
      </rPr>
      <t xml:space="preserve">L</t>
    </r>
    <r>
      <rPr>
        <vertAlign val="subscript"/>
        <sz val="12"/>
        <rFont val="Arial"/>
        <family val="2"/>
        <charset val="128"/>
      </rPr>
      <t xml:space="preserve">3</t>
    </r>
    <r>
      <rPr>
        <sz val="10"/>
        <rFont val="Arial"/>
        <family val="2"/>
        <charset val="238"/>
      </rPr>
      <t xml:space="preserve">(3)</t>
    </r>
  </si>
  <si>
    <r>
      <rPr>
        <sz val="10"/>
        <rFont val="Arial"/>
        <family val="2"/>
        <charset val="238"/>
      </rPr>
      <t xml:space="preserve">L</t>
    </r>
    <r>
      <rPr>
        <vertAlign val="subscript"/>
        <sz val="12"/>
        <rFont val="Arial"/>
        <family val="2"/>
        <charset val="128"/>
      </rPr>
      <t xml:space="preserve">4</t>
    </r>
    <r>
      <rPr>
        <sz val="10"/>
        <rFont val="Arial"/>
        <family val="2"/>
        <charset val="238"/>
      </rPr>
      <t xml:space="preserve">(3)</t>
    </r>
  </si>
  <si>
    <r>
      <rPr>
        <sz val="10"/>
        <rFont val="Arial"/>
        <family val="2"/>
        <charset val="238"/>
      </rPr>
      <t xml:space="preserve">f(3) = L</t>
    </r>
    <r>
      <rPr>
        <vertAlign val="subscript"/>
        <sz val="12"/>
        <rFont val="Arial"/>
        <family val="2"/>
        <charset val="238"/>
      </rPr>
      <t xml:space="preserve">1</t>
    </r>
    <r>
      <rPr>
        <sz val="10"/>
        <rFont val="Arial"/>
        <family val="2"/>
        <charset val="238"/>
      </rPr>
      <t xml:space="preserve">(3) * y1 + L</t>
    </r>
    <r>
      <rPr>
        <vertAlign val="subscript"/>
        <sz val="12"/>
        <rFont val="Arial"/>
        <family val="2"/>
        <charset val="238"/>
      </rPr>
      <t xml:space="preserve">2</t>
    </r>
    <r>
      <rPr>
        <sz val="10"/>
        <rFont val="Arial"/>
        <family val="2"/>
        <charset val="238"/>
      </rPr>
      <t xml:space="preserve">(3) * y2 + L</t>
    </r>
    <r>
      <rPr>
        <vertAlign val="subscript"/>
        <sz val="12"/>
        <rFont val="Arial"/>
        <family val="2"/>
        <charset val="238"/>
      </rPr>
      <t xml:space="preserve">3</t>
    </r>
    <r>
      <rPr>
        <sz val="10"/>
        <rFont val="Arial"/>
        <family val="2"/>
        <charset val="238"/>
      </rPr>
      <t xml:space="preserve">(3) * y3 + L</t>
    </r>
    <r>
      <rPr>
        <vertAlign val="subscript"/>
        <sz val="12"/>
        <rFont val="Arial"/>
        <family val="2"/>
        <charset val="238"/>
      </rPr>
      <t xml:space="preserve">4</t>
    </r>
    <r>
      <rPr>
        <sz val="10"/>
        <rFont val="Arial"/>
        <family val="2"/>
        <charset val="238"/>
      </rPr>
      <t xml:space="preserve">(3) * y4 </t>
    </r>
  </si>
  <si>
    <t xml:space="preserve">f(3) = </t>
  </si>
  <si>
    <t xml:space="preserve">źródło: materiały wykładowe Specjalne metody przybliżania funkcji oraz przybliżania wartości całek oznaczonych</t>
  </si>
  <si>
    <t xml:space="preserve">x=</t>
  </si>
  <si>
    <t xml:space="preserve">y=</t>
  </si>
  <si>
    <t xml:space="preserve">Aproksymacja pierwszego stopnia</t>
  </si>
  <si>
    <t xml:space="preserve">Aproksymacja drugiego stopnia</t>
  </si>
  <si>
    <r>
      <rPr>
        <sz val="12"/>
        <rFont val="Arial"/>
        <family val="2"/>
        <charset val="238"/>
      </rPr>
      <t xml:space="preserve">a</t>
    </r>
    <r>
      <rPr>
        <vertAlign val="subscript"/>
        <sz val="12"/>
        <rFont val="Arial"/>
        <family val="2"/>
        <charset val="238"/>
      </rPr>
      <t xml:space="preserve">0</t>
    </r>
    <r>
      <rPr>
        <sz val="12"/>
        <rFont val="Arial"/>
        <family val="2"/>
        <charset val="238"/>
      </rPr>
      <t xml:space="preserve"> +</t>
    </r>
  </si>
  <si>
    <r>
      <rPr>
        <sz val="12"/>
        <rFont val="Arial"/>
        <family val="2"/>
        <charset val="238"/>
      </rPr>
      <t xml:space="preserve">a</t>
    </r>
    <r>
      <rPr>
        <vertAlign val="subscript"/>
        <sz val="12"/>
        <rFont val="Arial"/>
        <family val="2"/>
        <charset val="238"/>
      </rPr>
      <t xml:space="preserve">1</t>
    </r>
    <r>
      <rPr>
        <sz val="12"/>
        <rFont val="Arial"/>
        <family val="2"/>
        <charset val="238"/>
      </rPr>
      <t xml:space="preserve"> =</t>
    </r>
  </si>
  <si>
    <r>
      <rPr>
        <sz val="12"/>
        <rFont val="Arial"/>
        <family val="2"/>
        <charset val="238"/>
      </rPr>
      <t xml:space="preserve">a</t>
    </r>
    <r>
      <rPr>
        <vertAlign val="subscript"/>
        <sz val="12"/>
        <rFont val="Arial"/>
        <family val="2"/>
        <charset val="238"/>
      </rPr>
      <t xml:space="preserve">1</t>
    </r>
    <r>
      <rPr>
        <sz val="12"/>
        <rFont val="Arial"/>
        <family val="2"/>
        <charset val="238"/>
      </rPr>
      <t xml:space="preserve"> +</t>
    </r>
  </si>
  <si>
    <r>
      <rPr>
        <sz val="12"/>
        <rFont val="Arial"/>
        <family val="2"/>
        <charset val="238"/>
      </rPr>
      <t xml:space="preserve">a</t>
    </r>
    <r>
      <rPr>
        <vertAlign val="subscript"/>
        <sz val="12"/>
        <rFont val="Arial"/>
        <family val="2"/>
        <charset val="238"/>
      </rPr>
      <t xml:space="preserve">2</t>
    </r>
    <r>
      <rPr>
        <sz val="12"/>
        <rFont val="Arial"/>
        <family val="2"/>
        <charset val="238"/>
      </rPr>
      <t xml:space="preserve"> =</t>
    </r>
  </si>
  <si>
    <t xml:space="preserve">det=</t>
  </si>
  <si>
    <t xml:space="preserve">P2(x)=</t>
  </si>
  <si>
    <t xml:space="preserve"> +</t>
  </si>
  <si>
    <r>
      <rPr>
        <b val="true"/>
        <sz val="12"/>
        <rFont val="Arial"/>
        <family val="2"/>
        <charset val="238"/>
      </rPr>
      <t xml:space="preserve">a</t>
    </r>
    <r>
      <rPr>
        <b val="true"/>
        <vertAlign val="subscript"/>
        <sz val="12"/>
        <rFont val="Arial"/>
        <family val="2"/>
        <charset val="238"/>
      </rPr>
      <t xml:space="preserve">1</t>
    </r>
    <r>
      <rPr>
        <b val="true"/>
        <sz val="12"/>
        <rFont val="Arial"/>
        <family val="2"/>
        <charset val="238"/>
      </rPr>
      <t xml:space="preserve"> +</t>
    </r>
  </si>
  <si>
    <r>
      <rPr>
        <b val="true"/>
        <sz val="12"/>
        <rFont val="Arial"/>
        <family val="2"/>
        <charset val="238"/>
      </rPr>
      <t xml:space="preserve">a</t>
    </r>
    <r>
      <rPr>
        <b val="true"/>
        <vertAlign val="subscript"/>
        <sz val="12"/>
        <rFont val="Arial"/>
        <family val="2"/>
        <charset val="238"/>
      </rPr>
      <t xml:space="preserve">2</t>
    </r>
    <r>
      <rPr>
        <b val="true"/>
        <vertAlign val="superscript"/>
        <sz val="12"/>
        <rFont val="Arial"/>
        <family val="2"/>
        <charset val="238"/>
      </rPr>
      <t xml:space="preserve">2</t>
    </r>
  </si>
  <si>
    <r>
      <rPr>
        <sz val="12"/>
        <rFont val="Arial"/>
        <family val="2"/>
        <charset val="238"/>
      </rPr>
      <t xml:space="preserve">a</t>
    </r>
    <r>
      <rPr>
        <vertAlign val="subscript"/>
        <sz val="12"/>
        <rFont val="Arial"/>
        <family val="2"/>
        <charset val="238"/>
      </rPr>
      <t xml:space="preserve">0</t>
    </r>
  </si>
  <si>
    <t xml:space="preserve">Wx</t>
  </si>
  <si>
    <t xml:space="preserve">Wx=</t>
  </si>
  <si>
    <t xml:space="preserve">P1(x)=</t>
  </si>
  <si>
    <t xml:space="preserve">+</t>
  </si>
  <si>
    <r>
      <rPr>
        <sz val="12"/>
        <rFont val="Arial"/>
        <family val="2"/>
        <charset val="238"/>
      </rPr>
      <t xml:space="preserve">a</t>
    </r>
    <r>
      <rPr>
        <vertAlign val="subscript"/>
        <sz val="12"/>
        <rFont val="Arial"/>
        <family val="2"/>
        <charset val="238"/>
      </rPr>
      <t xml:space="preserve">1</t>
    </r>
  </si>
  <si>
    <t xml:space="preserve">Wy</t>
  </si>
  <si>
    <t xml:space="preserve">Wy=</t>
  </si>
  <si>
    <t xml:space="preserve">spr</t>
  </si>
  <si>
    <r>
      <rPr>
        <sz val="12"/>
        <rFont val="Arial"/>
        <family val="2"/>
        <charset val="238"/>
      </rPr>
      <t xml:space="preserve">a</t>
    </r>
    <r>
      <rPr>
        <vertAlign val="subscript"/>
        <sz val="12"/>
        <rFont val="Arial"/>
        <family val="2"/>
        <charset val="238"/>
      </rPr>
      <t xml:space="preserve">2</t>
    </r>
  </si>
  <si>
    <t xml:space="preserve">Wz=</t>
  </si>
  <si>
    <r>
      <rPr>
        <sz val="12"/>
        <rFont val="Arial"/>
        <family val="2"/>
        <charset val="238"/>
      </rPr>
      <t xml:space="preserve">a</t>
    </r>
    <r>
      <rPr>
        <vertAlign val="subscript"/>
        <sz val="12"/>
        <rFont val="Arial"/>
        <family val="2"/>
        <charset val="238"/>
      </rPr>
      <t xml:space="preserve">0</t>
    </r>
    <r>
      <rPr>
        <sz val="12"/>
        <rFont val="Arial"/>
        <family val="2"/>
        <charset val="238"/>
      </rPr>
      <t xml:space="preserve"> =</t>
    </r>
  </si>
  <si>
    <r>
      <rPr>
        <sz val="10"/>
        <rFont val="Arial"/>
        <family val="2"/>
        <charset val="238"/>
      </rPr>
      <t xml:space="preserve">a</t>
    </r>
    <r>
      <rPr>
        <vertAlign val="subscript"/>
        <sz val="10"/>
        <rFont val="Arial"/>
        <family val="2"/>
        <charset val="238"/>
      </rPr>
      <t xml:space="preserve">1</t>
    </r>
    <r>
      <rPr>
        <sz val="10"/>
        <rFont val="Arial"/>
        <family val="2"/>
        <charset val="238"/>
      </rPr>
      <t xml:space="preserve"> =</t>
    </r>
  </si>
  <si>
    <r>
      <rPr>
        <sz val="10"/>
        <rFont val="Arial"/>
        <family val="2"/>
        <charset val="238"/>
      </rPr>
      <t xml:space="preserve">a</t>
    </r>
    <r>
      <rPr>
        <vertAlign val="subscript"/>
        <sz val="10"/>
        <rFont val="Arial"/>
        <family val="2"/>
        <charset val="238"/>
      </rPr>
      <t xml:space="preserve">2</t>
    </r>
    <r>
      <rPr>
        <sz val="10"/>
        <rFont val="Arial"/>
        <family val="2"/>
        <charset val="238"/>
      </rPr>
      <t xml:space="preserve"> =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</si>
</sst>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"/>
    <numFmt numFmtId="167" formatCode="0"/>
    <numFmt numFmtId="168" formatCode="0.0"/>
  </numFmts>
  <fonts count="31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name val="Arial"/>
      <family val="2"/>
      <charset val="238"/>
    </font>
    <font>
      <sz val="10"/>
      <name val="NimbusRomNo9L-Medi"/>
      <family val="0"/>
      <charset val="1"/>
    </font>
    <font>
      <vertAlign val="subscript"/>
      <sz val="10"/>
      <name val="NimbusRomNo9L-Medi"/>
      <family val="0"/>
      <charset val="1"/>
    </font>
    <font>
      <b val="true"/>
      <sz val="10"/>
      <color rgb="FFC9211E"/>
      <name val="Arial"/>
      <family val="2"/>
      <charset val="238"/>
    </font>
    <font>
      <vertAlign val="subscript"/>
      <sz val="12"/>
      <name val="Arial"/>
      <family val="2"/>
      <charset val="128"/>
    </font>
    <font>
      <vertAlign val="superscript"/>
      <sz val="12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u val="single"/>
      <sz val="10"/>
      <color rgb="FF0563C1"/>
      <name val="Arial"/>
      <family val="2"/>
      <charset val="238"/>
    </font>
    <font>
      <vertAlign val="subscript"/>
      <sz val="10"/>
      <name val="Arial"/>
      <family val="1"/>
      <charset val="238"/>
    </font>
    <font>
      <sz val="10"/>
      <name val="Arial"/>
      <family val="1"/>
      <charset val="238"/>
    </font>
    <font>
      <b val="true"/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1"/>
      <charset val="238"/>
    </font>
    <font>
      <sz val="12"/>
      <name val="Arial"/>
      <family val="1"/>
      <charset val="238"/>
    </font>
    <font>
      <b val="true"/>
      <u val="single"/>
      <sz val="12"/>
      <name val="Arial"/>
      <family val="2"/>
      <charset val="238"/>
    </font>
    <font>
      <u val="single"/>
      <sz val="10"/>
      <name val="Arial"/>
      <family val="2"/>
      <charset val="238"/>
    </font>
    <font>
      <vertAlign val="subscript"/>
      <sz val="12"/>
      <name val="Arial"/>
      <family val="2"/>
      <charset val="238"/>
    </font>
    <font>
      <b val="true"/>
      <u val="single"/>
      <sz val="10"/>
      <name val="Arial"/>
      <family val="2"/>
      <charset val="238"/>
    </font>
    <font>
      <b val="true"/>
      <sz val="12"/>
      <name val="Arial"/>
      <family val="2"/>
      <charset val="238"/>
    </font>
    <font>
      <b val="true"/>
      <vertAlign val="subscript"/>
      <sz val="12"/>
      <name val="Arial"/>
      <family val="2"/>
      <charset val="238"/>
    </font>
    <font>
      <b val="true"/>
      <vertAlign val="superscript"/>
      <sz val="12"/>
      <name val="Arial"/>
      <family val="2"/>
      <charset val="238"/>
    </font>
    <font>
      <sz val="10"/>
      <name val="Arial"/>
      <family val="2"/>
      <charset val="1"/>
    </font>
    <font>
      <vertAlign val="subscript"/>
      <sz val="10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'Lagrange''a'!$B$11</c:f>
              <c:strCache>
                <c:ptCount val="1"/>
                <c:pt idx="0">
                  <c:v>węzły interpolacji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10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'Lagrange''a'!$D$10:$G$10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'Lagrange''a'!$D$11:$G$11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'Lagrange''a'!$Y$23:$Y$23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Pt>
            <c:idx val="35"/>
            <c:marker>
              <c:symbol val="circle"/>
              <c:size val="3"/>
              <c:spPr>
                <a:solidFill>
                  <a:srgbClr val="004586"/>
                </a:solidFill>
              </c:spPr>
            </c:marker>
          </c:dPt>
          <c:dLbls>
            <c:dLbl>
              <c:idx val="35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'Lagrange''a'!$X$24:$X$84</c:f>
              <c:numCache>
                <c:formatCode>General</c:formatCode>
                <c:ptCount val="6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-0.650000000000001</c:v>
                </c:pt>
                <c:pt idx="8">
                  <c:v>-0.600000000000001</c:v>
                </c:pt>
                <c:pt idx="9">
                  <c:v>-0.550000000000001</c:v>
                </c:pt>
                <c:pt idx="10">
                  <c:v>-0.500000000000001</c:v>
                </c:pt>
                <c:pt idx="11">
                  <c:v>-0.450000000000001</c:v>
                </c:pt>
                <c:pt idx="12">
                  <c:v>-0.400000000000001</c:v>
                </c:pt>
                <c:pt idx="13">
                  <c:v>-0.350000000000001</c:v>
                </c:pt>
                <c:pt idx="14">
                  <c:v>-0.300000000000001</c:v>
                </c:pt>
                <c:pt idx="15">
                  <c:v>-0.250000000000001</c:v>
                </c:pt>
                <c:pt idx="16">
                  <c:v>-0.200000000000001</c:v>
                </c:pt>
                <c:pt idx="17">
                  <c:v>-0.150000000000002</c:v>
                </c:pt>
                <c:pt idx="18">
                  <c:v>-0.100000000000002</c:v>
                </c:pt>
                <c:pt idx="19">
                  <c:v>-0.0500000000000018</c:v>
                </c:pt>
                <c:pt idx="20">
                  <c:v>0</c:v>
                </c:pt>
                <c:pt idx="21">
                  <c:v>0.049999999999998</c:v>
                </c:pt>
                <c:pt idx="22">
                  <c:v>0.0999999999999979</c:v>
                </c:pt>
                <c:pt idx="23">
                  <c:v>0.149999999999998</c:v>
                </c:pt>
                <c:pt idx="24">
                  <c:v>0.199999999999998</c:v>
                </c:pt>
                <c:pt idx="25">
                  <c:v>0.249999999999998</c:v>
                </c:pt>
                <c:pt idx="26">
                  <c:v>0.299999999999998</c:v>
                </c:pt>
                <c:pt idx="27">
                  <c:v>0.349999999999997</c:v>
                </c:pt>
                <c:pt idx="28">
                  <c:v>0.399999999999997</c:v>
                </c:pt>
                <c:pt idx="29">
                  <c:v>0.449999999999997</c:v>
                </c:pt>
                <c:pt idx="30">
                  <c:v>0.499999999999997</c:v>
                </c:pt>
                <c:pt idx="31">
                  <c:v>0.549999999999997</c:v>
                </c:pt>
                <c:pt idx="32">
                  <c:v>0.599999999999997</c:v>
                </c:pt>
                <c:pt idx="33">
                  <c:v>0.649999999999997</c:v>
                </c:pt>
                <c:pt idx="34">
                  <c:v>0.699999999999997</c:v>
                </c:pt>
                <c:pt idx="35">
                  <c:v>0.749999999999997</c:v>
                </c:pt>
                <c:pt idx="36">
                  <c:v>0.799999999999996</c:v>
                </c:pt>
                <c:pt idx="37">
                  <c:v>0.849999999999996</c:v>
                </c:pt>
                <c:pt idx="38">
                  <c:v>0.899999999999996</c:v>
                </c:pt>
                <c:pt idx="39">
                  <c:v>0.949999999999996</c:v>
                </c:pt>
                <c:pt idx="40">
                  <c:v>0.999999999999996</c:v>
                </c:pt>
                <c:pt idx="41">
                  <c:v>1.05</c:v>
                </c:pt>
                <c:pt idx="42">
                  <c:v>1.1</c:v>
                </c:pt>
                <c:pt idx="43">
                  <c:v>1.15</c:v>
                </c:pt>
                <c:pt idx="44">
                  <c:v>1.2</c:v>
                </c:pt>
                <c:pt idx="45">
                  <c:v>1.25</c:v>
                </c:pt>
                <c:pt idx="46">
                  <c:v>1.3</c:v>
                </c:pt>
                <c:pt idx="47">
                  <c:v>1.35</c:v>
                </c:pt>
                <c:pt idx="48">
                  <c:v>1.4</c:v>
                </c:pt>
                <c:pt idx="49">
                  <c:v>1.45</c:v>
                </c:pt>
                <c:pt idx="50">
                  <c:v>1.5</c:v>
                </c:pt>
                <c:pt idx="51">
                  <c:v>1.55</c:v>
                </c:pt>
                <c:pt idx="52">
                  <c:v>1.6</c:v>
                </c:pt>
                <c:pt idx="53">
                  <c:v>1.64999999999999</c:v>
                </c:pt>
                <c:pt idx="54">
                  <c:v>1.69999999999999</c:v>
                </c:pt>
                <c:pt idx="55">
                  <c:v>1.74999999999999</c:v>
                </c:pt>
                <c:pt idx="56">
                  <c:v>1.79999999999999</c:v>
                </c:pt>
                <c:pt idx="57">
                  <c:v>1.84999999999999</c:v>
                </c:pt>
                <c:pt idx="58">
                  <c:v>1.89999999999999</c:v>
                </c:pt>
                <c:pt idx="59">
                  <c:v>1.94999999999999</c:v>
                </c:pt>
                <c:pt idx="60">
                  <c:v>2</c:v>
                </c:pt>
              </c:numCache>
            </c:numRef>
          </c:xVal>
          <c:yVal>
            <c:numRef>
              <c:f>'Lagrange''a'!$Y$24:$Y$84</c:f>
              <c:numCache>
                <c:formatCode>General</c:formatCode>
                <c:ptCount val="61"/>
                <c:pt idx="0">
                  <c:v>4</c:v>
                </c:pt>
                <c:pt idx="1">
                  <c:v>4.629875</c:v>
                </c:pt>
                <c:pt idx="2">
                  <c:v>5.204</c:v>
                </c:pt>
                <c:pt idx="3">
                  <c:v>5.724125</c:v>
                </c:pt>
                <c:pt idx="4">
                  <c:v>6.192</c:v>
                </c:pt>
                <c:pt idx="5">
                  <c:v>6.609375</c:v>
                </c:pt>
                <c:pt idx="6">
                  <c:v>6.978</c:v>
                </c:pt>
                <c:pt idx="7">
                  <c:v>7.29962499999999</c:v>
                </c:pt>
                <c:pt idx="8">
                  <c:v>7.576</c:v>
                </c:pt>
                <c:pt idx="9">
                  <c:v>7.808875</c:v>
                </c:pt>
                <c:pt idx="10">
                  <c:v>8</c:v>
                </c:pt>
                <c:pt idx="11">
                  <c:v>8.151125</c:v>
                </c:pt>
                <c:pt idx="12">
                  <c:v>8.264</c:v>
                </c:pt>
                <c:pt idx="13">
                  <c:v>8.340375</c:v>
                </c:pt>
                <c:pt idx="14">
                  <c:v>8.382</c:v>
                </c:pt>
                <c:pt idx="15">
                  <c:v>8.390625</c:v>
                </c:pt>
                <c:pt idx="16">
                  <c:v>8.368</c:v>
                </c:pt>
                <c:pt idx="17">
                  <c:v>8.315875</c:v>
                </c:pt>
                <c:pt idx="18">
                  <c:v>8.236</c:v>
                </c:pt>
                <c:pt idx="19">
                  <c:v>8.13012500000001</c:v>
                </c:pt>
                <c:pt idx="20">
                  <c:v>8</c:v>
                </c:pt>
                <c:pt idx="21">
                  <c:v>7.84737500000001</c:v>
                </c:pt>
                <c:pt idx="22">
                  <c:v>7.67400000000001</c:v>
                </c:pt>
                <c:pt idx="23">
                  <c:v>7.48162500000001</c:v>
                </c:pt>
                <c:pt idx="24">
                  <c:v>7.27200000000001</c:v>
                </c:pt>
                <c:pt idx="25">
                  <c:v>7.04687500000001</c:v>
                </c:pt>
                <c:pt idx="26">
                  <c:v>6.80800000000001</c:v>
                </c:pt>
                <c:pt idx="27">
                  <c:v>6.55712500000002</c:v>
                </c:pt>
                <c:pt idx="28">
                  <c:v>6.29600000000002</c:v>
                </c:pt>
                <c:pt idx="29">
                  <c:v>6.02637500000002</c:v>
                </c:pt>
                <c:pt idx="30">
                  <c:v>5.75000000000002</c:v>
                </c:pt>
                <c:pt idx="31">
                  <c:v>5.46862500000002</c:v>
                </c:pt>
                <c:pt idx="32">
                  <c:v>5.18400000000002</c:v>
                </c:pt>
                <c:pt idx="33">
                  <c:v>4.89787500000002</c:v>
                </c:pt>
                <c:pt idx="34">
                  <c:v>4.61200000000002</c:v>
                </c:pt>
                <c:pt idx="35">
                  <c:v>4.32812500000002</c:v>
                </c:pt>
                <c:pt idx="36">
                  <c:v>4.04800000000002</c:v>
                </c:pt>
                <c:pt idx="37">
                  <c:v>3.77337500000002</c:v>
                </c:pt>
                <c:pt idx="38">
                  <c:v>3.50600000000002</c:v>
                </c:pt>
                <c:pt idx="39">
                  <c:v>3.24762500000002</c:v>
                </c:pt>
                <c:pt idx="40">
                  <c:v>3.00000000000002</c:v>
                </c:pt>
                <c:pt idx="41">
                  <c:v>2.764875</c:v>
                </c:pt>
                <c:pt idx="42">
                  <c:v>2.544</c:v>
                </c:pt>
                <c:pt idx="43">
                  <c:v>2.339125</c:v>
                </c:pt>
                <c:pt idx="44">
                  <c:v>2.152</c:v>
                </c:pt>
                <c:pt idx="45">
                  <c:v>1.984375</c:v>
                </c:pt>
                <c:pt idx="46">
                  <c:v>1.838</c:v>
                </c:pt>
                <c:pt idx="47">
                  <c:v>1.714625</c:v>
                </c:pt>
                <c:pt idx="48">
                  <c:v>1.616</c:v>
                </c:pt>
                <c:pt idx="49">
                  <c:v>1.543875</c:v>
                </c:pt>
                <c:pt idx="50">
                  <c:v>1.5</c:v>
                </c:pt>
                <c:pt idx="51">
                  <c:v>1.486125</c:v>
                </c:pt>
                <c:pt idx="52">
                  <c:v>1.504</c:v>
                </c:pt>
                <c:pt idx="53">
                  <c:v>1.55537499999999</c:v>
                </c:pt>
                <c:pt idx="54">
                  <c:v>1.64199999999998</c:v>
                </c:pt>
                <c:pt idx="55">
                  <c:v>1.76562499999997</c:v>
                </c:pt>
                <c:pt idx="56">
                  <c:v>1.92799999999997</c:v>
                </c:pt>
                <c:pt idx="57">
                  <c:v>2.13087499999996</c:v>
                </c:pt>
                <c:pt idx="58">
                  <c:v>2.37599999999995</c:v>
                </c:pt>
                <c:pt idx="59">
                  <c:v>2.66512499999994</c:v>
                </c:pt>
                <c:pt idx="60">
                  <c:v>3</c:v>
                </c:pt>
              </c:numCache>
            </c:numRef>
          </c:yVal>
          <c:smooth val="0"/>
        </c:ser>
        <c:axId val="19541821"/>
        <c:axId val="99060969"/>
      </c:scatterChart>
      <c:valAx>
        <c:axId val="195418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060969"/>
        <c:crosses val="autoZero"/>
        <c:crossBetween val="midCat"/>
      </c:valAx>
      <c:valAx>
        <c:axId val="990609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5418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Newton!$C$6</c:f>
              <c:strCache>
                <c:ptCount val="1"/>
                <c:pt idx="0">
                  <c:v>węzły interpolacji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Pt>
            <c:idx val="3"/>
            <c:marker>
              <c:symbol val="diamond"/>
              <c:size val="12"/>
              <c:spPr>
                <a:solidFill>
                  <a:srgbClr val="ff420e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Newton!$E$5:$H$5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Newton!$E$6:$H$6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Newton!$U$18:$U$18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Newton!$T$19:$T$79</c:f>
              <c:numCache>
                <c:formatCode>General</c:formatCode>
                <c:ptCount val="6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-0.650000000000001</c:v>
                </c:pt>
                <c:pt idx="8">
                  <c:v>-0.600000000000001</c:v>
                </c:pt>
                <c:pt idx="9">
                  <c:v>-0.550000000000001</c:v>
                </c:pt>
                <c:pt idx="10">
                  <c:v>-0.500000000000001</c:v>
                </c:pt>
                <c:pt idx="11">
                  <c:v>-0.450000000000001</c:v>
                </c:pt>
                <c:pt idx="12">
                  <c:v>-0.400000000000001</c:v>
                </c:pt>
                <c:pt idx="13">
                  <c:v>-0.350000000000001</c:v>
                </c:pt>
                <c:pt idx="14">
                  <c:v>-0.300000000000001</c:v>
                </c:pt>
                <c:pt idx="15">
                  <c:v>-0.250000000000001</c:v>
                </c:pt>
                <c:pt idx="16">
                  <c:v>-0.200000000000001</c:v>
                </c:pt>
                <c:pt idx="17">
                  <c:v>-0.150000000000002</c:v>
                </c:pt>
                <c:pt idx="18">
                  <c:v>-0.100000000000002</c:v>
                </c:pt>
                <c:pt idx="19">
                  <c:v>-0.0500000000000018</c:v>
                </c:pt>
                <c:pt idx="20">
                  <c:v>0</c:v>
                </c:pt>
                <c:pt idx="21">
                  <c:v>0.049999999999998</c:v>
                </c:pt>
                <c:pt idx="22">
                  <c:v>0.0999999999999979</c:v>
                </c:pt>
                <c:pt idx="23">
                  <c:v>0.149999999999998</c:v>
                </c:pt>
                <c:pt idx="24">
                  <c:v>0.199999999999998</c:v>
                </c:pt>
                <c:pt idx="25">
                  <c:v>0.249999999999998</c:v>
                </c:pt>
                <c:pt idx="26">
                  <c:v>0.299999999999998</c:v>
                </c:pt>
                <c:pt idx="27">
                  <c:v>0.349999999999997</c:v>
                </c:pt>
                <c:pt idx="28">
                  <c:v>0.399999999999997</c:v>
                </c:pt>
                <c:pt idx="29">
                  <c:v>0.449999999999997</c:v>
                </c:pt>
                <c:pt idx="30">
                  <c:v>0.499999999999997</c:v>
                </c:pt>
                <c:pt idx="31">
                  <c:v>0.549999999999997</c:v>
                </c:pt>
                <c:pt idx="32">
                  <c:v>0.599999999999997</c:v>
                </c:pt>
                <c:pt idx="33">
                  <c:v>0.649999999999997</c:v>
                </c:pt>
                <c:pt idx="34">
                  <c:v>0.699999999999997</c:v>
                </c:pt>
                <c:pt idx="35">
                  <c:v>0.749999999999997</c:v>
                </c:pt>
                <c:pt idx="36">
                  <c:v>0.799999999999996</c:v>
                </c:pt>
                <c:pt idx="37">
                  <c:v>0.849999999999996</c:v>
                </c:pt>
                <c:pt idx="38">
                  <c:v>0.899999999999996</c:v>
                </c:pt>
                <c:pt idx="39">
                  <c:v>0.949999999999996</c:v>
                </c:pt>
                <c:pt idx="40">
                  <c:v>0.999999999999996</c:v>
                </c:pt>
                <c:pt idx="41">
                  <c:v>1.05</c:v>
                </c:pt>
                <c:pt idx="42">
                  <c:v>1.1</c:v>
                </c:pt>
                <c:pt idx="43">
                  <c:v>1.15</c:v>
                </c:pt>
                <c:pt idx="44">
                  <c:v>1.2</c:v>
                </c:pt>
                <c:pt idx="45">
                  <c:v>1.25</c:v>
                </c:pt>
                <c:pt idx="46">
                  <c:v>1.3</c:v>
                </c:pt>
                <c:pt idx="47">
                  <c:v>1.35</c:v>
                </c:pt>
                <c:pt idx="48">
                  <c:v>1.4</c:v>
                </c:pt>
                <c:pt idx="49">
                  <c:v>1.45</c:v>
                </c:pt>
                <c:pt idx="50">
                  <c:v>1.5</c:v>
                </c:pt>
                <c:pt idx="51">
                  <c:v>1.55</c:v>
                </c:pt>
                <c:pt idx="52">
                  <c:v>1.6</c:v>
                </c:pt>
                <c:pt idx="53">
                  <c:v>1.64999999999999</c:v>
                </c:pt>
                <c:pt idx="54">
                  <c:v>1.69999999999999</c:v>
                </c:pt>
                <c:pt idx="55">
                  <c:v>1.74999999999999</c:v>
                </c:pt>
                <c:pt idx="56">
                  <c:v>1.79999999999999</c:v>
                </c:pt>
                <c:pt idx="57">
                  <c:v>1.84999999999999</c:v>
                </c:pt>
                <c:pt idx="58">
                  <c:v>1.89999999999999</c:v>
                </c:pt>
                <c:pt idx="59">
                  <c:v>1.94999999999999</c:v>
                </c:pt>
                <c:pt idx="60">
                  <c:v>2</c:v>
                </c:pt>
              </c:numCache>
            </c:numRef>
          </c:xVal>
          <c:yVal>
            <c:numRef>
              <c:f>Newton!$U$19:$U$79</c:f>
              <c:numCache>
                <c:formatCode>General</c:formatCode>
                <c:ptCount val="61"/>
                <c:pt idx="0">
                  <c:v>4</c:v>
                </c:pt>
                <c:pt idx="1">
                  <c:v>4.629875</c:v>
                </c:pt>
                <c:pt idx="2">
                  <c:v>5.204</c:v>
                </c:pt>
                <c:pt idx="3">
                  <c:v>5.724125</c:v>
                </c:pt>
                <c:pt idx="4">
                  <c:v>6.192</c:v>
                </c:pt>
                <c:pt idx="5">
                  <c:v>6.609375</c:v>
                </c:pt>
                <c:pt idx="6">
                  <c:v>6.978</c:v>
                </c:pt>
                <c:pt idx="7">
                  <c:v>7.29962499999999</c:v>
                </c:pt>
                <c:pt idx="8">
                  <c:v>7.576</c:v>
                </c:pt>
                <c:pt idx="9">
                  <c:v>7.808875</c:v>
                </c:pt>
                <c:pt idx="10">
                  <c:v>8</c:v>
                </c:pt>
                <c:pt idx="11">
                  <c:v>8.151125</c:v>
                </c:pt>
                <c:pt idx="12">
                  <c:v>8.264</c:v>
                </c:pt>
                <c:pt idx="13">
                  <c:v>8.340375</c:v>
                </c:pt>
                <c:pt idx="14">
                  <c:v>8.382</c:v>
                </c:pt>
                <c:pt idx="15">
                  <c:v>8.390625</c:v>
                </c:pt>
                <c:pt idx="16">
                  <c:v>8.368</c:v>
                </c:pt>
                <c:pt idx="17">
                  <c:v>8.315875</c:v>
                </c:pt>
                <c:pt idx="18">
                  <c:v>8.236</c:v>
                </c:pt>
                <c:pt idx="19">
                  <c:v>8.13012500000001</c:v>
                </c:pt>
                <c:pt idx="20">
                  <c:v>8</c:v>
                </c:pt>
                <c:pt idx="21">
                  <c:v>7.84737500000001</c:v>
                </c:pt>
                <c:pt idx="22">
                  <c:v>7.67400000000001</c:v>
                </c:pt>
                <c:pt idx="23">
                  <c:v>7.48162500000001</c:v>
                </c:pt>
                <c:pt idx="24">
                  <c:v>7.27200000000001</c:v>
                </c:pt>
                <c:pt idx="25">
                  <c:v>7.04687500000001</c:v>
                </c:pt>
                <c:pt idx="26">
                  <c:v>6.80800000000001</c:v>
                </c:pt>
                <c:pt idx="27">
                  <c:v>6.55712500000002</c:v>
                </c:pt>
                <c:pt idx="28">
                  <c:v>6.29600000000001</c:v>
                </c:pt>
                <c:pt idx="29">
                  <c:v>6.02637500000002</c:v>
                </c:pt>
                <c:pt idx="30">
                  <c:v>5.75000000000002</c:v>
                </c:pt>
                <c:pt idx="31">
                  <c:v>5.46862500000002</c:v>
                </c:pt>
                <c:pt idx="32">
                  <c:v>5.18400000000002</c:v>
                </c:pt>
                <c:pt idx="33">
                  <c:v>4.89787500000002</c:v>
                </c:pt>
                <c:pt idx="34">
                  <c:v>4.61200000000002</c:v>
                </c:pt>
                <c:pt idx="35">
                  <c:v>4.32812500000002</c:v>
                </c:pt>
                <c:pt idx="36">
                  <c:v>4.04800000000002</c:v>
                </c:pt>
                <c:pt idx="37">
                  <c:v>3.77337500000002</c:v>
                </c:pt>
                <c:pt idx="38">
                  <c:v>3.50600000000002</c:v>
                </c:pt>
                <c:pt idx="39">
                  <c:v>3.24762500000002</c:v>
                </c:pt>
                <c:pt idx="40">
                  <c:v>3.00000000000002</c:v>
                </c:pt>
                <c:pt idx="41">
                  <c:v>2.764875</c:v>
                </c:pt>
                <c:pt idx="42">
                  <c:v>2.544</c:v>
                </c:pt>
                <c:pt idx="43">
                  <c:v>2.339125</c:v>
                </c:pt>
                <c:pt idx="44">
                  <c:v>2.152</c:v>
                </c:pt>
                <c:pt idx="45">
                  <c:v>1.984375</c:v>
                </c:pt>
                <c:pt idx="46">
                  <c:v>1.838</c:v>
                </c:pt>
                <c:pt idx="47">
                  <c:v>1.714625</c:v>
                </c:pt>
                <c:pt idx="48">
                  <c:v>1.616</c:v>
                </c:pt>
                <c:pt idx="49">
                  <c:v>1.543875</c:v>
                </c:pt>
                <c:pt idx="50">
                  <c:v>1.5</c:v>
                </c:pt>
                <c:pt idx="51">
                  <c:v>1.486125</c:v>
                </c:pt>
                <c:pt idx="52">
                  <c:v>1.504</c:v>
                </c:pt>
                <c:pt idx="53">
                  <c:v>1.55537499999999</c:v>
                </c:pt>
                <c:pt idx="54">
                  <c:v>1.64199999999998</c:v>
                </c:pt>
                <c:pt idx="55">
                  <c:v>1.76562499999997</c:v>
                </c:pt>
                <c:pt idx="56">
                  <c:v>1.92799999999996</c:v>
                </c:pt>
                <c:pt idx="57">
                  <c:v>2.13087499999995</c:v>
                </c:pt>
                <c:pt idx="58">
                  <c:v>2.37599999999994</c:v>
                </c:pt>
                <c:pt idx="59">
                  <c:v>2.66512499999994</c:v>
                </c:pt>
                <c:pt idx="60">
                  <c:v>3</c:v>
                </c:pt>
              </c:numCache>
            </c:numRef>
          </c:yVal>
          <c:smooth val="0"/>
        </c:ser>
        <c:axId val="30518918"/>
        <c:axId val="92013226"/>
      </c:scatterChart>
      <c:valAx>
        <c:axId val="305189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013226"/>
        <c:crosses val="autoZero"/>
        <c:crossBetween val="midCat"/>
      </c:valAx>
      <c:valAx>
        <c:axId val="920132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5189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417958909477691"/>
          <c:y val="0.894458027709861"/>
          <c:w val="0.269887476907574"/>
          <c:h val="0.061430317848410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ekstrapolacja!$B$11</c:f>
              <c:strCache>
                <c:ptCount val="1"/>
                <c:pt idx="0">
                  <c:v>węzły</c:v>
                </c:pt>
              </c:strCache>
            </c:strRef>
          </c:tx>
          <c:spPr>
            <a:solidFill>
              <a:srgbClr val="ff0000"/>
            </a:solidFill>
            <a:ln w="28800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ekstrapolacja!$D$10:$H$10</c:f>
              <c:numCache>
                <c:formatCode>General</c:formatCod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ekstrapolacja!$D$11:$G$11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ekstrapolacja!$Y$23:$Y$23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ekstrapolacja!$X$24:$X$84</c:f>
              <c:numCache>
                <c:formatCode>General</c:formatCode>
                <c:ptCount val="6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-0.650000000000001</c:v>
                </c:pt>
                <c:pt idx="8">
                  <c:v>-0.600000000000001</c:v>
                </c:pt>
                <c:pt idx="9">
                  <c:v>-0.550000000000001</c:v>
                </c:pt>
                <c:pt idx="10">
                  <c:v>-0.500000000000001</c:v>
                </c:pt>
                <c:pt idx="11">
                  <c:v>-0.450000000000001</c:v>
                </c:pt>
                <c:pt idx="12">
                  <c:v>-0.400000000000001</c:v>
                </c:pt>
                <c:pt idx="13">
                  <c:v>-0.350000000000001</c:v>
                </c:pt>
                <c:pt idx="14">
                  <c:v>-0.300000000000001</c:v>
                </c:pt>
                <c:pt idx="15">
                  <c:v>-0.250000000000001</c:v>
                </c:pt>
                <c:pt idx="16">
                  <c:v>-0.200000000000001</c:v>
                </c:pt>
                <c:pt idx="17">
                  <c:v>-0.150000000000002</c:v>
                </c:pt>
                <c:pt idx="18">
                  <c:v>-0.100000000000002</c:v>
                </c:pt>
                <c:pt idx="19">
                  <c:v>-0.0500000000000018</c:v>
                </c:pt>
                <c:pt idx="20">
                  <c:v>0</c:v>
                </c:pt>
                <c:pt idx="21">
                  <c:v>0.049999999999998</c:v>
                </c:pt>
                <c:pt idx="22">
                  <c:v>0.0999999999999979</c:v>
                </c:pt>
                <c:pt idx="23">
                  <c:v>0.149999999999998</c:v>
                </c:pt>
                <c:pt idx="24">
                  <c:v>0.199999999999998</c:v>
                </c:pt>
                <c:pt idx="25">
                  <c:v>0.249999999999998</c:v>
                </c:pt>
                <c:pt idx="26">
                  <c:v>0.299999999999998</c:v>
                </c:pt>
                <c:pt idx="27">
                  <c:v>0.349999999999997</c:v>
                </c:pt>
                <c:pt idx="28">
                  <c:v>0.399999999999997</c:v>
                </c:pt>
                <c:pt idx="29">
                  <c:v>0.449999999999997</c:v>
                </c:pt>
                <c:pt idx="30">
                  <c:v>0.499999999999997</c:v>
                </c:pt>
                <c:pt idx="31">
                  <c:v>0.549999999999997</c:v>
                </c:pt>
                <c:pt idx="32">
                  <c:v>0.599999999999997</c:v>
                </c:pt>
                <c:pt idx="33">
                  <c:v>0.649999999999997</c:v>
                </c:pt>
                <c:pt idx="34">
                  <c:v>0.699999999999997</c:v>
                </c:pt>
                <c:pt idx="35">
                  <c:v>0.749999999999997</c:v>
                </c:pt>
                <c:pt idx="36">
                  <c:v>0.799999999999996</c:v>
                </c:pt>
                <c:pt idx="37">
                  <c:v>0.849999999999996</c:v>
                </c:pt>
                <c:pt idx="38">
                  <c:v>0.899999999999996</c:v>
                </c:pt>
                <c:pt idx="39">
                  <c:v>0.949999999999996</c:v>
                </c:pt>
                <c:pt idx="40">
                  <c:v>0.999999999999996</c:v>
                </c:pt>
                <c:pt idx="41">
                  <c:v>1.05</c:v>
                </c:pt>
                <c:pt idx="42">
                  <c:v>1.1</c:v>
                </c:pt>
                <c:pt idx="43">
                  <c:v>1.15</c:v>
                </c:pt>
                <c:pt idx="44">
                  <c:v>1.2</c:v>
                </c:pt>
                <c:pt idx="45">
                  <c:v>1.25</c:v>
                </c:pt>
                <c:pt idx="46">
                  <c:v>1.3</c:v>
                </c:pt>
                <c:pt idx="47">
                  <c:v>1.35</c:v>
                </c:pt>
                <c:pt idx="48">
                  <c:v>1.4</c:v>
                </c:pt>
                <c:pt idx="49">
                  <c:v>1.45</c:v>
                </c:pt>
                <c:pt idx="50">
                  <c:v>1.5</c:v>
                </c:pt>
                <c:pt idx="51">
                  <c:v>1.55</c:v>
                </c:pt>
                <c:pt idx="52">
                  <c:v>1.6</c:v>
                </c:pt>
                <c:pt idx="53">
                  <c:v>1.64999999999999</c:v>
                </c:pt>
                <c:pt idx="54">
                  <c:v>1.69999999999999</c:v>
                </c:pt>
                <c:pt idx="55">
                  <c:v>1.74999999999999</c:v>
                </c:pt>
                <c:pt idx="56">
                  <c:v>1.79999999999999</c:v>
                </c:pt>
                <c:pt idx="57">
                  <c:v>1.84999999999999</c:v>
                </c:pt>
                <c:pt idx="58">
                  <c:v>1.89999999999999</c:v>
                </c:pt>
                <c:pt idx="59">
                  <c:v>1.94999999999999</c:v>
                </c:pt>
                <c:pt idx="60">
                  <c:v>2</c:v>
                </c:pt>
              </c:numCache>
            </c:numRef>
          </c:xVal>
          <c:yVal>
            <c:numRef>
              <c:f>ekstrapolacja!$Y$24:$Y$84</c:f>
              <c:numCache>
                <c:formatCode>General</c:formatCode>
                <c:ptCount val="61"/>
                <c:pt idx="0">
                  <c:v>4</c:v>
                </c:pt>
                <c:pt idx="1">
                  <c:v>4.629875</c:v>
                </c:pt>
                <c:pt idx="2">
                  <c:v>5.204</c:v>
                </c:pt>
                <c:pt idx="3">
                  <c:v>5.724125</c:v>
                </c:pt>
                <c:pt idx="4">
                  <c:v>6.192</c:v>
                </c:pt>
                <c:pt idx="5">
                  <c:v>6.609375</c:v>
                </c:pt>
                <c:pt idx="6">
                  <c:v>6.978</c:v>
                </c:pt>
                <c:pt idx="7">
                  <c:v>7.29962499999999</c:v>
                </c:pt>
                <c:pt idx="8">
                  <c:v>7.576</c:v>
                </c:pt>
                <c:pt idx="9">
                  <c:v>7.808875</c:v>
                </c:pt>
                <c:pt idx="10">
                  <c:v>8</c:v>
                </c:pt>
                <c:pt idx="11">
                  <c:v>8.151125</c:v>
                </c:pt>
                <c:pt idx="12">
                  <c:v>8.264</c:v>
                </c:pt>
                <c:pt idx="13">
                  <c:v>8.340375</c:v>
                </c:pt>
                <c:pt idx="14">
                  <c:v>8.382</c:v>
                </c:pt>
                <c:pt idx="15">
                  <c:v>8.390625</c:v>
                </c:pt>
                <c:pt idx="16">
                  <c:v>8.368</c:v>
                </c:pt>
                <c:pt idx="17">
                  <c:v>8.315875</c:v>
                </c:pt>
                <c:pt idx="18">
                  <c:v>8.236</c:v>
                </c:pt>
                <c:pt idx="19">
                  <c:v>8.13012500000001</c:v>
                </c:pt>
                <c:pt idx="20">
                  <c:v>8</c:v>
                </c:pt>
                <c:pt idx="21">
                  <c:v>7.84737500000001</c:v>
                </c:pt>
                <c:pt idx="22">
                  <c:v>7.67400000000001</c:v>
                </c:pt>
                <c:pt idx="23">
                  <c:v>7.48162500000001</c:v>
                </c:pt>
                <c:pt idx="24">
                  <c:v>7.27200000000001</c:v>
                </c:pt>
                <c:pt idx="25">
                  <c:v>7.04687500000001</c:v>
                </c:pt>
                <c:pt idx="26">
                  <c:v>6.80800000000001</c:v>
                </c:pt>
                <c:pt idx="27">
                  <c:v>6.55712500000002</c:v>
                </c:pt>
                <c:pt idx="28">
                  <c:v>6.29600000000002</c:v>
                </c:pt>
                <c:pt idx="29">
                  <c:v>6.02637500000002</c:v>
                </c:pt>
                <c:pt idx="30">
                  <c:v>5.75000000000002</c:v>
                </c:pt>
                <c:pt idx="31">
                  <c:v>5.46862500000002</c:v>
                </c:pt>
                <c:pt idx="32">
                  <c:v>5.18400000000002</c:v>
                </c:pt>
                <c:pt idx="33">
                  <c:v>4.89787500000002</c:v>
                </c:pt>
                <c:pt idx="34">
                  <c:v>4.61200000000002</c:v>
                </c:pt>
                <c:pt idx="35">
                  <c:v>4.32812500000002</c:v>
                </c:pt>
                <c:pt idx="36">
                  <c:v>4.04800000000002</c:v>
                </c:pt>
                <c:pt idx="37">
                  <c:v>3.77337500000002</c:v>
                </c:pt>
                <c:pt idx="38">
                  <c:v>3.50600000000002</c:v>
                </c:pt>
                <c:pt idx="39">
                  <c:v>3.24762500000002</c:v>
                </c:pt>
                <c:pt idx="40">
                  <c:v>3.00000000000002</c:v>
                </c:pt>
                <c:pt idx="41">
                  <c:v>2.764875</c:v>
                </c:pt>
                <c:pt idx="42">
                  <c:v>2.544</c:v>
                </c:pt>
                <c:pt idx="43">
                  <c:v>2.339125</c:v>
                </c:pt>
                <c:pt idx="44">
                  <c:v>2.152</c:v>
                </c:pt>
                <c:pt idx="45">
                  <c:v>1.984375</c:v>
                </c:pt>
                <c:pt idx="46">
                  <c:v>1.838</c:v>
                </c:pt>
                <c:pt idx="47">
                  <c:v>1.714625</c:v>
                </c:pt>
                <c:pt idx="48">
                  <c:v>1.616</c:v>
                </c:pt>
                <c:pt idx="49">
                  <c:v>1.543875</c:v>
                </c:pt>
                <c:pt idx="50">
                  <c:v>1.5</c:v>
                </c:pt>
                <c:pt idx="51">
                  <c:v>1.486125</c:v>
                </c:pt>
                <c:pt idx="52">
                  <c:v>1.504</c:v>
                </c:pt>
                <c:pt idx="53">
                  <c:v>1.55537499999999</c:v>
                </c:pt>
                <c:pt idx="54">
                  <c:v>1.64199999999998</c:v>
                </c:pt>
                <c:pt idx="55">
                  <c:v>1.76562499999997</c:v>
                </c:pt>
                <c:pt idx="56">
                  <c:v>1.92799999999997</c:v>
                </c:pt>
                <c:pt idx="57">
                  <c:v>2.13087499999996</c:v>
                </c:pt>
                <c:pt idx="58">
                  <c:v>2.37599999999995</c:v>
                </c:pt>
                <c:pt idx="59">
                  <c:v>2.66512499999994</c:v>
                </c:pt>
                <c:pt idx="60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ekstrapolacja!$D$2</c:f>
              <c:strCache>
                <c:ptCount val="1"/>
                <c:pt idx="0">
                  <c:v>ekstrapolacja</c:v>
                </c:pt>
              </c:strCache>
            </c:strRef>
          </c:tx>
          <c:spPr>
            <a:solidFill>
              <a:srgbClr val="00a933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ekstrapolacja!$X$85:$X$104</c:f>
              <c:numCache>
                <c:formatCode>General</c:formatCode>
                <c:ptCount val="20"/>
                <c:pt idx="0">
                  <c:v>2.05000000000001</c:v>
                </c:pt>
                <c:pt idx="1">
                  <c:v>2.10000000000002</c:v>
                </c:pt>
                <c:pt idx="2">
                  <c:v>2.15000000000003</c:v>
                </c:pt>
                <c:pt idx="3">
                  <c:v>2.20000000000004</c:v>
                </c:pt>
                <c:pt idx="4">
                  <c:v>2.25000000000005</c:v>
                </c:pt>
                <c:pt idx="5">
                  <c:v>2.30000000000006</c:v>
                </c:pt>
                <c:pt idx="6">
                  <c:v>2.35000000000007</c:v>
                </c:pt>
                <c:pt idx="7">
                  <c:v>2.40000000000008</c:v>
                </c:pt>
                <c:pt idx="8">
                  <c:v>2.45000000000009</c:v>
                </c:pt>
                <c:pt idx="9">
                  <c:v>2.5000000000001</c:v>
                </c:pt>
                <c:pt idx="10">
                  <c:v>2.55000000000011</c:v>
                </c:pt>
                <c:pt idx="11">
                  <c:v>2.60000000000012</c:v>
                </c:pt>
                <c:pt idx="12">
                  <c:v>2.65000000000013</c:v>
                </c:pt>
                <c:pt idx="13">
                  <c:v>2.70000000000014</c:v>
                </c:pt>
                <c:pt idx="14">
                  <c:v>2.75000000000015</c:v>
                </c:pt>
                <c:pt idx="15">
                  <c:v>2.80000000000016</c:v>
                </c:pt>
                <c:pt idx="16">
                  <c:v>2.85000000000017</c:v>
                </c:pt>
                <c:pt idx="17">
                  <c:v>2.90000000000018</c:v>
                </c:pt>
                <c:pt idx="18">
                  <c:v>2.95000000000019</c:v>
                </c:pt>
                <c:pt idx="19">
                  <c:v>3</c:v>
                </c:pt>
              </c:numCache>
            </c:numRef>
          </c:xVal>
          <c:yVal>
            <c:numRef>
              <c:f>ekstrapolacja!$Y$85:$Y$104</c:f>
              <c:numCache>
                <c:formatCode>General</c:formatCode>
                <c:ptCount val="20"/>
                <c:pt idx="0">
                  <c:v>3.38237500000008</c:v>
                </c:pt>
                <c:pt idx="1">
                  <c:v>3.81400000000018</c:v>
                </c:pt>
                <c:pt idx="2">
                  <c:v>4.29662500000031</c:v>
                </c:pt>
                <c:pt idx="3">
                  <c:v>4.83200000000045</c:v>
                </c:pt>
                <c:pt idx="4">
                  <c:v>5.42187500000062</c:v>
                </c:pt>
                <c:pt idx="5">
                  <c:v>6.06800000000081</c:v>
                </c:pt>
                <c:pt idx="6">
                  <c:v>6.77212500000103</c:v>
                </c:pt>
                <c:pt idx="7">
                  <c:v>7.53600000000127</c:v>
                </c:pt>
                <c:pt idx="8">
                  <c:v>8.36137500000154</c:v>
                </c:pt>
                <c:pt idx="9">
                  <c:v>9.25000000000185</c:v>
                </c:pt>
                <c:pt idx="10">
                  <c:v>10.2036250000022</c:v>
                </c:pt>
                <c:pt idx="11">
                  <c:v>11.2240000000025</c:v>
                </c:pt>
                <c:pt idx="12">
                  <c:v>12.3128750000029</c:v>
                </c:pt>
                <c:pt idx="13">
                  <c:v>13.4720000000033</c:v>
                </c:pt>
                <c:pt idx="14">
                  <c:v>14.7031250000038</c:v>
                </c:pt>
                <c:pt idx="15">
                  <c:v>16.0080000000043</c:v>
                </c:pt>
                <c:pt idx="16">
                  <c:v>17.3883750000048</c:v>
                </c:pt>
                <c:pt idx="17">
                  <c:v>18.8460000000054</c:v>
                </c:pt>
                <c:pt idx="18">
                  <c:v>20.382625000006</c:v>
                </c:pt>
                <c:pt idx="19">
                  <c:v>22</c:v>
                </c:pt>
              </c:numCache>
            </c:numRef>
          </c:yVal>
          <c:smooth val="0"/>
        </c:ser>
        <c:axId val="69875503"/>
        <c:axId val="62207096"/>
      </c:scatterChart>
      <c:valAx>
        <c:axId val="698755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207096"/>
        <c:crosses val="autoZero"/>
        <c:crossBetween val="midCat"/>
      </c:valAx>
      <c:valAx>
        <c:axId val="622070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8755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379529435123598"/>
          <c:y val="0.933363015731671"/>
          <c:w val="0.278169363645389"/>
          <c:h val="0.04474621549421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aproksymacja!$P$21:$P$21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a933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aproksymacja!$O$22:$O$82</c:f>
              <c:numCache>
                <c:formatCode>General</c:formatCode>
                <c:ptCount val="6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-0.650000000000001</c:v>
                </c:pt>
                <c:pt idx="8">
                  <c:v>-0.600000000000001</c:v>
                </c:pt>
                <c:pt idx="9">
                  <c:v>-0.550000000000001</c:v>
                </c:pt>
                <c:pt idx="10">
                  <c:v>-0.500000000000001</c:v>
                </c:pt>
                <c:pt idx="11">
                  <c:v>-0.450000000000001</c:v>
                </c:pt>
                <c:pt idx="12">
                  <c:v>-0.400000000000001</c:v>
                </c:pt>
                <c:pt idx="13">
                  <c:v>-0.350000000000001</c:v>
                </c:pt>
                <c:pt idx="14">
                  <c:v>-0.300000000000001</c:v>
                </c:pt>
                <c:pt idx="15">
                  <c:v>-0.250000000000001</c:v>
                </c:pt>
                <c:pt idx="16">
                  <c:v>-0.200000000000001</c:v>
                </c:pt>
                <c:pt idx="17">
                  <c:v>-0.150000000000002</c:v>
                </c:pt>
                <c:pt idx="18">
                  <c:v>-0.100000000000002</c:v>
                </c:pt>
                <c:pt idx="19">
                  <c:v>-0.0500000000000018</c:v>
                </c:pt>
                <c:pt idx="20">
                  <c:v>0</c:v>
                </c:pt>
                <c:pt idx="21">
                  <c:v>0.049999999999998</c:v>
                </c:pt>
                <c:pt idx="22">
                  <c:v>0.0999999999999979</c:v>
                </c:pt>
                <c:pt idx="23">
                  <c:v>0.149999999999998</c:v>
                </c:pt>
                <c:pt idx="24">
                  <c:v>0.199999999999998</c:v>
                </c:pt>
                <c:pt idx="25">
                  <c:v>0.249999999999998</c:v>
                </c:pt>
                <c:pt idx="26">
                  <c:v>0.299999999999998</c:v>
                </c:pt>
                <c:pt idx="27">
                  <c:v>0.349999999999997</c:v>
                </c:pt>
                <c:pt idx="28">
                  <c:v>0.399999999999997</c:v>
                </c:pt>
                <c:pt idx="29">
                  <c:v>0.449999999999997</c:v>
                </c:pt>
                <c:pt idx="30">
                  <c:v>0.499999999999997</c:v>
                </c:pt>
                <c:pt idx="31">
                  <c:v>0.549999999999997</c:v>
                </c:pt>
                <c:pt idx="32">
                  <c:v>0.599999999999997</c:v>
                </c:pt>
                <c:pt idx="33">
                  <c:v>0.649999999999997</c:v>
                </c:pt>
                <c:pt idx="34">
                  <c:v>0.699999999999997</c:v>
                </c:pt>
                <c:pt idx="35">
                  <c:v>0.749999999999997</c:v>
                </c:pt>
                <c:pt idx="36">
                  <c:v>0.799999999999996</c:v>
                </c:pt>
                <c:pt idx="37">
                  <c:v>0.849999999999996</c:v>
                </c:pt>
                <c:pt idx="38">
                  <c:v>0.899999999999996</c:v>
                </c:pt>
                <c:pt idx="39">
                  <c:v>0.949999999999996</c:v>
                </c:pt>
                <c:pt idx="40">
                  <c:v>0.999999999999996</c:v>
                </c:pt>
                <c:pt idx="41">
                  <c:v>1.05</c:v>
                </c:pt>
                <c:pt idx="42">
                  <c:v>1.1</c:v>
                </c:pt>
                <c:pt idx="43">
                  <c:v>1.15</c:v>
                </c:pt>
                <c:pt idx="44">
                  <c:v>1.2</c:v>
                </c:pt>
                <c:pt idx="45">
                  <c:v>1.25</c:v>
                </c:pt>
                <c:pt idx="46">
                  <c:v>1.3</c:v>
                </c:pt>
                <c:pt idx="47">
                  <c:v>1.35</c:v>
                </c:pt>
                <c:pt idx="48">
                  <c:v>1.4</c:v>
                </c:pt>
                <c:pt idx="49">
                  <c:v>1.45</c:v>
                </c:pt>
                <c:pt idx="50">
                  <c:v>1.5</c:v>
                </c:pt>
                <c:pt idx="51">
                  <c:v>1.55</c:v>
                </c:pt>
                <c:pt idx="52">
                  <c:v>1.6</c:v>
                </c:pt>
                <c:pt idx="53">
                  <c:v>1.64999999999999</c:v>
                </c:pt>
                <c:pt idx="54">
                  <c:v>1.69999999999999</c:v>
                </c:pt>
                <c:pt idx="55">
                  <c:v>1.74999999999999</c:v>
                </c:pt>
                <c:pt idx="56">
                  <c:v>1.79999999999999</c:v>
                </c:pt>
                <c:pt idx="57">
                  <c:v>1.84999999999999</c:v>
                </c:pt>
                <c:pt idx="58">
                  <c:v>1.89999999999999</c:v>
                </c:pt>
                <c:pt idx="59">
                  <c:v>1.94999999999999</c:v>
                </c:pt>
                <c:pt idx="60">
                  <c:v>2</c:v>
                </c:pt>
              </c:numCache>
            </c:numRef>
          </c:xVal>
          <c:yVal>
            <c:numRef>
              <c:f>aproksymacja!$P$22:$P$82</c:f>
              <c:numCache>
                <c:formatCode>General</c:formatCode>
                <c:ptCount val="61"/>
                <c:pt idx="0">
                  <c:v>5.7</c:v>
                </c:pt>
                <c:pt idx="1">
                  <c:v>5.66</c:v>
                </c:pt>
                <c:pt idx="2">
                  <c:v>5.62</c:v>
                </c:pt>
                <c:pt idx="3">
                  <c:v>5.58</c:v>
                </c:pt>
                <c:pt idx="4">
                  <c:v>5.54</c:v>
                </c:pt>
                <c:pt idx="5">
                  <c:v>5.5</c:v>
                </c:pt>
                <c:pt idx="6">
                  <c:v>5.46</c:v>
                </c:pt>
                <c:pt idx="7">
                  <c:v>5.42</c:v>
                </c:pt>
                <c:pt idx="8">
                  <c:v>5.38</c:v>
                </c:pt>
                <c:pt idx="9">
                  <c:v>5.34</c:v>
                </c:pt>
                <c:pt idx="10">
                  <c:v>5.3</c:v>
                </c:pt>
                <c:pt idx="11">
                  <c:v>5.26</c:v>
                </c:pt>
                <c:pt idx="12">
                  <c:v>5.22</c:v>
                </c:pt>
                <c:pt idx="13">
                  <c:v>5.18</c:v>
                </c:pt>
                <c:pt idx="14">
                  <c:v>5.14</c:v>
                </c:pt>
                <c:pt idx="15">
                  <c:v>5.1</c:v>
                </c:pt>
                <c:pt idx="16">
                  <c:v>5.06</c:v>
                </c:pt>
                <c:pt idx="17">
                  <c:v>5.02</c:v>
                </c:pt>
                <c:pt idx="18">
                  <c:v>4.98</c:v>
                </c:pt>
                <c:pt idx="19">
                  <c:v>4.94</c:v>
                </c:pt>
                <c:pt idx="20">
                  <c:v>4.9</c:v>
                </c:pt>
                <c:pt idx="21">
                  <c:v>4.86</c:v>
                </c:pt>
                <c:pt idx="22">
                  <c:v>4.82</c:v>
                </c:pt>
                <c:pt idx="23">
                  <c:v>4.78</c:v>
                </c:pt>
                <c:pt idx="24">
                  <c:v>4.74</c:v>
                </c:pt>
                <c:pt idx="25">
                  <c:v>4.7</c:v>
                </c:pt>
                <c:pt idx="26">
                  <c:v>4.66</c:v>
                </c:pt>
                <c:pt idx="27">
                  <c:v>4.62</c:v>
                </c:pt>
                <c:pt idx="28">
                  <c:v>4.58</c:v>
                </c:pt>
                <c:pt idx="29">
                  <c:v>4.54</c:v>
                </c:pt>
                <c:pt idx="30">
                  <c:v>4.5</c:v>
                </c:pt>
                <c:pt idx="31">
                  <c:v>4.46</c:v>
                </c:pt>
                <c:pt idx="32">
                  <c:v>4.42</c:v>
                </c:pt>
                <c:pt idx="33">
                  <c:v>4.38</c:v>
                </c:pt>
                <c:pt idx="34">
                  <c:v>4.34</c:v>
                </c:pt>
                <c:pt idx="35">
                  <c:v>4.3</c:v>
                </c:pt>
                <c:pt idx="36">
                  <c:v>4.26</c:v>
                </c:pt>
                <c:pt idx="37">
                  <c:v>4.22</c:v>
                </c:pt>
                <c:pt idx="38">
                  <c:v>4.18</c:v>
                </c:pt>
                <c:pt idx="39">
                  <c:v>4.14</c:v>
                </c:pt>
                <c:pt idx="40">
                  <c:v>4.1</c:v>
                </c:pt>
                <c:pt idx="41">
                  <c:v>4.06</c:v>
                </c:pt>
                <c:pt idx="42">
                  <c:v>4.02</c:v>
                </c:pt>
                <c:pt idx="43">
                  <c:v>3.98</c:v>
                </c:pt>
                <c:pt idx="44">
                  <c:v>3.94</c:v>
                </c:pt>
                <c:pt idx="45">
                  <c:v>3.9</c:v>
                </c:pt>
                <c:pt idx="46">
                  <c:v>3.86</c:v>
                </c:pt>
                <c:pt idx="47">
                  <c:v>3.82</c:v>
                </c:pt>
                <c:pt idx="48">
                  <c:v>3.78</c:v>
                </c:pt>
                <c:pt idx="49">
                  <c:v>3.74</c:v>
                </c:pt>
                <c:pt idx="50">
                  <c:v>3.7</c:v>
                </c:pt>
                <c:pt idx="51">
                  <c:v>3.66</c:v>
                </c:pt>
                <c:pt idx="52">
                  <c:v>3.62</c:v>
                </c:pt>
                <c:pt idx="53">
                  <c:v>3.58000000000001</c:v>
                </c:pt>
                <c:pt idx="54">
                  <c:v>3.54000000000001</c:v>
                </c:pt>
                <c:pt idx="55">
                  <c:v>3.50000000000001</c:v>
                </c:pt>
                <c:pt idx="56">
                  <c:v>3.46000000000001</c:v>
                </c:pt>
                <c:pt idx="57">
                  <c:v>3.42000000000001</c:v>
                </c:pt>
                <c:pt idx="58">
                  <c:v>3.38000000000001</c:v>
                </c:pt>
                <c:pt idx="59">
                  <c:v>3.34000000000001</c:v>
                </c:pt>
                <c:pt idx="60">
                  <c:v>3.3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aproksymacja!$W$3:$W$3</c:f>
              <c:strCache>
                <c:ptCount val="1"/>
                <c:pt idx="0">
                  <c:v>węzły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aproksymacja!$Y$2:$AB$2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aproksymacja!$Y$3:$AB$3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</c:numCache>
            </c:numRef>
          </c:yVal>
          <c:smooth val="0"/>
        </c:ser>
        <c:axId val="28079333"/>
        <c:axId val="53031143"/>
      </c:scatterChart>
      <c:valAx>
        <c:axId val="280793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31143"/>
        <c:crosses val="autoZero"/>
        <c:crossBetween val="midCat"/>
      </c:valAx>
      <c:valAx>
        <c:axId val="530311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793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91378773731715"/>
          <c:y val="0.0423412204234122"/>
          <c:w val="0.925381263616558"/>
          <c:h val="0.777085927770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aproksymacja!$AT$20:$AT$20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a933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aproksymacja!$AS$21:$AS$81</c:f>
              <c:numCache>
                <c:formatCode>General</c:formatCode>
                <c:ptCount val="6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-0.650000000000001</c:v>
                </c:pt>
                <c:pt idx="8">
                  <c:v>-0.600000000000001</c:v>
                </c:pt>
                <c:pt idx="9">
                  <c:v>-0.550000000000001</c:v>
                </c:pt>
                <c:pt idx="10">
                  <c:v>-0.500000000000001</c:v>
                </c:pt>
                <c:pt idx="11">
                  <c:v>-0.450000000000001</c:v>
                </c:pt>
                <c:pt idx="12">
                  <c:v>-0.400000000000001</c:v>
                </c:pt>
                <c:pt idx="13">
                  <c:v>-0.350000000000001</c:v>
                </c:pt>
                <c:pt idx="14">
                  <c:v>-0.300000000000001</c:v>
                </c:pt>
                <c:pt idx="15">
                  <c:v>-0.250000000000001</c:v>
                </c:pt>
                <c:pt idx="16">
                  <c:v>-0.200000000000001</c:v>
                </c:pt>
                <c:pt idx="17">
                  <c:v>-0.150000000000002</c:v>
                </c:pt>
                <c:pt idx="18">
                  <c:v>-0.100000000000002</c:v>
                </c:pt>
                <c:pt idx="19">
                  <c:v>-0.0500000000000018</c:v>
                </c:pt>
                <c:pt idx="20">
                  <c:v>0</c:v>
                </c:pt>
                <c:pt idx="21">
                  <c:v>0.049999999999998</c:v>
                </c:pt>
                <c:pt idx="22">
                  <c:v>0.0999999999999979</c:v>
                </c:pt>
                <c:pt idx="23">
                  <c:v>0.149999999999998</c:v>
                </c:pt>
                <c:pt idx="24">
                  <c:v>0.199999999999998</c:v>
                </c:pt>
                <c:pt idx="25">
                  <c:v>0.249999999999998</c:v>
                </c:pt>
                <c:pt idx="26">
                  <c:v>0.299999999999998</c:v>
                </c:pt>
                <c:pt idx="27">
                  <c:v>0.349999999999997</c:v>
                </c:pt>
                <c:pt idx="28">
                  <c:v>0.399999999999997</c:v>
                </c:pt>
                <c:pt idx="29">
                  <c:v>0.449999999999997</c:v>
                </c:pt>
                <c:pt idx="30">
                  <c:v>0.499999999999997</c:v>
                </c:pt>
                <c:pt idx="31">
                  <c:v>0.549999999999997</c:v>
                </c:pt>
                <c:pt idx="32">
                  <c:v>0.599999999999997</c:v>
                </c:pt>
                <c:pt idx="33">
                  <c:v>0.649999999999997</c:v>
                </c:pt>
                <c:pt idx="34">
                  <c:v>0.699999999999997</c:v>
                </c:pt>
                <c:pt idx="35">
                  <c:v>0.749999999999997</c:v>
                </c:pt>
                <c:pt idx="36">
                  <c:v>0.799999999999996</c:v>
                </c:pt>
                <c:pt idx="37">
                  <c:v>0.849999999999996</c:v>
                </c:pt>
                <c:pt idx="38">
                  <c:v>0.899999999999996</c:v>
                </c:pt>
                <c:pt idx="39">
                  <c:v>0.949999999999996</c:v>
                </c:pt>
                <c:pt idx="40">
                  <c:v>0.999999999999996</c:v>
                </c:pt>
                <c:pt idx="41">
                  <c:v>1.05</c:v>
                </c:pt>
                <c:pt idx="42">
                  <c:v>1.1</c:v>
                </c:pt>
                <c:pt idx="43">
                  <c:v>1.15</c:v>
                </c:pt>
                <c:pt idx="44">
                  <c:v>1.2</c:v>
                </c:pt>
                <c:pt idx="45">
                  <c:v>1.25</c:v>
                </c:pt>
                <c:pt idx="46">
                  <c:v>1.3</c:v>
                </c:pt>
                <c:pt idx="47">
                  <c:v>1.35</c:v>
                </c:pt>
                <c:pt idx="48">
                  <c:v>1.4</c:v>
                </c:pt>
                <c:pt idx="49">
                  <c:v>1.45</c:v>
                </c:pt>
                <c:pt idx="50">
                  <c:v>1.5</c:v>
                </c:pt>
                <c:pt idx="51">
                  <c:v>1.55</c:v>
                </c:pt>
                <c:pt idx="52">
                  <c:v>1.6</c:v>
                </c:pt>
                <c:pt idx="53">
                  <c:v>1.64999999999999</c:v>
                </c:pt>
                <c:pt idx="54">
                  <c:v>1.69999999999999</c:v>
                </c:pt>
                <c:pt idx="55">
                  <c:v>1.74999999999999</c:v>
                </c:pt>
                <c:pt idx="56">
                  <c:v>1.79999999999999</c:v>
                </c:pt>
                <c:pt idx="57">
                  <c:v>1.84999999999999</c:v>
                </c:pt>
                <c:pt idx="58">
                  <c:v>1.89999999999999</c:v>
                </c:pt>
                <c:pt idx="59">
                  <c:v>1.94999999999999</c:v>
                </c:pt>
                <c:pt idx="60">
                  <c:v>2</c:v>
                </c:pt>
              </c:numCache>
            </c:numRef>
          </c:xVal>
          <c:yVal>
            <c:numRef>
              <c:f>aproksymacja!$AT$21:$AT$81</c:f>
              <c:numCache>
                <c:formatCode>General</c:formatCode>
                <c:ptCount val="61"/>
                <c:pt idx="0">
                  <c:v>4.7</c:v>
                </c:pt>
                <c:pt idx="1">
                  <c:v>4.8075</c:v>
                </c:pt>
                <c:pt idx="2">
                  <c:v>4.91</c:v>
                </c:pt>
                <c:pt idx="3">
                  <c:v>5.0075</c:v>
                </c:pt>
                <c:pt idx="4">
                  <c:v>5.1</c:v>
                </c:pt>
                <c:pt idx="5">
                  <c:v>5.1875</c:v>
                </c:pt>
                <c:pt idx="6">
                  <c:v>5.27</c:v>
                </c:pt>
                <c:pt idx="7">
                  <c:v>5.3475</c:v>
                </c:pt>
                <c:pt idx="8">
                  <c:v>5.42</c:v>
                </c:pt>
                <c:pt idx="9">
                  <c:v>5.4875</c:v>
                </c:pt>
                <c:pt idx="10">
                  <c:v>5.55</c:v>
                </c:pt>
                <c:pt idx="11">
                  <c:v>5.6075</c:v>
                </c:pt>
                <c:pt idx="12">
                  <c:v>5.66</c:v>
                </c:pt>
                <c:pt idx="13">
                  <c:v>5.7075</c:v>
                </c:pt>
                <c:pt idx="14">
                  <c:v>5.75</c:v>
                </c:pt>
                <c:pt idx="15">
                  <c:v>5.7875</c:v>
                </c:pt>
                <c:pt idx="16">
                  <c:v>5.82</c:v>
                </c:pt>
                <c:pt idx="17">
                  <c:v>5.8475</c:v>
                </c:pt>
                <c:pt idx="18">
                  <c:v>5.87</c:v>
                </c:pt>
                <c:pt idx="19">
                  <c:v>5.8875</c:v>
                </c:pt>
                <c:pt idx="20">
                  <c:v>5.9</c:v>
                </c:pt>
                <c:pt idx="21">
                  <c:v>5.9075</c:v>
                </c:pt>
                <c:pt idx="22">
                  <c:v>5.91</c:v>
                </c:pt>
                <c:pt idx="23">
                  <c:v>5.9075</c:v>
                </c:pt>
                <c:pt idx="24">
                  <c:v>5.9</c:v>
                </c:pt>
                <c:pt idx="25">
                  <c:v>5.8875</c:v>
                </c:pt>
                <c:pt idx="26">
                  <c:v>5.87</c:v>
                </c:pt>
                <c:pt idx="27">
                  <c:v>5.8475</c:v>
                </c:pt>
                <c:pt idx="28">
                  <c:v>5.82</c:v>
                </c:pt>
                <c:pt idx="29">
                  <c:v>5.7875</c:v>
                </c:pt>
                <c:pt idx="30">
                  <c:v>5.75</c:v>
                </c:pt>
                <c:pt idx="31">
                  <c:v>5.7075</c:v>
                </c:pt>
                <c:pt idx="32">
                  <c:v>5.66</c:v>
                </c:pt>
                <c:pt idx="33">
                  <c:v>5.6075</c:v>
                </c:pt>
                <c:pt idx="34">
                  <c:v>5.55</c:v>
                </c:pt>
                <c:pt idx="35">
                  <c:v>5.4875</c:v>
                </c:pt>
                <c:pt idx="36">
                  <c:v>5.42000000000001</c:v>
                </c:pt>
                <c:pt idx="37">
                  <c:v>5.34750000000001</c:v>
                </c:pt>
                <c:pt idx="38">
                  <c:v>5.27000000000001</c:v>
                </c:pt>
                <c:pt idx="39">
                  <c:v>5.18750000000001</c:v>
                </c:pt>
                <c:pt idx="40">
                  <c:v>5.10000000000001</c:v>
                </c:pt>
                <c:pt idx="41">
                  <c:v>5.0075</c:v>
                </c:pt>
                <c:pt idx="42">
                  <c:v>4.91</c:v>
                </c:pt>
                <c:pt idx="43">
                  <c:v>4.8075</c:v>
                </c:pt>
                <c:pt idx="44">
                  <c:v>4.7</c:v>
                </c:pt>
                <c:pt idx="45">
                  <c:v>4.5875</c:v>
                </c:pt>
                <c:pt idx="46">
                  <c:v>4.47</c:v>
                </c:pt>
                <c:pt idx="47">
                  <c:v>4.3475</c:v>
                </c:pt>
                <c:pt idx="48">
                  <c:v>4.22</c:v>
                </c:pt>
                <c:pt idx="49">
                  <c:v>4.0875</c:v>
                </c:pt>
                <c:pt idx="50">
                  <c:v>3.95</c:v>
                </c:pt>
                <c:pt idx="51">
                  <c:v>3.8075</c:v>
                </c:pt>
                <c:pt idx="52">
                  <c:v>3.66</c:v>
                </c:pt>
                <c:pt idx="53">
                  <c:v>3.50750000000003</c:v>
                </c:pt>
                <c:pt idx="54">
                  <c:v>3.35000000000003</c:v>
                </c:pt>
                <c:pt idx="55">
                  <c:v>3.18750000000003</c:v>
                </c:pt>
                <c:pt idx="56">
                  <c:v>3.02000000000003</c:v>
                </c:pt>
                <c:pt idx="57">
                  <c:v>2.84750000000004</c:v>
                </c:pt>
                <c:pt idx="58">
                  <c:v>2.67000000000004</c:v>
                </c:pt>
                <c:pt idx="59">
                  <c:v>2.48750000000004</c:v>
                </c:pt>
                <c:pt idx="60">
                  <c:v>2.3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aproksymacja!$W$3:$W$3</c:f>
              <c:strCache>
                <c:ptCount val="1"/>
                <c:pt idx="0">
                  <c:v>węzły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aproksymacja!$Y$2:$AB$2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aproksymacja!$Y$3:$AB$3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</c:numCache>
            </c:numRef>
          </c:yVal>
          <c:smooth val="0"/>
        </c:ser>
        <c:axId val="28460211"/>
        <c:axId val="67892877"/>
      </c:scatterChart>
      <c:valAx>
        <c:axId val="284602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92877"/>
        <c:crosses val="autoZero"/>
        <c:crossBetween val="midCat"/>
      </c:valAx>
      <c:valAx>
        <c:axId val="678928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602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415650978186137"/>
          <c:y val="0.932881431270141"/>
          <c:w val="0.247327957997375"/>
          <c:h val="0.067007445271696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aproksymacja!$N$19</c:f>
              <c:strCache>
                <c:ptCount val="1"/>
                <c:pt idx="0">
                  <c:v>P1(x)=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Pt>
            <c:idx val="45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Pt>
            <c:idx val="47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Lbls>
            <c:dLbl>
              <c:idx val="4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aproksymacja!$O$22:$O$82</c:f>
              <c:numCache>
                <c:formatCode>General</c:formatCode>
                <c:ptCount val="6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-0.650000000000001</c:v>
                </c:pt>
                <c:pt idx="8">
                  <c:v>-0.600000000000001</c:v>
                </c:pt>
                <c:pt idx="9">
                  <c:v>-0.550000000000001</c:v>
                </c:pt>
                <c:pt idx="10">
                  <c:v>-0.500000000000001</c:v>
                </c:pt>
                <c:pt idx="11">
                  <c:v>-0.450000000000001</c:v>
                </c:pt>
                <c:pt idx="12">
                  <c:v>-0.400000000000001</c:v>
                </c:pt>
                <c:pt idx="13">
                  <c:v>-0.350000000000001</c:v>
                </c:pt>
                <c:pt idx="14">
                  <c:v>-0.300000000000001</c:v>
                </c:pt>
                <c:pt idx="15">
                  <c:v>-0.250000000000001</c:v>
                </c:pt>
                <c:pt idx="16">
                  <c:v>-0.200000000000001</c:v>
                </c:pt>
                <c:pt idx="17">
                  <c:v>-0.150000000000002</c:v>
                </c:pt>
                <c:pt idx="18">
                  <c:v>-0.100000000000002</c:v>
                </c:pt>
                <c:pt idx="19">
                  <c:v>-0.0500000000000018</c:v>
                </c:pt>
                <c:pt idx="20">
                  <c:v>0</c:v>
                </c:pt>
                <c:pt idx="21">
                  <c:v>0.049999999999998</c:v>
                </c:pt>
                <c:pt idx="22">
                  <c:v>0.0999999999999979</c:v>
                </c:pt>
                <c:pt idx="23">
                  <c:v>0.149999999999998</c:v>
                </c:pt>
                <c:pt idx="24">
                  <c:v>0.199999999999998</c:v>
                </c:pt>
                <c:pt idx="25">
                  <c:v>0.249999999999998</c:v>
                </c:pt>
                <c:pt idx="26">
                  <c:v>0.299999999999998</c:v>
                </c:pt>
                <c:pt idx="27">
                  <c:v>0.349999999999997</c:v>
                </c:pt>
                <c:pt idx="28">
                  <c:v>0.399999999999997</c:v>
                </c:pt>
                <c:pt idx="29">
                  <c:v>0.449999999999997</c:v>
                </c:pt>
                <c:pt idx="30">
                  <c:v>0.499999999999997</c:v>
                </c:pt>
                <c:pt idx="31">
                  <c:v>0.549999999999997</c:v>
                </c:pt>
                <c:pt idx="32">
                  <c:v>0.599999999999997</c:v>
                </c:pt>
                <c:pt idx="33">
                  <c:v>0.649999999999997</c:v>
                </c:pt>
                <c:pt idx="34">
                  <c:v>0.699999999999997</c:v>
                </c:pt>
                <c:pt idx="35">
                  <c:v>0.749999999999997</c:v>
                </c:pt>
                <c:pt idx="36">
                  <c:v>0.799999999999996</c:v>
                </c:pt>
                <c:pt idx="37">
                  <c:v>0.849999999999996</c:v>
                </c:pt>
                <c:pt idx="38">
                  <c:v>0.899999999999996</c:v>
                </c:pt>
                <c:pt idx="39">
                  <c:v>0.949999999999996</c:v>
                </c:pt>
                <c:pt idx="40">
                  <c:v>0.999999999999996</c:v>
                </c:pt>
                <c:pt idx="41">
                  <c:v>1.05</c:v>
                </c:pt>
                <c:pt idx="42">
                  <c:v>1.1</c:v>
                </c:pt>
                <c:pt idx="43">
                  <c:v>1.15</c:v>
                </c:pt>
                <c:pt idx="44">
                  <c:v>1.2</c:v>
                </c:pt>
                <c:pt idx="45">
                  <c:v>1.25</c:v>
                </c:pt>
                <c:pt idx="46">
                  <c:v>1.3</c:v>
                </c:pt>
                <c:pt idx="47">
                  <c:v>1.35</c:v>
                </c:pt>
                <c:pt idx="48">
                  <c:v>1.4</c:v>
                </c:pt>
                <c:pt idx="49">
                  <c:v>1.45</c:v>
                </c:pt>
                <c:pt idx="50">
                  <c:v>1.5</c:v>
                </c:pt>
                <c:pt idx="51">
                  <c:v>1.55</c:v>
                </c:pt>
                <c:pt idx="52">
                  <c:v>1.6</c:v>
                </c:pt>
                <c:pt idx="53">
                  <c:v>1.64999999999999</c:v>
                </c:pt>
                <c:pt idx="54">
                  <c:v>1.69999999999999</c:v>
                </c:pt>
                <c:pt idx="55">
                  <c:v>1.74999999999999</c:v>
                </c:pt>
                <c:pt idx="56">
                  <c:v>1.79999999999999</c:v>
                </c:pt>
                <c:pt idx="57">
                  <c:v>1.84999999999999</c:v>
                </c:pt>
                <c:pt idx="58">
                  <c:v>1.89999999999999</c:v>
                </c:pt>
                <c:pt idx="59">
                  <c:v>1.94999999999999</c:v>
                </c:pt>
                <c:pt idx="60">
                  <c:v>2</c:v>
                </c:pt>
              </c:numCache>
            </c:numRef>
          </c:xVal>
          <c:yVal>
            <c:numRef>
              <c:f>aproksymacja!$P$22:$P$82</c:f>
              <c:numCache>
                <c:formatCode>General</c:formatCode>
                <c:ptCount val="61"/>
                <c:pt idx="0">
                  <c:v>5.7</c:v>
                </c:pt>
                <c:pt idx="1">
                  <c:v>5.66</c:v>
                </c:pt>
                <c:pt idx="2">
                  <c:v>5.62</c:v>
                </c:pt>
                <c:pt idx="3">
                  <c:v>5.58</c:v>
                </c:pt>
                <c:pt idx="4">
                  <c:v>5.54</c:v>
                </c:pt>
                <c:pt idx="5">
                  <c:v>5.5</c:v>
                </c:pt>
                <c:pt idx="6">
                  <c:v>5.46</c:v>
                </c:pt>
                <c:pt idx="7">
                  <c:v>5.42</c:v>
                </c:pt>
                <c:pt idx="8">
                  <c:v>5.38</c:v>
                </c:pt>
                <c:pt idx="9">
                  <c:v>5.34</c:v>
                </c:pt>
                <c:pt idx="10">
                  <c:v>5.3</c:v>
                </c:pt>
                <c:pt idx="11">
                  <c:v>5.26</c:v>
                </c:pt>
                <c:pt idx="12">
                  <c:v>5.22</c:v>
                </c:pt>
                <c:pt idx="13">
                  <c:v>5.18</c:v>
                </c:pt>
                <c:pt idx="14">
                  <c:v>5.14</c:v>
                </c:pt>
                <c:pt idx="15">
                  <c:v>5.1</c:v>
                </c:pt>
                <c:pt idx="16">
                  <c:v>5.06</c:v>
                </c:pt>
                <c:pt idx="17">
                  <c:v>5.02</c:v>
                </c:pt>
                <c:pt idx="18">
                  <c:v>4.98</c:v>
                </c:pt>
                <c:pt idx="19">
                  <c:v>4.94</c:v>
                </c:pt>
                <c:pt idx="20">
                  <c:v>4.9</c:v>
                </c:pt>
                <c:pt idx="21">
                  <c:v>4.86</c:v>
                </c:pt>
                <c:pt idx="22">
                  <c:v>4.82</c:v>
                </c:pt>
                <c:pt idx="23">
                  <c:v>4.78</c:v>
                </c:pt>
                <c:pt idx="24">
                  <c:v>4.74</c:v>
                </c:pt>
                <c:pt idx="25">
                  <c:v>4.7</c:v>
                </c:pt>
                <c:pt idx="26">
                  <c:v>4.66</c:v>
                </c:pt>
                <c:pt idx="27">
                  <c:v>4.62</c:v>
                </c:pt>
                <c:pt idx="28">
                  <c:v>4.58</c:v>
                </c:pt>
                <c:pt idx="29">
                  <c:v>4.54</c:v>
                </c:pt>
                <c:pt idx="30">
                  <c:v>4.5</c:v>
                </c:pt>
                <c:pt idx="31">
                  <c:v>4.46</c:v>
                </c:pt>
                <c:pt idx="32">
                  <c:v>4.42</c:v>
                </c:pt>
                <c:pt idx="33">
                  <c:v>4.38</c:v>
                </c:pt>
                <c:pt idx="34">
                  <c:v>4.34</c:v>
                </c:pt>
                <c:pt idx="35">
                  <c:v>4.3</c:v>
                </c:pt>
                <c:pt idx="36">
                  <c:v>4.26</c:v>
                </c:pt>
                <c:pt idx="37">
                  <c:v>4.22</c:v>
                </c:pt>
                <c:pt idx="38">
                  <c:v>4.18</c:v>
                </c:pt>
                <c:pt idx="39">
                  <c:v>4.14</c:v>
                </c:pt>
                <c:pt idx="40">
                  <c:v>4.1</c:v>
                </c:pt>
                <c:pt idx="41">
                  <c:v>4.06</c:v>
                </c:pt>
                <c:pt idx="42">
                  <c:v>4.02</c:v>
                </c:pt>
                <c:pt idx="43">
                  <c:v>3.98</c:v>
                </c:pt>
                <c:pt idx="44">
                  <c:v>3.94</c:v>
                </c:pt>
                <c:pt idx="45">
                  <c:v>3.9</c:v>
                </c:pt>
                <c:pt idx="46">
                  <c:v>3.86</c:v>
                </c:pt>
                <c:pt idx="47">
                  <c:v>3.82</c:v>
                </c:pt>
                <c:pt idx="48">
                  <c:v>3.78</c:v>
                </c:pt>
                <c:pt idx="49">
                  <c:v>3.74</c:v>
                </c:pt>
                <c:pt idx="50">
                  <c:v>3.7</c:v>
                </c:pt>
                <c:pt idx="51">
                  <c:v>3.66</c:v>
                </c:pt>
                <c:pt idx="52">
                  <c:v>3.62</c:v>
                </c:pt>
                <c:pt idx="53">
                  <c:v>3.58000000000001</c:v>
                </c:pt>
                <c:pt idx="54">
                  <c:v>3.54000000000001</c:v>
                </c:pt>
                <c:pt idx="55">
                  <c:v>3.50000000000001</c:v>
                </c:pt>
                <c:pt idx="56">
                  <c:v>3.46000000000001</c:v>
                </c:pt>
                <c:pt idx="57">
                  <c:v>3.42000000000001</c:v>
                </c:pt>
                <c:pt idx="58">
                  <c:v>3.38000000000001</c:v>
                </c:pt>
                <c:pt idx="59">
                  <c:v>3.34000000000001</c:v>
                </c:pt>
                <c:pt idx="60">
                  <c:v>3.3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aproksymacja!$AQ$17</c:f>
              <c:strCache>
                <c:ptCount val="1"/>
                <c:pt idx="0">
                  <c:v>P2(x)=</c:v>
                </c:pt>
              </c:strCache>
            </c:strRef>
          </c:tx>
          <c:spPr>
            <a:solidFill>
              <a:srgbClr val="00a933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00a933"/>
              </a:solidFill>
            </c:spPr>
          </c:marker>
          <c:dPt>
            <c:idx val="28"/>
            <c:marker>
              <c:symbol val="diamond"/>
              <c:size val="3"/>
              <c:spPr>
                <a:solidFill>
                  <a:srgbClr val="00a933"/>
                </a:solidFill>
              </c:spPr>
            </c:marker>
          </c:dPt>
          <c:dLbls>
            <c:dLbl>
              <c:idx val="2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aproksymacja!$AS$21:$AS$81</c:f>
              <c:numCache>
                <c:formatCode>General</c:formatCode>
                <c:ptCount val="6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-0.650000000000001</c:v>
                </c:pt>
                <c:pt idx="8">
                  <c:v>-0.600000000000001</c:v>
                </c:pt>
                <c:pt idx="9">
                  <c:v>-0.550000000000001</c:v>
                </c:pt>
                <c:pt idx="10">
                  <c:v>-0.500000000000001</c:v>
                </c:pt>
                <c:pt idx="11">
                  <c:v>-0.450000000000001</c:v>
                </c:pt>
                <c:pt idx="12">
                  <c:v>-0.400000000000001</c:v>
                </c:pt>
                <c:pt idx="13">
                  <c:v>-0.350000000000001</c:v>
                </c:pt>
                <c:pt idx="14">
                  <c:v>-0.300000000000001</c:v>
                </c:pt>
                <c:pt idx="15">
                  <c:v>-0.250000000000001</c:v>
                </c:pt>
                <c:pt idx="16">
                  <c:v>-0.200000000000001</c:v>
                </c:pt>
                <c:pt idx="17">
                  <c:v>-0.150000000000002</c:v>
                </c:pt>
                <c:pt idx="18">
                  <c:v>-0.100000000000002</c:v>
                </c:pt>
                <c:pt idx="19">
                  <c:v>-0.0500000000000018</c:v>
                </c:pt>
                <c:pt idx="20">
                  <c:v>0</c:v>
                </c:pt>
                <c:pt idx="21">
                  <c:v>0.049999999999998</c:v>
                </c:pt>
                <c:pt idx="22">
                  <c:v>0.0999999999999979</c:v>
                </c:pt>
                <c:pt idx="23">
                  <c:v>0.149999999999998</c:v>
                </c:pt>
                <c:pt idx="24">
                  <c:v>0.199999999999998</c:v>
                </c:pt>
                <c:pt idx="25">
                  <c:v>0.249999999999998</c:v>
                </c:pt>
                <c:pt idx="26">
                  <c:v>0.299999999999998</c:v>
                </c:pt>
                <c:pt idx="27">
                  <c:v>0.349999999999997</c:v>
                </c:pt>
                <c:pt idx="28">
                  <c:v>0.399999999999997</c:v>
                </c:pt>
                <c:pt idx="29">
                  <c:v>0.449999999999997</c:v>
                </c:pt>
                <c:pt idx="30">
                  <c:v>0.499999999999997</c:v>
                </c:pt>
                <c:pt idx="31">
                  <c:v>0.549999999999997</c:v>
                </c:pt>
                <c:pt idx="32">
                  <c:v>0.599999999999997</c:v>
                </c:pt>
                <c:pt idx="33">
                  <c:v>0.649999999999997</c:v>
                </c:pt>
                <c:pt idx="34">
                  <c:v>0.699999999999997</c:v>
                </c:pt>
                <c:pt idx="35">
                  <c:v>0.749999999999997</c:v>
                </c:pt>
                <c:pt idx="36">
                  <c:v>0.799999999999996</c:v>
                </c:pt>
                <c:pt idx="37">
                  <c:v>0.849999999999996</c:v>
                </c:pt>
                <c:pt idx="38">
                  <c:v>0.899999999999996</c:v>
                </c:pt>
                <c:pt idx="39">
                  <c:v>0.949999999999996</c:v>
                </c:pt>
                <c:pt idx="40">
                  <c:v>0.999999999999996</c:v>
                </c:pt>
                <c:pt idx="41">
                  <c:v>1.05</c:v>
                </c:pt>
                <c:pt idx="42">
                  <c:v>1.1</c:v>
                </c:pt>
                <c:pt idx="43">
                  <c:v>1.15</c:v>
                </c:pt>
                <c:pt idx="44">
                  <c:v>1.2</c:v>
                </c:pt>
                <c:pt idx="45">
                  <c:v>1.25</c:v>
                </c:pt>
                <c:pt idx="46">
                  <c:v>1.3</c:v>
                </c:pt>
                <c:pt idx="47">
                  <c:v>1.35</c:v>
                </c:pt>
                <c:pt idx="48">
                  <c:v>1.4</c:v>
                </c:pt>
                <c:pt idx="49">
                  <c:v>1.45</c:v>
                </c:pt>
                <c:pt idx="50">
                  <c:v>1.5</c:v>
                </c:pt>
                <c:pt idx="51">
                  <c:v>1.55</c:v>
                </c:pt>
                <c:pt idx="52">
                  <c:v>1.6</c:v>
                </c:pt>
                <c:pt idx="53">
                  <c:v>1.64999999999999</c:v>
                </c:pt>
                <c:pt idx="54">
                  <c:v>1.69999999999999</c:v>
                </c:pt>
                <c:pt idx="55">
                  <c:v>1.74999999999999</c:v>
                </c:pt>
                <c:pt idx="56">
                  <c:v>1.79999999999999</c:v>
                </c:pt>
                <c:pt idx="57">
                  <c:v>1.84999999999999</c:v>
                </c:pt>
                <c:pt idx="58">
                  <c:v>1.89999999999999</c:v>
                </c:pt>
                <c:pt idx="59">
                  <c:v>1.94999999999999</c:v>
                </c:pt>
                <c:pt idx="60">
                  <c:v>2</c:v>
                </c:pt>
              </c:numCache>
            </c:numRef>
          </c:xVal>
          <c:yVal>
            <c:numRef>
              <c:f>aproksymacja!$AT$21:$AT$81</c:f>
              <c:numCache>
                <c:formatCode>General</c:formatCode>
                <c:ptCount val="61"/>
                <c:pt idx="0">
                  <c:v>4.7</c:v>
                </c:pt>
                <c:pt idx="1">
                  <c:v>4.8075</c:v>
                </c:pt>
                <c:pt idx="2">
                  <c:v>4.91</c:v>
                </c:pt>
                <c:pt idx="3">
                  <c:v>5.0075</c:v>
                </c:pt>
                <c:pt idx="4">
                  <c:v>5.1</c:v>
                </c:pt>
                <c:pt idx="5">
                  <c:v>5.1875</c:v>
                </c:pt>
                <c:pt idx="6">
                  <c:v>5.27</c:v>
                </c:pt>
                <c:pt idx="7">
                  <c:v>5.3475</c:v>
                </c:pt>
                <c:pt idx="8">
                  <c:v>5.42</c:v>
                </c:pt>
                <c:pt idx="9">
                  <c:v>5.4875</c:v>
                </c:pt>
                <c:pt idx="10">
                  <c:v>5.55</c:v>
                </c:pt>
                <c:pt idx="11">
                  <c:v>5.6075</c:v>
                </c:pt>
                <c:pt idx="12">
                  <c:v>5.66</c:v>
                </c:pt>
                <c:pt idx="13">
                  <c:v>5.7075</c:v>
                </c:pt>
                <c:pt idx="14">
                  <c:v>5.75</c:v>
                </c:pt>
                <c:pt idx="15">
                  <c:v>5.7875</c:v>
                </c:pt>
                <c:pt idx="16">
                  <c:v>5.82</c:v>
                </c:pt>
                <c:pt idx="17">
                  <c:v>5.8475</c:v>
                </c:pt>
                <c:pt idx="18">
                  <c:v>5.87</c:v>
                </c:pt>
                <c:pt idx="19">
                  <c:v>5.8875</c:v>
                </c:pt>
                <c:pt idx="20">
                  <c:v>5.9</c:v>
                </c:pt>
                <c:pt idx="21">
                  <c:v>5.9075</c:v>
                </c:pt>
                <c:pt idx="22">
                  <c:v>5.91</c:v>
                </c:pt>
                <c:pt idx="23">
                  <c:v>5.9075</c:v>
                </c:pt>
                <c:pt idx="24">
                  <c:v>5.9</c:v>
                </c:pt>
                <c:pt idx="25">
                  <c:v>5.8875</c:v>
                </c:pt>
                <c:pt idx="26">
                  <c:v>5.87</c:v>
                </c:pt>
                <c:pt idx="27">
                  <c:v>5.8475</c:v>
                </c:pt>
                <c:pt idx="28">
                  <c:v>5.82</c:v>
                </c:pt>
                <c:pt idx="29">
                  <c:v>5.7875</c:v>
                </c:pt>
                <c:pt idx="30">
                  <c:v>5.75</c:v>
                </c:pt>
                <c:pt idx="31">
                  <c:v>5.7075</c:v>
                </c:pt>
                <c:pt idx="32">
                  <c:v>5.66</c:v>
                </c:pt>
                <c:pt idx="33">
                  <c:v>5.6075</c:v>
                </c:pt>
                <c:pt idx="34">
                  <c:v>5.55</c:v>
                </c:pt>
                <c:pt idx="35">
                  <c:v>5.4875</c:v>
                </c:pt>
                <c:pt idx="36">
                  <c:v>5.42000000000001</c:v>
                </c:pt>
                <c:pt idx="37">
                  <c:v>5.34750000000001</c:v>
                </c:pt>
                <c:pt idx="38">
                  <c:v>5.27000000000001</c:v>
                </c:pt>
                <c:pt idx="39">
                  <c:v>5.18750000000001</c:v>
                </c:pt>
                <c:pt idx="40">
                  <c:v>5.10000000000001</c:v>
                </c:pt>
                <c:pt idx="41">
                  <c:v>5.0075</c:v>
                </c:pt>
                <c:pt idx="42">
                  <c:v>4.91</c:v>
                </c:pt>
                <c:pt idx="43">
                  <c:v>4.8075</c:v>
                </c:pt>
                <c:pt idx="44">
                  <c:v>4.7</c:v>
                </c:pt>
                <c:pt idx="45">
                  <c:v>4.5875</c:v>
                </c:pt>
                <c:pt idx="46">
                  <c:v>4.47</c:v>
                </c:pt>
                <c:pt idx="47">
                  <c:v>4.3475</c:v>
                </c:pt>
                <c:pt idx="48">
                  <c:v>4.22</c:v>
                </c:pt>
                <c:pt idx="49">
                  <c:v>4.0875</c:v>
                </c:pt>
                <c:pt idx="50">
                  <c:v>3.95</c:v>
                </c:pt>
                <c:pt idx="51">
                  <c:v>3.8075</c:v>
                </c:pt>
                <c:pt idx="52">
                  <c:v>3.66</c:v>
                </c:pt>
                <c:pt idx="53">
                  <c:v>3.50750000000003</c:v>
                </c:pt>
                <c:pt idx="54">
                  <c:v>3.35000000000003</c:v>
                </c:pt>
                <c:pt idx="55">
                  <c:v>3.18750000000003</c:v>
                </c:pt>
                <c:pt idx="56">
                  <c:v>3.02000000000003</c:v>
                </c:pt>
                <c:pt idx="57">
                  <c:v>2.84750000000004</c:v>
                </c:pt>
                <c:pt idx="58">
                  <c:v>2.67000000000004</c:v>
                </c:pt>
                <c:pt idx="59">
                  <c:v>2.48750000000004</c:v>
                </c:pt>
                <c:pt idx="60">
                  <c:v>2.3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aproksymacja!$W$3:$W$3</c:f>
              <c:strCache>
                <c:ptCount val="1"/>
                <c:pt idx="0">
                  <c:v>węzły</c:v>
                </c:pt>
              </c:strCache>
            </c:strRef>
          </c:tx>
          <c:spPr>
            <a:solidFill>
              <a:srgbClr val="ff0000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aproksymacja!$Y$2:$AB$2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aproksymacja!$Y$3:$AB$3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</c:numCache>
            </c:numRef>
          </c:yVal>
          <c:smooth val="0"/>
        </c:ser>
        <c:axId val="8610050"/>
        <c:axId val="65441169"/>
      </c:scatterChart>
      <c:valAx>
        <c:axId val="86100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441169"/>
        <c:crosses val="autoZero"/>
        <c:crossBetween val="midCat"/>
      </c:valAx>
      <c:valAx>
        <c:axId val="654411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00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8640540033752"/>
          <c:y val="0.916990776752973"/>
          <c:w val="0.363335208450528"/>
          <c:h val="0.067007445271696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4.xml"/><Relationship Id="rId2" Type="http://schemas.openxmlformats.org/officeDocument/2006/relationships/image" Target="../media/image19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6.xml"/><Relationship Id="rId2" Type="http://schemas.openxmlformats.org/officeDocument/2006/relationships/image" Target="../media/image20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image" Target="../media/image201.png"/><Relationship Id="rId3" Type="http://schemas.openxmlformats.org/officeDocument/2006/relationships/image" Target="../media/image202.png"/><Relationship Id="rId4" Type="http://schemas.openxmlformats.org/officeDocument/2006/relationships/chart" Target="../charts/chart218.xml"/><Relationship Id="rId5" Type="http://schemas.openxmlformats.org/officeDocument/2006/relationships/chart" Target="../charts/chart2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293400</xdr:colOff>
      <xdr:row>4</xdr:row>
      <xdr:rowOff>201960</xdr:rowOff>
    </xdr:from>
    <xdr:to>
      <xdr:col>29</xdr:col>
      <xdr:colOff>127440</xdr:colOff>
      <xdr:row>21</xdr:row>
      <xdr:rowOff>186480</xdr:rowOff>
    </xdr:to>
    <xdr:graphicFrame>
      <xdr:nvGraphicFramePr>
        <xdr:cNvPr id="0" name="Wykres 1"/>
        <xdr:cNvGraphicFramePr/>
      </xdr:nvGraphicFramePr>
      <xdr:xfrm>
        <a:off x="4915440" y="1029240"/>
        <a:ext cx="5584680" cy="375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41760</xdr:colOff>
      <xdr:row>31</xdr:row>
      <xdr:rowOff>67680</xdr:rowOff>
    </xdr:from>
    <xdr:to>
      <xdr:col>18</xdr:col>
      <xdr:colOff>104040</xdr:colOff>
      <xdr:row>40</xdr:row>
      <xdr:rowOff>143280</xdr:rowOff>
    </xdr:to>
    <xdr:pic>
      <xdr:nvPicPr>
        <xdr:cNvPr id="1" name="Obraz 1" descr=""/>
        <xdr:cNvPicPr/>
      </xdr:nvPicPr>
      <xdr:blipFill>
        <a:blip r:embed="rId2"/>
        <a:stretch/>
      </xdr:blipFill>
      <xdr:spPr>
        <a:xfrm>
          <a:off x="41760" y="6878520"/>
          <a:ext cx="6481440" cy="2070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235080</xdr:colOff>
      <xdr:row>1</xdr:row>
      <xdr:rowOff>88200</xdr:rowOff>
    </xdr:from>
    <xdr:to>
      <xdr:col>26</xdr:col>
      <xdr:colOff>233640</xdr:colOff>
      <xdr:row>16</xdr:row>
      <xdr:rowOff>49680</xdr:rowOff>
    </xdr:to>
    <xdr:graphicFrame>
      <xdr:nvGraphicFramePr>
        <xdr:cNvPr id="2" name="Wykres 3"/>
        <xdr:cNvGraphicFramePr/>
      </xdr:nvGraphicFramePr>
      <xdr:xfrm>
        <a:off x="4254480" y="250920"/>
        <a:ext cx="642996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284760</xdr:colOff>
      <xdr:row>1</xdr:row>
      <xdr:rowOff>78480</xdr:rowOff>
    </xdr:from>
    <xdr:to>
      <xdr:col>29</xdr:col>
      <xdr:colOff>309960</xdr:colOff>
      <xdr:row>20</xdr:row>
      <xdr:rowOff>212040</xdr:rowOff>
    </xdr:to>
    <xdr:graphicFrame>
      <xdr:nvGraphicFramePr>
        <xdr:cNvPr id="3" name="Wykres 1"/>
        <xdr:cNvGraphicFramePr/>
      </xdr:nvGraphicFramePr>
      <xdr:xfrm>
        <a:off x="4152600" y="241200"/>
        <a:ext cx="6494400" cy="434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103320</xdr:colOff>
      <xdr:row>56</xdr:row>
      <xdr:rowOff>60480</xdr:rowOff>
    </xdr:from>
    <xdr:to>
      <xdr:col>18</xdr:col>
      <xdr:colOff>199800</xdr:colOff>
      <xdr:row>65</xdr:row>
      <xdr:rowOff>136080</xdr:rowOff>
    </xdr:to>
    <xdr:pic>
      <xdr:nvPicPr>
        <xdr:cNvPr id="4" name="Obraz 1" descr=""/>
        <xdr:cNvPicPr/>
      </xdr:nvPicPr>
      <xdr:blipFill>
        <a:blip r:embed="rId2"/>
        <a:stretch/>
      </xdr:blipFill>
      <xdr:spPr>
        <a:xfrm>
          <a:off x="103320" y="12411720"/>
          <a:ext cx="6480000" cy="2070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21600</xdr:colOff>
      <xdr:row>5</xdr:row>
      <xdr:rowOff>186840</xdr:rowOff>
    </xdr:from>
    <xdr:to>
      <xdr:col>25</xdr:col>
      <xdr:colOff>58680</xdr:colOff>
      <xdr:row>17</xdr:row>
      <xdr:rowOff>44280</xdr:rowOff>
    </xdr:to>
    <xdr:graphicFrame>
      <xdr:nvGraphicFramePr>
        <xdr:cNvPr id="5" name=""/>
        <xdr:cNvGraphicFramePr/>
      </xdr:nvGraphicFramePr>
      <xdr:xfrm>
        <a:off x="3465360" y="1409040"/>
        <a:ext cx="4480560" cy="279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62640</xdr:colOff>
      <xdr:row>28</xdr:row>
      <xdr:rowOff>-720</xdr:rowOff>
    </xdr:from>
    <xdr:to>
      <xdr:col>11</xdr:col>
      <xdr:colOff>261000</xdr:colOff>
      <xdr:row>35</xdr:row>
      <xdr:rowOff>227520</xdr:rowOff>
    </xdr:to>
    <xdr:pic>
      <xdr:nvPicPr>
        <xdr:cNvPr id="6" name="Obraz 2" descr=""/>
        <xdr:cNvPicPr/>
      </xdr:nvPicPr>
      <xdr:blipFill>
        <a:blip r:embed="rId2"/>
        <a:stretch/>
      </xdr:blipFill>
      <xdr:spPr>
        <a:xfrm>
          <a:off x="688680" y="6844680"/>
          <a:ext cx="3016080" cy="1939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27</xdr:col>
      <xdr:colOff>221040</xdr:colOff>
      <xdr:row>37</xdr:row>
      <xdr:rowOff>23760</xdr:rowOff>
    </xdr:from>
    <xdr:to>
      <xdr:col>38</xdr:col>
      <xdr:colOff>8640</xdr:colOff>
      <xdr:row>46</xdr:row>
      <xdr:rowOff>228960</xdr:rowOff>
    </xdr:to>
    <xdr:pic>
      <xdr:nvPicPr>
        <xdr:cNvPr id="7" name="Obraz 3" descr=""/>
        <xdr:cNvPicPr/>
      </xdr:nvPicPr>
      <xdr:blipFill>
        <a:blip r:embed="rId3"/>
        <a:stretch/>
      </xdr:blipFill>
      <xdr:spPr>
        <a:xfrm>
          <a:off x="8734320" y="9069480"/>
          <a:ext cx="3231360" cy="240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43920</xdr:colOff>
      <xdr:row>3</xdr:row>
      <xdr:rowOff>190080</xdr:rowOff>
    </xdr:from>
    <xdr:to>
      <xdr:col>54</xdr:col>
      <xdr:colOff>172440</xdr:colOff>
      <xdr:row>14</xdr:row>
      <xdr:rowOff>102240</xdr:rowOff>
    </xdr:to>
    <xdr:graphicFrame>
      <xdr:nvGraphicFramePr>
        <xdr:cNvPr id="8" name=""/>
        <xdr:cNvGraphicFramePr/>
      </xdr:nvGraphicFramePr>
      <xdr:xfrm>
        <a:off x="12627000" y="923400"/>
        <a:ext cx="4626360" cy="260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57</xdr:col>
      <xdr:colOff>232560</xdr:colOff>
      <xdr:row>1</xdr:row>
      <xdr:rowOff>127080</xdr:rowOff>
    </xdr:from>
    <xdr:to>
      <xdr:col>69</xdr:col>
      <xdr:colOff>648000</xdr:colOff>
      <xdr:row>21</xdr:row>
      <xdr:rowOff>146880</xdr:rowOff>
    </xdr:to>
    <xdr:graphicFrame>
      <xdr:nvGraphicFramePr>
        <xdr:cNvPr id="9" name=""/>
        <xdr:cNvGraphicFramePr/>
      </xdr:nvGraphicFramePr>
      <xdr:xfrm>
        <a:off x="18252720" y="371520"/>
        <a:ext cx="7185600" cy="49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S7QIU0i1qLE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15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AM16" activeCellId="0" sqref="AM16"/>
    </sheetView>
  </sheetViews>
  <sheetFormatPr defaultColWidth="11.8046875" defaultRowHeight="12.75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5.57"/>
    <col collapsed="false" customWidth="true" hidden="false" outlineLevel="0" max="3" min="3" style="1" width="4.43"/>
    <col collapsed="false" customWidth="true" hidden="false" outlineLevel="0" max="4" min="4" style="2" width="4.43"/>
    <col collapsed="false" customWidth="true" hidden="false" outlineLevel="0" max="5" min="5" style="1" width="4.43"/>
    <col collapsed="false" customWidth="true" hidden="false" outlineLevel="0" max="6" min="6" style="2" width="4.43"/>
    <col collapsed="false" customWidth="true" hidden="false" outlineLevel="0" max="7" min="7" style="1" width="5.73"/>
    <col collapsed="false" customWidth="true" hidden="false" outlineLevel="0" max="9" min="8" style="2" width="4.43"/>
    <col collapsed="false" customWidth="true" hidden="false" outlineLevel="0" max="12" min="10" style="2" width="5.09"/>
    <col collapsed="false" customWidth="true" hidden="false" outlineLevel="0" max="32" min="13" style="0" width="5.09"/>
    <col collapsed="false" customWidth="true" hidden="false" outlineLevel="0" max="33" min="33" style="2" width="5.09"/>
    <col collapsed="false" customWidth="true" hidden="false" outlineLevel="0" max="34" min="34" style="0" width="5.09"/>
    <col collapsed="false" customWidth="true" hidden="false" outlineLevel="0" max="35" min="35" style="2" width="5.09"/>
    <col collapsed="false" customWidth="true" hidden="false" outlineLevel="0" max="39" min="36" style="0" width="5.09"/>
    <col collapsed="false" customWidth="true" hidden="false" outlineLevel="0" max="45" min="40" style="0" width="5.43"/>
  </cols>
  <sheetData>
    <row r="1" customFormat="false" ht="12.8" hidden="false" customHeight="true" outlineLevel="0" collapsed="false">
      <c r="A1" s="3"/>
      <c r="B1" s="3"/>
    </row>
    <row r="2" customFormat="false" ht="17.45" hidden="false" customHeight="true" outlineLevel="0" collapsed="false">
      <c r="A2" s="3" t="s">
        <v>0</v>
      </c>
      <c r="B2" s="3"/>
    </row>
    <row r="3" customFormat="false" ht="17.45" hidden="false" customHeight="true" outlineLevel="0" collapsed="false">
      <c r="A3" s="0" t="s">
        <v>1</v>
      </c>
      <c r="B3" s="3"/>
    </row>
    <row r="4" customFormat="false" ht="17.45" hidden="false" customHeight="true" outlineLevel="0" collapsed="false"/>
    <row r="5" customFormat="false" ht="17.45" hidden="false" customHeight="true" outlineLevel="0" collapsed="false"/>
    <row r="6" customFormat="false" ht="17.45" hidden="false" customHeight="true" outlineLevel="0" collapsed="false"/>
    <row r="7" customFormat="false" ht="17.45" hidden="false" customHeight="true" outlineLevel="0" collapsed="false"/>
    <row r="8" customFormat="false" ht="17.45" hidden="false" customHeight="true" outlineLevel="0" collapsed="false"/>
    <row r="9" customFormat="false" ht="17.45" hidden="false" customHeight="true" outlineLevel="0" collapsed="false">
      <c r="C9" s="4"/>
      <c r="D9" s="5" t="s">
        <v>2</v>
      </c>
      <c r="E9" s="5" t="s">
        <v>3</v>
      </c>
      <c r="F9" s="5" t="s">
        <v>4</v>
      </c>
      <c r="G9" s="5" t="s">
        <v>5</v>
      </c>
    </row>
    <row r="10" customFormat="false" ht="17.45" hidden="false" customHeight="true" outlineLevel="0" collapsed="false">
      <c r="C10" s="6" t="s">
        <v>6</v>
      </c>
      <c r="D10" s="6" t="n">
        <v>-1</v>
      </c>
      <c r="E10" s="6" t="n">
        <v>0</v>
      </c>
      <c r="F10" s="6" t="n">
        <v>1</v>
      </c>
      <c r="G10" s="6" t="n">
        <v>2</v>
      </c>
    </row>
    <row r="11" customFormat="false" ht="17.45" hidden="false" customHeight="true" outlineLevel="0" collapsed="false">
      <c r="B11" s="7" t="s">
        <v>7</v>
      </c>
      <c r="C11" s="6" t="s">
        <v>8</v>
      </c>
      <c r="D11" s="8" t="n">
        <v>4</v>
      </c>
      <c r="E11" s="8" t="n">
        <v>8</v>
      </c>
      <c r="F11" s="8" t="n">
        <v>3</v>
      </c>
      <c r="G11" s="8" t="n">
        <v>3</v>
      </c>
    </row>
    <row r="12" customFormat="false" ht="17.45" hidden="false" customHeight="true" outlineLevel="0" collapsed="false">
      <c r="C12" s="4"/>
      <c r="D12" s="9" t="s">
        <v>9</v>
      </c>
      <c r="E12" s="9" t="s">
        <v>10</v>
      </c>
      <c r="F12" s="9" t="s">
        <v>11</v>
      </c>
      <c r="G12" s="9" t="s">
        <v>12</v>
      </c>
    </row>
    <row r="13" customFormat="false" ht="17.45" hidden="false" customHeight="true" outlineLevel="0" collapsed="false"/>
    <row r="14" customFormat="false" ht="17.45" hidden="false" customHeight="true" outlineLevel="0" collapsed="false"/>
    <row r="15" customFormat="false" ht="17.45" hidden="false" customHeight="true" outlineLevel="0" collapsed="false">
      <c r="B15" s="10" t="s">
        <v>13</v>
      </c>
      <c r="C15" s="11" t="n">
        <v>1</v>
      </c>
      <c r="D15" s="12" t="s">
        <v>14</v>
      </c>
      <c r="E15" s="11" t="n">
        <v>-3</v>
      </c>
      <c r="F15" s="12" t="s">
        <v>15</v>
      </c>
      <c r="G15" s="11" t="n">
        <v>2</v>
      </c>
      <c r="H15" s="13" t="s">
        <v>16</v>
      </c>
      <c r="I15" s="14" t="n">
        <v>0</v>
      </c>
      <c r="J15" s="2" t="n">
        <v>-6</v>
      </c>
    </row>
    <row r="16" customFormat="false" ht="17.45" hidden="false" customHeight="true" outlineLevel="0" collapsed="false">
      <c r="B16" s="10" t="s">
        <v>17</v>
      </c>
      <c r="C16" s="11" t="n">
        <v>1</v>
      </c>
      <c r="D16" s="12" t="s">
        <v>14</v>
      </c>
      <c r="E16" s="11" t="n">
        <v>-2</v>
      </c>
      <c r="F16" s="12" t="s">
        <v>15</v>
      </c>
      <c r="G16" s="11" t="n">
        <v>-1</v>
      </c>
      <c r="H16" s="13" t="s">
        <v>16</v>
      </c>
      <c r="I16" s="14" t="n">
        <v>2</v>
      </c>
      <c r="J16" s="2" t="n">
        <v>2</v>
      </c>
    </row>
    <row r="17" customFormat="false" ht="17.45" hidden="false" customHeight="true" outlineLevel="0" collapsed="false">
      <c r="B17" s="10" t="s">
        <v>18</v>
      </c>
      <c r="C17" s="11" t="n">
        <v>1</v>
      </c>
      <c r="D17" s="12" t="s">
        <v>14</v>
      </c>
      <c r="E17" s="11" t="n">
        <v>-1</v>
      </c>
      <c r="F17" s="12" t="s">
        <v>15</v>
      </c>
      <c r="G17" s="11" t="n">
        <v>-2</v>
      </c>
      <c r="H17" s="13" t="s">
        <v>16</v>
      </c>
      <c r="I17" s="14" t="n">
        <v>0</v>
      </c>
      <c r="J17" s="2" t="n">
        <v>-2</v>
      </c>
    </row>
    <row r="18" customFormat="false" ht="17.45" hidden="false" customHeight="true" outlineLevel="0" collapsed="false">
      <c r="B18" s="10" t="s">
        <v>19</v>
      </c>
      <c r="C18" s="11" t="n">
        <v>1</v>
      </c>
      <c r="D18" s="12" t="s">
        <v>14</v>
      </c>
      <c r="E18" s="11" t="n">
        <v>0</v>
      </c>
      <c r="F18" s="12" t="s">
        <v>15</v>
      </c>
      <c r="G18" s="11" t="n">
        <v>-1</v>
      </c>
      <c r="H18" s="13" t="s">
        <v>16</v>
      </c>
      <c r="I18" s="14" t="n">
        <v>0</v>
      </c>
      <c r="J18" s="2" t="n">
        <v>6</v>
      </c>
    </row>
    <row r="19" customFormat="false" ht="17.45" hidden="false" customHeight="true" outlineLevel="0" collapsed="false"/>
    <row r="20" customFormat="false" ht="17.45" hidden="false" customHeight="true" outlineLevel="0" collapsed="false">
      <c r="J20" s="15" t="s">
        <v>20</v>
      </c>
      <c r="AB20" s="16"/>
      <c r="AC20" s="17"/>
      <c r="AD20" s="16"/>
      <c r="AE20" s="17"/>
      <c r="AF20" s="16"/>
      <c r="AG20" s="16"/>
    </row>
    <row r="21" customFormat="false" ht="17.45" hidden="false" customHeight="true" outlineLevel="0" collapsed="false">
      <c r="C21" s="11" t="n">
        <f aca="false">C15/J15</f>
        <v>-0.166666666666667</v>
      </c>
      <c r="D21" s="12" t="s">
        <v>14</v>
      </c>
      <c r="E21" s="11" t="n">
        <f aca="false">E15/J15</f>
        <v>0.5</v>
      </c>
      <c r="F21" s="12" t="s">
        <v>15</v>
      </c>
      <c r="G21" s="11" t="n">
        <f aca="false">G15/J15</f>
        <v>-0.333333333333333</v>
      </c>
      <c r="H21" s="13" t="str">
        <f aca="false">H15</f>
        <v>x</v>
      </c>
      <c r="I21" s="14" t="n">
        <f aca="false">I15/J15</f>
        <v>-0</v>
      </c>
      <c r="J21" s="18" t="n">
        <f aca="false">D11</f>
        <v>4</v>
      </c>
    </row>
    <row r="22" customFormat="false" ht="17.45" hidden="false" customHeight="true" outlineLevel="0" collapsed="false">
      <c r="C22" s="11" t="n">
        <f aca="false">C16/J16</f>
        <v>0.5</v>
      </c>
      <c r="D22" s="12" t="s">
        <v>14</v>
      </c>
      <c r="E22" s="11" t="n">
        <f aca="false">E16/J16</f>
        <v>-1</v>
      </c>
      <c r="F22" s="12" t="s">
        <v>15</v>
      </c>
      <c r="G22" s="11" t="n">
        <f aca="false">G16/J16</f>
        <v>-0.5</v>
      </c>
      <c r="H22" s="13" t="str">
        <f aca="false">H16</f>
        <v>x</v>
      </c>
      <c r="I22" s="14" t="n">
        <f aca="false">I16/J16</f>
        <v>1</v>
      </c>
      <c r="J22" s="18" t="n">
        <f aca="false">E11</f>
        <v>8</v>
      </c>
    </row>
    <row r="23" customFormat="false" ht="17.45" hidden="false" customHeight="true" outlineLevel="0" collapsed="false">
      <c r="C23" s="11" t="n">
        <f aca="false">C17/J17</f>
        <v>-0.5</v>
      </c>
      <c r="D23" s="12" t="s">
        <v>14</v>
      </c>
      <c r="E23" s="11" t="n">
        <f aca="false">E17/J17</f>
        <v>0.5</v>
      </c>
      <c r="F23" s="12" t="s">
        <v>15</v>
      </c>
      <c r="G23" s="11" t="n">
        <f aca="false">G17/J17</f>
        <v>1</v>
      </c>
      <c r="H23" s="13" t="str">
        <f aca="false">H17</f>
        <v>x</v>
      </c>
      <c r="I23" s="14" t="n">
        <f aca="false">I17/J17</f>
        <v>-0</v>
      </c>
      <c r="J23" s="18" t="n">
        <f aca="false">F11</f>
        <v>3</v>
      </c>
      <c r="T23" s="15" t="s">
        <v>14</v>
      </c>
      <c r="U23" s="15" t="s">
        <v>15</v>
      </c>
      <c r="V23" s="15" t="s">
        <v>16</v>
      </c>
      <c r="W23" s="15" t="s">
        <v>21</v>
      </c>
      <c r="X23" s="2" t="s">
        <v>16</v>
      </c>
      <c r="Y23" s="2" t="s">
        <v>20</v>
      </c>
    </row>
    <row r="24" customFormat="false" ht="17.45" hidden="false" customHeight="true" outlineLevel="0" collapsed="false">
      <c r="C24" s="11" t="n">
        <f aca="false">C18/J18</f>
        <v>0.166666666666667</v>
      </c>
      <c r="D24" s="12" t="s">
        <v>14</v>
      </c>
      <c r="E24" s="11" t="n">
        <f aca="false">E18/J18</f>
        <v>0</v>
      </c>
      <c r="F24" s="12" t="s">
        <v>15</v>
      </c>
      <c r="G24" s="11" t="n">
        <f aca="false">G18/J18</f>
        <v>-0.166666666666667</v>
      </c>
      <c r="H24" s="13" t="str">
        <f aca="false">H18</f>
        <v>x</v>
      </c>
      <c r="I24" s="14" t="n">
        <f aca="false">I18/J18</f>
        <v>0</v>
      </c>
      <c r="J24" s="18" t="n">
        <f aca="false">G11</f>
        <v>3</v>
      </c>
      <c r="M24" s="10"/>
      <c r="N24" s="10"/>
      <c r="O24" s="10"/>
      <c r="P24" s="10"/>
      <c r="Q24" s="10"/>
      <c r="R24" s="10"/>
      <c r="S24" s="10"/>
      <c r="T24" s="0" t="n">
        <f aca="false">C$31*X24^3</f>
        <v>-2.33333333333333</v>
      </c>
      <c r="U24" s="0" t="n">
        <f aca="false">E$31*X24^2</f>
        <v>-4.5</v>
      </c>
      <c r="V24" s="0" t="n">
        <f aca="false">G$31*X24</f>
        <v>2.83333333333333</v>
      </c>
      <c r="W24" s="0" t="n">
        <f aca="false">I$31</f>
        <v>8</v>
      </c>
      <c r="X24" s="19" t="n">
        <v>-1</v>
      </c>
      <c r="Y24" s="19" t="n">
        <f aca="false">(T24+U24+V24+W24)</f>
        <v>4</v>
      </c>
    </row>
    <row r="25" customFormat="false" ht="17.45" hidden="false" customHeight="true" outlineLevel="0" collapsed="false">
      <c r="M25" s="10"/>
      <c r="N25" s="10"/>
      <c r="O25" s="10"/>
      <c r="P25" s="10"/>
      <c r="Q25" s="10"/>
      <c r="R25" s="10"/>
      <c r="S25" s="10"/>
      <c r="T25" s="0" t="n">
        <f aca="false">C$31*X25^3</f>
        <v>-2.00054166666667</v>
      </c>
      <c r="U25" s="0" t="n">
        <f aca="false">E$31*X25^2</f>
        <v>-4.06125</v>
      </c>
      <c r="V25" s="0" t="n">
        <f aca="false">G$31*X25</f>
        <v>2.69166666666667</v>
      </c>
      <c r="W25" s="0" t="n">
        <f aca="false">I$31</f>
        <v>8</v>
      </c>
      <c r="X25" s="19" t="n">
        <v>-0.95</v>
      </c>
      <c r="Y25" s="19" t="n">
        <f aca="false">(T25+U25+V25+W25)</f>
        <v>4.629875</v>
      </c>
    </row>
    <row r="26" customFormat="false" ht="17.45" hidden="false" customHeight="true" outlineLevel="0" collapsed="false">
      <c r="T26" s="0" t="n">
        <f aca="false">C$31*X26^3</f>
        <v>-1.701</v>
      </c>
      <c r="U26" s="0" t="n">
        <f aca="false">E$31*X26^2</f>
        <v>-3.645</v>
      </c>
      <c r="V26" s="0" t="n">
        <f aca="false">G$31*X26</f>
        <v>2.55</v>
      </c>
      <c r="W26" s="0" t="n">
        <f aca="false">I$31</f>
        <v>8</v>
      </c>
      <c r="X26" s="19" t="n">
        <v>-0.9</v>
      </c>
      <c r="Y26" s="19" t="n">
        <f aca="false">(T26+U26+V26+W26)</f>
        <v>5.204</v>
      </c>
    </row>
    <row r="27" customFormat="false" ht="17.45" hidden="false" customHeight="true" outlineLevel="0" collapsed="false">
      <c r="C27" s="20" t="n">
        <f aca="false">C21*J21</f>
        <v>-0.666666666666667</v>
      </c>
      <c r="D27" s="12" t="s">
        <v>14</v>
      </c>
      <c r="E27" s="20" t="n">
        <f aca="false">E21*J21</f>
        <v>2</v>
      </c>
      <c r="F27" s="12" t="s">
        <v>15</v>
      </c>
      <c r="G27" s="20" t="n">
        <f aca="false">G21*J21</f>
        <v>-1.33333333333333</v>
      </c>
      <c r="H27" s="20" t="str">
        <f aca="false">H21</f>
        <v>x</v>
      </c>
      <c r="I27" s="14" t="n">
        <f aca="false">I21*J21</f>
        <v>-0</v>
      </c>
      <c r="T27" s="0" t="n">
        <f aca="false">C$31*X27^3</f>
        <v>-1.43295833333333</v>
      </c>
      <c r="U27" s="0" t="n">
        <f aca="false">E$31*X27^2</f>
        <v>-3.25125</v>
      </c>
      <c r="V27" s="0" t="n">
        <f aca="false">G$31*X27</f>
        <v>2.40833333333333</v>
      </c>
      <c r="W27" s="0" t="n">
        <f aca="false">I$31</f>
        <v>8</v>
      </c>
      <c r="X27" s="19" t="n">
        <v>-0.85</v>
      </c>
      <c r="Y27" s="19" t="n">
        <f aca="false">(T27+U27+V27+W27)</f>
        <v>5.724125</v>
      </c>
    </row>
    <row r="28" customFormat="false" ht="17.45" hidden="false" customHeight="true" outlineLevel="0" collapsed="false">
      <c r="C28" s="20" t="n">
        <f aca="false">C22*J22</f>
        <v>4</v>
      </c>
      <c r="D28" s="12" t="s">
        <v>14</v>
      </c>
      <c r="E28" s="20" t="n">
        <f aca="false">E22*J22</f>
        <v>-8</v>
      </c>
      <c r="F28" s="12" t="s">
        <v>15</v>
      </c>
      <c r="G28" s="20" t="n">
        <f aca="false">G22*J22</f>
        <v>-4</v>
      </c>
      <c r="H28" s="20" t="str">
        <f aca="false">H22</f>
        <v>x</v>
      </c>
      <c r="I28" s="14" t="n">
        <f aca="false">I22*J22</f>
        <v>8</v>
      </c>
      <c r="T28" s="0" t="n">
        <f aca="false">C$31*X28^3</f>
        <v>-1.19466666666667</v>
      </c>
      <c r="U28" s="0" t="n">
        <f aca="false">E$31*X28^2</f>
        <v>-2.88</v>
      </c>
      <c r="V28" s="0" t="n">
        <f aca="false">G$31*X28</f>
        <v>2.26666666666667</v>
      </c>
      <c r="W28" s="0" t="n">
        <f aca="false">I$31</f>
        <v>8</v>
      </c>
      <c r="X28" s="19" t="n">
        <v>-0.8</v>
      </c>
      <c r="Y28" s="19" t="n">
        <f aca="false">(T28+U28+V28+W28)</f>
        <v>6.192</v>
      </c>
    </row>
    <row r="29" customFormat="false" ht="17.45" hidden="false" customHeight="true" outlineLevel="0" collapsed="false">
      <c r="C29" s="20" t="n">
        <f aca="false">C23*J23</f>
        <v>-1.5</v>
      </c>
      <c r="D29" s="12" t="s">
        <v>14</v>
      </c>
      <c r="E29" s="20" t="n">
        <f aca="false">E23*J23</f>
        <v>1.5</v>
      </c>
      <c r="F29" s="12" t="s">
        <v>15</v>
      </c>
      <c r="G29" s="20" t="n">
        <f aca="false">G23*J23</f>
        <v>3</v>
      </c>
      <c r="H29" s="20" t="str">
        <f aca="false">H23</f>
        <v>x</v>
      </c>
      <c r="I29" s="14" t="n">
        <f aca="false">I23*J23</f>
        <v>-0</v>
      </c>
      <c r="T29" s="0" t="n">
        <f aca="false">C$31*X29^3</f>
        <v>-0.984375</v>
      </c>
      <c r="U29" s="0" t="n">
        <f aca="false">E$31*X29^2</f>
        <v>-2.53125</v>
      </c>
      <c r="V29" s="0" t="n">
        <f aca="false">G$31*X29</f>
        <v>2.125</v>
      </c>
      <c r="W29" s="0" t="n">
        <f aca="false">I$31</f>
        <v>8</v>
      </c>
      <c r="X29" s="19" t="n">
        <v>-0.75</v>
      </c>
      <c r="Y29" s="19" t="n">
        <f aca="false">(T29+U29+V29+W29)</f>
        <v>6.609375</v>
      </c>
    </row>
    <row r="30" customFormat="false" ht="17.45" hidden="false" customHeight="true" outlineLevel="0" collapsed="false">
      <c r="C30" s="20" t="n">
        <f aca="false">C24*J24</f>
        <v>0.5</v>
      </c>
      <c r="D30" s="12" t="s">
        <v>14</v>
      </c>
      <c r="E30" s="20" t="n">
        <f aca="false">E24*J24</f>
        <v>0</v>
      </c>
      <c r="F30" s="12" t="s">
        <v>15</v>
      </c>
      <c r="G30" s="20" t="n">
        <f aca="false">G24*J24</f>
        <v>-0.5</v>
      </c>
      <c r="H30" s="20" t="str">
        <f aca="false">H24</f>
        <v>x</v>
      </c>
      <c r="I30" s="14" t="n">
        <f aca="false">I24*J24</f>
        <v>0</v>
      </c>
      <c r="T30" s="0" t="n">
        <f aca="false">C$31*X30^3</f>
        <v>-0.800333333333333</v>
      </c>
      <c r="U30" s="0" t="n">
        <f aca="false">E$31*X30^2</f>
        <v>-2.205</v>
      </c>
      <c r="V30" s="0" t="n">
        <f aca="false">G$31*X30</f>
        <v>1.98333333333333</v>
      </c>
      <c r="W30" s="0" t="n">
        <f aca="false">I$31</f>
        <v>8</v>
      </c>
      <c r="X30" s="19" t="n">
        <v>-0.7</v>
      </c>
      <c r="Y30" s="19" t="n">
        <f aca="false">(T30+U30+V30+W30)</f>
        <v>6.978</v>
      </c>
    </row>
    <row r="31" customFormat="false" ht="17.45" hidden="false" customHeight="true" outlineLevel="0" collapsed="false">
      <c r="C31" s="17" t="n">
        <f aca="false">SUM(C27:C30)</f>
        <v>2.33333333333333</v>
      </c>
      <c r="D31" s="10" t="s">
        <v>14</v>
      </c>
      <c r="E31" s="17" t="n">
        <f aca="false">SUM(E27:E30)</f>
        <v>-4.5</v>
      </c>
      <c r="F31" s="10" t="s">
        <v>15</v>
      </c>
      <c r="G31" s="21" t="n">
        <f aca="false">SUM(G27:G30)</f>
        <v>-2.83333333333333</v>
      </c>
      <c r="H31" s="22" t="s">
        <v>16</v>
      </c>
      <c r="I31" s="16" t="n">
        <f aca="false">SUM(I27:I30)</f>
        <v>8</v>
      </c>
      <c r="T31" s="0" t="n">
        <f aca="false">C$31*X31^3</f>
        <v>-0.64079166666667</v>
      </c>
      <c r="U31" s="0" t="n">
        <f aca="false">E$31*X31^2</f>
        <v>-1.90125000000001</v>
      </c>
      <c r="V31" s="0" t="n">
        <f aca="false">G$31*X31</f>
        <v>1.84166666666667</v>
      </c>
      <c r="W31" s="0" t="n">
        <f aca="false">I$31</f>
        <v>8</v>
      </c>
      <c r="X31" s="19" t="n">
        <v>-0.650000000000001</v>
      </c>
      <c r="Y31" s="19" t="n">
        <f aca="false">(T31+U31+V31+W31)</f>
        <v>7.29962499999999</v>
      </c>
    </row>
    <row r="32" customFormat="false" ht="17.45" hidden="false" customHeight="true" outlineLevel="0" collapsed="false">
      <c r="T32" s="0" t="n">
        <f aca="false">C$31*X32^3</f>
        <v>-0.504000000000002</v>
      </c>
      <c r="U32" s="0" t="n">
        <f aca="false">E$31*X32^2</f>
        <v>-1.62000000000001</v>
      </c>
      <c r="V32" s="0" t="n">
        <f aca="false">G$31*X32</f>
        <v>1.7</v>
      </c>
      <c r="W32" s="0" t="n">
        <f aca="false">I$31</f>
        <v>8</v>
      </c>
      <c r="X32" s="19" t="n">
        <v>-0.600000000000001</v>
      </c>
      <c r="Y32" s="19" t="n">
        <f aca="false">(T32+U32+V32+W32)</f>
        <v>7.576</v>
      </c>
    </row>
    <row r="33" customFormat="false" ht="17.45" hidden="false" customHeight="true" outlineLevel="0" collapsed="false">
      <c r="T33" s="0" t="n">
        <f aca="false">C$31*X33^3</f>
        <v>-0.388208333333336</v>
      </c>
      <c r="U33" s="0" t="n">
        <f aca="false">E$31*X33^2</f>
        <v>-1.36125000000001</v>
      </c>
      <c r="V33" s="0" t="n">
        <f aca="false">G$31*X33</f>
        <v>1.55833333333334</v>
      </c>
      <c r="W33" s="0" t="n">
        <f aca="false">I$31</f>
        <v>8</v>
      </c>
      <c r="X33" s="19" t="n">
        <v>-0.550000000000001</v>
      </c>
      <c r="Y33" s="19" t="n">
        <f aca="false">(T33+U33+V33+W33)</f>
        <v>7.808875</v>
      </c>
    </row>
    <row r="34" customFormat="false" ht="17.45" hidden="false" customHeight="true" outlineLevel="0" collapsed="false">
      <c r="T34" s="0" t="n">
        <f aca="false">C$31*X34^3</f>
        <v>-0.291666666666668</v>
      </c>
      <c r="U34" s="0" t="n">
        <f aca="false">E$31*X34^2</f>
        <v>-1.125</v>
      </c>
      <c r="V34" s="0" t="n">
        <f aca="false">G$31*X34</f>
        <v>1.41666666666667</v>
      </c>
      <c r="W34" s="0" t="n">
        <f aca="false">I$31</f>
        <v>8</v>
      </c>
      <c r="X34" s="19" t="n">
        <v>-0.500000000000001</v>
      </c>
      <c r="Y34" s="19" t="n">
        <f aca="false">(T34+U34+V34+W34)</f>
        <v>8</v>
      </c>
    </row>
    <row r="35" customFormat="false" ht="17.45" hidden="false" customHeight="true" outlineLevel="0" collapsed="false">
      <c r="G35" s="15"/>
      <c r="T35" s="0" t="n">
        <f aca="false">C$31*X35^3</f>
        <v>-0.212625000000001</v>
      </c>
      <c r="U35" s="0" t="n">
        <f aca="false">E$31*X35^2</f>
        <v>-0.911250000000004</v>
      </c>
      <c r="V35" s="0" t="n">
        <f aca="false">G$31*X35</f>
        <v>1.275</v>
      </c>
      <c r="W35" s="0" t="n">
        <f aca="false">I$31</f>
        <v>8</v>
      </c>
      <c r="X35" s="19" t="n">
        <v>-0.450000000000001</v>
      </c>
      <c r="Y35" s="19" t="n">
        <f aca="false">(T35+U35+V35+W35)</f>
        <v>8.151125</v>
      </c>
    </row>
    <row r="36" customFormat="false" ht="17.45" hidden="false" customHeight="true" outlineLevel="0" collapsed="false">
      <c r="G36" s="23"/>
      <c r="T36" s="0" t="n">
        <f aca="false">C$31*X36^3</f>
        <v>-0.149333333333334</v>
      </c>
      <c r="U36" s="0" t="n">
        <f aca="false">E$31*X36^2</f>
        <v>-0.720000000000004</v>
      </c>
      <c r="V36" s="0" t="n">
        <f aca="false">G$31*X36</f>
        <v>1.13333333333334</v>
      </c>
      <c r="W36" s="0" t="n">
        <f aca="false">I$31</f>
        <v>8</v>
      </c>
      <c r="X36" s="19" t="n">
        <v>-0.400000000000001</v>
      </c>
      <c r="Y36" s="19" t="n">
        <f aca="false">(T36+U36+V36+W36)</f>
        <v>8.264</v>
      </c>
    </row>
    <row r="37" customFormat="false" ht="17.45" hidden="false" customHeight="true" outlineLevel="0" collapsed="false">
      <c r="T37" s="0" t="n">
        <f aca="false">C$31*X37^3</f>
        <v>-0.100041666666668</v>
      </c>
      <c r="U37" s="0" t="n">
        <f aca="false">E$31*X37^2</f>
        <v>-0.551250000000003</v>
      </c>
      <c r="V37" s="0" t="n">
        <f aca="false">G$31*X37</f>
        <v>0.991666666666669</v>
      </c>
      <c r="W37" s="0" t="n">
        <f aca="false">I$31</f>
        <v>8</v>
      </c>
      <c r="X37" s="19" t="n">
        <v>-0.350000000000001</v>
      </c>
      <c r="Y37" s="19" t="n">
        <f aca="false">(T37+U37+V37+W37)</f>
        <v>8.340375</v>
      </c>
    </row>
    <row r="38" customFormat="false" ht="17.45" hidden="false" customHeight="true" outlineLevel="0" collapsed="false">
      <c r="T38" s="0" t="n">
        <f aca="false">C$31*X38^3</f>
        <v>-0.0630000000000006</v>
      </c>
      <c r="U38" s="0" t="n">
        <f aca="false">E$31*X38^2</f>
        <v>-0.405000000000003</v>
      </c>
      <c r="V38" s="0" t="n">
        <f aca="false">G$31*X38</f>
        <v>0.850000000000003</v>
      </c>
      <c r="W38" s="0" t="n">
        <f aca="false">I$31</f>
        <v>8</v>
      </c>
      <c r="X38" s="19" t="n">
        <v>-0.300000000000001</v>
      </c>
      <c r="Y38" s="19" t="n">
        <f aca="false">(T38+U38+V38+W38)</f>
        <v>8.382</v>
      </c>
    </row>
    <row r="39" customFormat="false" ht="17.45" hidden="false" customHeight="true" outlineLevel="0" collapsed="false">
      <c r="T39" s="0" t="n">
        <f aca="false">C$31*X39^3</f>
        <v>-0.0364583333333338</v>
      </c>
      <c r="U39" s="0" t="n">
        <f aca="false">E$31*X39^2</f>
        <v>-0.281250000000002</v>
      </c>
      <c r="V39" s="0" t="n">
        <f aca="false">G$31*X39</f>
        <v>0.708333333333336</v>
      </c>
      <c r="W39" s="0" t="n">
        <f aca="false">I$31</f>
        <v>8</v>
      </c>
      <c r="X39" s="19" t="n">
        <v>-0.250000000000001</v>
      </c>
      <c r="Y39" s="19" t="n">
        <f aca="false">(T39+U39+V39+W39)</f>
        <v>8.390625</v>
      </c>
    </row>
    <row r="40" customFormat="false" ht="17.45" hidden="false" customHeight="true" outlineLevel="0" collapsed="false">
      <c r="T40" s="0" t="n">
        <f aca="false">C$31*X40^3</f>
        <v>-0.018666666666667</v>
      </c>
      <c r="U40" s="0" t="n">
        <f aca="false">E$31*X40^2</f>
        <v>-0.180000000000002</v>
      </c>
      <c r="V40" s="0" t="n">
        <f aca="false">G$31*X40</f>
        <v>0.566666666666669</v>
      </c>
      <c r="W40" s="0" t="n">
        <f aca="false">I$31</f>
        <v>8</v>
      </c>
      <c r="X40" s="19" t="n">
        <v>-0.200000000000001</v>
      </c>
      <c r="Y40" s="19" t="n">
        <f aca="false">(T40+U40+V40+W40)</f>
        <v>8.368</v>
      </c>
    </row>
    <row r="41" customFormat="false" ht="17.45" hidden="false" customHeight="true" outlineLevel="0" collapsed="false">
      <c r="T41" s="0" t="n">
        <f aca="false">C$31*X41^3</f>
        <v>-0.00787500000000031</v>
      </c>
      <c r="U41" s="0" t="n">
        <f aca="false">E$31*X41^2</f>
        <v>-0.101250000000003</v>
      </c>
      <c r="V41" s="0" t="n">
        <f aca="false">G$31*X41</f>
        <v>0.425000000000006</v>
      </c>
      <c r="W41" s="0" t="n">
        <f aca="false">I$31</f>
        <v>8</v>
      </c>
      <c r="X41" s="19" t="n">
        <v>-0.150000000000002</v>
      </c>
      <c r="Y41" s="19" t="n">
        <f aca="false">(T41+U41+V41+W41)</f>
        <v>8.315875</v>
      </c>
    </row>
    <row r="42" customFormat="false" ht="17.45" hidden="false" customHeight="true" outlineLevel="0" collapsed="false">
      <c r="T42" s="0" t="n">
        <f aca="false">C$31*X42^3</f>
        <v>-0.00233333333333347</v>
      </c>
      <c r="U42" s="0" t="n">
        <f aca="false">E$31*X42^2</f>
        <v>-0.0450000000000018</v>
      </c>
      <c r="V42" s="0" t="n">
        <f aca="false">G$31*X42</f>
        <v>0.283333333333339</v>
      </c>
      <c r="W42" s="0" t="n">
        <f aca="false">I$31</f>
        <v>8</v>
      </c>
      <c r="X42" s="19" t="n">
        <v>-0.100000000000002</v>
      </c>
      <c r="Y42" s="19" t="n">
        <f aca="false">(T42+U42+V42+W42)</f>
        <v>8.236</v>
      </c>
    </row>
    <row r="43" customFormat="false" ht="17.45" hidden="false" customHeight="true" outlineLevel="0" collapsed="false">
      <c r="A43" s="1"/>
      <c r="B43" s="1"/>
      <c r="T43" s="0" t="n">
        <f aca="false">C$31*X43^3</f>
        <v>-0.000291666666666698</v>
      </c>
      <c r="U43" s="0" t="n">
        <f aca="false">E$31*X43^2</f>
        <v>-0.0112500000000008</v>
      </c>
      <c r="V43" s="0" t="n">
        <f aca="false">G$31*X43</f>
        <v>0.141666666666672</v>
      </c>
      <c r="W43" s="0" t="n">
        <f aca="false">I$31</f>
        <v>8</v>
      </c>
      <c r="X43" s="19" t="n">
        <v>-0.0500000000000018</v>
      </c>
      <c r="Y43" s="19" t="n">
        <f aca="false">(T43+U43+V43+W43)</f>
        <v>8.13012500000001</v>
      </c>
    </row>
    <row r="44" customFormat="false" ht="17.45" hidden="false" customHeight="true" outlineLevel="0" collapsed="false">
      <c r="T44" s="0" t="n">
        <f aca="false">C$31*X44^3</f>
        <v>0</v>
      </c>
      <c r="U44" s="0" t="n">
        <f aca="false">E$31*X44^2</f>
        <v>-0</v>
      </c>
      <c r="V44" s="0" t="n">
        <f aca="false">G$31*X44</f>
        <v>-0</v>
      </c>
      <c r="W44" s="0" t="n">
        <f aca="false">I$31</f>
        <v>8</v>
      </c>
      <c r="X44" s="19" t="n">
        <v>0</v>
      </c>
      <c r="Y44" s="19" t="n">
        <f aca="false">(T44+U44+V44+W44)</f>
        <v>8</v>
      </c>
    </row>
    <row r="45" customFormat="false" ht="17.45" hidden="false" customHeight="true" outlineLevel="0" collapsed="false">
      <c r="T45" s="0" t="n">
        <f aca="false">C$31*X45^3</f>
        <v>0.000291666666666632</v>
      </c>
      <c r="U45" s="0" t="n">
        <f aca="false">E$31*X45^2</f>
        <v>-0.0112499999999991</v>
      </c>
      <c r="V45" s="0" t="n">
        <f aca="false">G$31*X45</f>
        <v>-0.141666666666661</v>
      </c>
      <c r="W45" s="0" t="n">
        <f aca="false">I$31</f>
        <v>8</v>
      </c>
      <c r="X45" s="19" t="n">
        <v>0.049999999999998</v>
      </c>
      <c r="Y45" s="19" t="n">
        <f aca="false">(T45+U45+V45+W45)</f>
        <v>7.84737500000001</v>
      </c>
    </row>
    <row r="46" customFormat="false" ht="17.45" hidden="false" customHeight="true" outlineLevel="0" collapsed="false">
      <c r="T46" s="0" t="n">
        <f aca="false">C$31*X46^3</f>
        <v>0.00233333333333319</v>
      </c>
      <c r="U46" s="0" t="n">
        <f aca="false">E$31*X46^2</f>
        <v>-0.0449999999999981</v>
      </c>
      <c r="V46" s="0" t="n">
        <f aca="false">G$31*X46</f>
        <v>-0.283333333333327</v>
      </c>
      <c r="W46" s="0" t="n">
        <f aca="false">I$31</f>
        <v>8</v>
      </c>
      <c r="X46" s="19" t="n">
        <v>0.0999999999999979</v>
      </c>
      <c r="Y46" s="19" t="n">
        <f aca="false">(T46+U46+V46+W46)</f>
        <v>7.67400000000001</v>
      </c>
    </row>
    <row r="47" customFormat="false" ht="17.45" hidden="false" customHeight="true" outlineLevel="0" collapsed="false">
      <c r="T47" s="0" t="n">
        <f aca="false">C$31*X47^3</f>
        <v>0.00787499999999968</v>
      </c>
      <c r="U47" s="0" t="n">
        <f aca="false">E$31*X47^2</f>
        <v>-0.101249999999997</v>
      </c>
      <c r="V47" s="0" t="n">
        <f aca="false">G$31*X47</f>
        <v>-0.424999999999994</v>
      </c>
      <c r="W47" s="0" t="n">
        <f aca="false">I$31</f>
        <v>8</v>
      </c>
      <c r="X47" s="19" t="n">
        <v>0.149999999999998</v>
      </c>
      <c r="Y47" s="19" t="n">
        <f aca="false">(T47+U47+V47+W47)</f>
        <v>7.48162500000001</v>
      </c>
    </row>
    <row r="48" customFormat="false" ht="17.45" hidden="false" customHeight="true" outlineLevel="0" collapsed="false">
      <c r="T48" s="0" t="n">
        <f aca="false">C$31*X48^3</f>
        <v>0.0186666666666661</v>
      </c>
      <c r="U48" s="0" t="n">
        <f aca="false">E$31*X48^2</f>
        <v>-0.179999999999996</v>
      </c>
      <c r="V48" s="0" t="n">
        <f aca="false">G$31*X48</f>
        <v>-0.566666666666661</v>
      </c>
      <c r="W48" s="0" t="n">
        <f aca="false">I$31</f>
        <v>8</v>
      </c>
      <c r="X48" s="19" t="n">
        <v>0.199999999999998</v>
      </c>
      <c r="Y48" s="19" t="n">
        <f aca="false">(T48+U48+V48+W48)</f>
        <v>7.27200000000001</v>
      </c>
    </row>
    <row r="49" customFormat="false" ht="17.45" hidden="false" customHeight="true" outlineLevel="0" collapsed="false">
      <c r="T49" s="0" t="n">
        <f aca="false">C$31*X49^3</f>
        <v>0.0364583333333325</v>
      </c>
      <c r="U49" s="0" t="n">
        <f aca="false">E$31*X49^2</f>
        <v>-0.281249999999995</v>
      </c>
      <c r="V49" s="0" t="n">
        <f aca="false">G$31*X49</f>
        <v>-0.708333333333328</v>
      </c>
      <c r="W49" s="0" t="n">
        <f aca="false">I$31</f>
        <v>8</v>
      </c>
      <c r="X49" s="19" t="n">
        <v>0.249999999999998</v>
      </c>
      <c r="Y49" s="19" t="n">
        <f aca="false">(T49+U49+V49+W49)</f>
        <v>7.04687500000001</v>
      </c>
    </row>
    <row r="50" customFormat="false" ht="17.45" hidden="false" customHeight="true" outlineLevel="0" collapsed="false">
      <c r="T50" s="0" t="n">
        <f aca="false">C$31*X50^3</f>
        <v>0.0629999999999987</v>
      </c>
      <c r="U50" s="0" t="n">
        <f aca="false">E$31*X50^2</f>
        <v>-0.404999999999995</v>
      </c>
      <c r="V50" s="0" t="n">
        <f aca="false">G$31*X50</f>
        <v>-0.849999999999994</v>
      </c>
      <c r="W50" s="0" t="n">
        <f aca="false">I$31</f>
        <v>8</v>
      </c>
      <c r="X50" s="19" t="n">
        <v>0.299999999999998</v>
      </c>
      <c r="Y50" s="19" t="n">
        <f aca="false">(T50+U50+V50+W50)</f>
        <v>6.80800000000001</v>
      </c>
    </row>
    <row r="51" customFormat="false" ht="17.45" hidden="false" customHeight="true" outlineLevel="0" collapsed="false">
      <c r="T51" s="0" t="n">
        <f aca="false">C$31*X51^3</f>
        <v>0.100041666666664</v>
      </c>
      <c r="U51" s="0" t="n">
        <f aca="false">E$31*X51^2</f>
        <v>-0.55124999999999</v>
      </c>
      <c r="V51" s="0" t="n">
        <f aca="false">G$31*X51</f>
        <v>-0.991666666666658</v>
      </c>
      <c r="W51" s="0" t="n">
        <f aca="false">I$31</f>
        <v>8</v>
      </c>
      <c r="X51" s="19" t="n">
        <v>0.349999999999997</v>
      </c>
      <c r="Y51" s="19" t="n">
        <f aca="false">(T51+U51+V51+W51)</f>
        <v>6.55712500000002</v>
      </c>
    </row>
    <row r="52" customFormat="false" ht="17.45" hidden="false" customHeight="true" outlineLevel="0" collapsed="false">
      <c r="T52" s="0" t="n">
        <f aca="false">C$31*X52^3</f>
        <v>0.14933333333333</v>
      </c>
      <c r="U52" s="0" t="n">
        <f aca="false">E$31*X52^2</f>
        <v>-0.719999999999989</v>
      </c>
      <c r="V52" s="0" t="n">
        <f aca="false">G$31*X52</f>
        <v>-1.13333333333332</v>
      </c>
      <c r="W52" s="0" t="n">
        <f aca="false">I$31</f>
        <v>8</v>
      </c>
      <c r="X52" s="19" t="n">
        <v>0.399999999999997</v>
      </c>
      <c r="Y52" s="19" t="n">
        <f aca="false">(T52+U52+V52+W52)</f>
        <v>6.29600000000002</v>
      </c>
    </row>
    <row r="53" customFormat="false" ht="17.45" hidden="false" customHeight="true" outlineLevel="0" collapsed="false">
      <c r="T53" s="0" t="n">
        <f aca="false">C$31*X53^3</f>
        <v>0.212624999999996</v>
      </c>
      <c r="U53" s="0" t="n">
        <f aca="false">E$31*X53^2</f>
        <v>-0.911249999999988</v>
      </c>
      <c r="V53" s="0" t="n">
        <f aca="false">G$31*X53</f>
        <v>-1.27499999999999</v>
      </c>
      <c r="W53" s="0" t="n">
        <f aca="false">I$31</f>
        <v>8</v>
      </c>
      <c r="X53" s="19" t="n">
        <v>0.449999999999997</v>
      </c>
      <c r="Y53" s="19" t="n">
        <f aca="false">(T53+U53+V53+W53)</f>
        <v>6.02637500000002</v>
      </c>
    </row>
    <row r="54" customFormat="false" ht="17.45" hidden="false" customHeight="true" outlineLevel="0" collapsed="false">
      <c r="T54" s="0" t="n">
        <f aca="false">C$31*X54^3</f>
        <v>0.291666666666661</v>
      </c>
      <c r="U54" s="0" t="n">
        <f aca="false">E$31*X54^2</f>
        <v>-1.12499999999999</v>
      </c>
      <c r="V54" s="0" t="n">
        <f aca="false">G$31*X54</f>
        <v>-1.41666666666666</v>
      </c>
      <c r="W54" s="0" t="n">
        <f aca="false">I$31</f>
        <v>8</v>
      </c>
      <c r="X54" s="19" t="n">
        <v>0.499999999999997</v>
      </c>
      <c r="Y54" s="19" t="n">
        <f aca="false">(T54+U54+V54+W54)</f>
        <v>5.75000000000002</v>
      </c>
    </row>
    <row r="55" customFormat="false" ht="17.45" hidden="false" customHeight="true" outlineLevel="0" collapsed="false">
      <c r="T55" s="0" t="n">
        <f aca="false">C$31*X55^3</f>
        <v>0.388208333333327</v>
      </c>
      <c r="U55" s="0" t="n">
        <f aca="false">E$31*X55^2</f>
        <v>-1.36124999999999</v>
      </c>
      <c r="V55" s="0" t="n">
        <f aca="false">G$31*X55</f>
        <v>-1.55833333333333</v>
      </c>
      <c r="W55" s="0" t="n">
        <f aca="false">I$31</f>
        <v>8</v>
      </c>
      <c r="X55" s="19" t="n">
        <v>0.549999999999997</v>
      </c>
      <c r="Y55" s="19" t="n">
        <f aca="false">(T55+U55+V55+W55)</f>
        <v>5.46862500000002</v>
      </c>
    </row>
    <row r="56" customFormat="false" ht="17.45" hidden="false" customHeight="true" outlineLevel="0" collapsed="false">
      <c r="T56" s="0" t="n">
        <f aca="false">C$31*X56^3</f>
        <v>0.503999999999992</v>
      </c>
      <c r="U56" s="0" t="n">
        <f aca="false">E$31*X56^2</f>
        <v>-1.61999999999998</v>
      </c>
      <c r="V56" s="0" t="n">
        <f aca="false">G$31*X56</f>
        <v>-1.69999999999999</v>
      </c>
      <c r="W56" s="0" t="n">
        <f aca="false">I$31</f>
        <v>8</v>
      </c>
      <c r="X56" s="19" t="n">
        <v>0.599999999999997</v>
      </c>
      <c r="Y56" s="19" t="n">
        <f aca="false">(T56+U56+V56+W56)</f>
        <v>5.18400000000002</v>
      </c>
    </row>
    <row r="57" customFormat="false" ht="17.45" hidden="false" customHeight="true" outlineLevel="0" collapsed="false">
      <c r="T57" s="0" t="n">
        <f aca="false">C$31*X57^3</f>
        <v>0.640791666666658</v>
      </c>
      <c r="U57" s="0" t="n">
        <f aca="false">E$31*X57^2</f>
        <v>-1.90124999999998</v>
      </c>
      <c r="V57" s="0" t="n">
        <f aca="false">G$31*X57</f>
        <v>-1.84166666666666</v>
      </c>
      <c r="W57" s="0" t="n">
        <f aca="false">I$31</f>
        <v>8</v>
      </c>
      <c r="X57" s="19" t="n">
        <v>0.649999999999997</v>
      </c>
      <c r="Y57" s="19" t="n">
        <f aca="false">(T57+U57+V57+W57)</f>
        <v>4.89787500000002</v>
      </c>
    </row>
    <row r="58" customFormat="false" ht="17.45" hidden="false" customHeight="true" outlineLevel="0" collapsed="false">
      <c r="T58" s="0" t="n">
        <f aca="false">C$31*X58^3</f>
        <v>0.800333333333323</v>
      </c>
      <c r="U58" s="0" t="n">
        <f aca="false">E$31*X58^2</f>
        <v>-2.20499999999998</v>
      </c>
      <c r="V58" s="0" t="n">
        <f aca="false">G$31*X58</f>
        <v>-1.98333333333332</v>
      </c>
      <c r="W58" s="0" t="n">
        <f aca="false">I$31</f>
        <v>8</v>
      </c>
      <c r="X58" s="19" t="n">
        <v>0.699999999999997</v>
      </c>
      <c r="Y58" s="19" t="n">
        <f aca="false">(T58+U58+V58+W58)</f>
        <v>4.61200000000002</v>
      </c>
    </row>
    <row r="59" customFormat="false" ht="17.45" hidden="false" customHeight="true" outlineLevel="0" collapsed="false">
      <c r="T59" s="0" t="n">
        <f aca="false">C$31*X59^3</f>
        <v>0.984374999999988</v>
      </c>
      <c r="U59" s="0" t="n">
        <f aca="false">E$31*X59^2</f>
        <v>-2.53124999999998</v>
      </c>
      <c r="V59" s="0" t="n">
        <f aca="false">G$31*X59</f>
        <v>-2.12499999999999</v>
      </c>
      <c r="W59" s="0" t="n">
        <f aca="false">I$31</f>
        <v>8</v>
      </c>
      <c r="X59" s="19" t="n">
        <v>0.749999999999997</v>
      </c>
      <c r="Y59" s="19" t="n">
        <f aca="false">(T59+U59+V59+W59)</f>
        <v>4.32812500000002</v>
      </c>
    </row>
    <row r="60" customFormat="false" ht="17.45" hidden="false" customHeight="true" outlineLevel="0" collapsed="false">
      <c r="T60" s="0" t="n">
        <f aca="false">C$31*X60^3</f>
        <v>1.19466666666665</v>
      </c>
      <c r="U60" s="0" t="n">
        <f aca="false">E$31*X60^2</f>
        <v>-2.87999999999997</v>
      </c>
      <c r="V60" s="0" t="n">
        <f aca="false">G$31*X60</f>
        <v>-2.26666666666665</v>
      </c>
      <c r="W60" s="0" t="n">
        <f aca="false">I$31</f>
        <v>8</v>
      </c>
      <c r="X60" s="19" t="n">
        <v>0.799999999999996</v>
      </c>
      <c r="Y60" s="19" t="n">
        <f aca="false">(T60+U60+V60+W60)</f>
        <v>4.04800000000002</v>
      </c>
    </row>
    <row r="61" customFormat="false" ht="17.45" hidden="false" customHeight="true" outlineLevel="0" collapsed="false">
      <c r="T61" s="0" t="n">
        <f aca="false">C$31*X61^3</f>
        <v>1.43295833333331</v>
      </c>
      <c r="U61" s="0" t="n">
        <f aca="false">E$31*X61^2</f>
        <v>-3.25124999999997</v>
      </c>
      <c r="V61" s="0" t="n">
        <f aca="false">G$31*X61</f>
        <v>-2.40833333333332</v>
      </c>
      <c r="W61" s="0" t="n">
        <f aca="false">I$31</f>
        <v>8</v>
      </c>
      <c r="X61" s="19" t="n">
        <v>0.849999999999996</v>
      </c>
      <c r="Y61" s="19" t="n">
        <f aca="false">(T61+U61+V61+W61)</f>
        <v>3.77337500000002</v>
      </c>
    </row>
    <row r="62" customFormat="false" ht="17.45" hidden="false" customHeight="true" outlineLevel="0" collapsed="false">
      <c r="T62" s="0" t="n">
        <f aca="false">C$31*X62^3</f>
        <v>1.70099999999998</v>
      </c>
      <c r="U62" s="0" t="n">
        <f aca="false">E$31*X62^2</f>
        <v>-3.64499999999997</v>
      </c>
      <c r="V62" s="0" t="n">
        <f aca="false">G$31*X62</f>
        <v>-2.54999999999999</v>
      </c>
      <c r="W62" s="0" t="n">
        <f aca="false">I$31</f>
        <v>8</v>
      </c>
      <c r="X62" s="19" t="n">
        <v>0.899999999999996</v>
      </c>
      <c r="Y62" s="19" t="n">
        <f aca="false">(T62+U62+V62+W62)</f>
        <v>3.50600000000002</v>
      </c>
    </row>
    <row r="63" customFormat="false" ht="17.45" hidden="false" customHeight="true" outlineLevel="0" collapsed="false">
      <c r="T63" s="0" t="n">
        <f aca="false">C$31*X63^3</f>
        <v>2.00054166666664</v>
      </c>
      <c r="U63" s="0" t="n">
        <f aca="false">E$31*X63^2</f>
        <v>-4.06124999999997</v>
      </c>
      <c r="V63" s="0" t="n">
        <f aca="false">G$31*X63</f>
        <v>-2.69166666666665</v>
      </c>
      <c r="W63" s="0" t="n">
        <f aca="false">I$31</f>
        <v>8</v>
      </c>
      <c r="X63" s="19" t="n">
        <v>0.949999999999996</v>
      </c>
      <c r="Y63" s="19" t="n">
        <f aca="false">(T63+U63+V63+W63)</f>
        <v>3.24762500000002</v>
      </c>
    </row>
    <row r="64" customFormat="false" ht="17.45" hidden="false" customHeight="true" outlineLevel="0" collapsed="false">
      <c r="T64" s="0" t="n">
        <f aca="false">C$31*X64^3</f>
        <v>2.33333333333331</v>
      </c>
      <c r="U64" s="0" t="n">
        <f aca="false">E$31*X64^2</f>
        <v>-4.49999999999996</v>
      </c>
      <c r="V64" s="0" t="n">
        <f aca="false">G$31*X64</f>
        <v>-2.83333333333332</v>
      </c>
      <c r="W64" s="0" t="n">
        <f aca="false">I$31</f>
        <v>8</v>
      </c>
      <c r="X64" s="19" t="n">
        <v>0.999999999999996</v>
      </c>
      <c r="Y64" s="19" t="n">
        <f aca="false">(T64+U64+V64+W64)</f>
        <v>3.00000000000002</v>
      </c>
    </row>
    <row r="65" customFormat="false" ht="17.45" hidden="false" customHeight="true" outlineLevel="0" collapsed="false">
      <c r="T65" s="0" t="n">
        <f aca="false">C$31*X65^3</f>
        <v>2.701125</v>
      </c>
      <c r="U65" s="0" t="n">
        <f aca="false">E$31*X65^2</f>
        <v>-4.96125</v>
      </c>
      <c r="V65" s="0" t="n">
        <f aca="false">G$31*X65</f>
        <v>-2.975</v>
      </c>
      <c r="W65" s="0" t="n">
        <f aca="false">I$31</f>
        <v>8</v>
      </c>
      <c r="X65" s="19" t="n">
        <v>1.05</v>
      </c>
      <c r="Y65" s="19" t="n">
        <f aca="false">(T65+U65+V65+W65)</f>
        <v>2.764875</v>
      </c>
    </row>
    <row r="66" customFormat="false" ht="17.45" hidden="false" customHeight="true" outlineLevel="0" collapsed="false">
      <c r="T66" s="0" t="n">
        <f aca="false">C$31*X66^3</f>
        <v>3.10566666666667</v>
      </c>
      <c r="U66" s="0" t="n">
        <f aca="false">E$31*X66^2</f>
        <v>-5.445</v>
      </c>
      <c r="V66" s="0" t="n">
        <f aca="false">G$31*X66</f>
        <v>-3.11666666666667</v>
      </c>
      <c r="W66" s="0" t="n">
        <f aca="false">I$31</f>
        <v>8</v>
      </c>
      <c r="X66" s="19" t="n">
        <v>1.1</v>
      </c>
      <c r="Y66" s="19" t="n">
        <f aca="false">(T66+U66+V66+W66)</f>
        <v>2.544</v>
      </c>
    </row>
    <row r="67" customFormat="false" ht="17.45" hidden="false" customHeight="true" outlineLevel="0" collapsed="false">
      <c r="T67" s="0" t="n">
        <f aca="false">C$31*X67^3</f>
        <v>3.54870833333333</v>
      </c>
      <c r="U67" s="0" t="n">
        <f aca="false">E$31*X67^2</f>
        <v>-5.95125</v>
      </c>
      <c r="V67" s="0" t="n">
        <f aca="false">G$31*X67</f>
        <v>-3.25833333333333</v>
      </c>
      <c r="W67" s="0" t="n">
        <f aca="false">I$31</f>
        <v>8</v>
      </c>
      <c r="X67" s="19" t="n">
        <v>1.15</v>
      </c>
      <c r="Y67" s="19" t="n">
        <f aca="false">(T67+U67+V67+W67)</f>
        <v>2.339125</v>
      </c>
    </row>
    <row r="68" customFormat="false" ht="17.45" hidden="false" customHeight="true" outlineLevel="0" collapsed="false">
      <c r="T68" s="0" t="n">
        <f aca="false">C$31*X68^3</f>
        <v>4.032</v>
      </c>
      <c r="U68" s="0" t="n">
        <f aca="false">E$31*X68^2</f>
        <v>-6.48</v>
      </c>
      <c r="V68" s="0" t="n">
        <f aca="false">G$31*X68</f>
        <v>-3.4</v>
      </c>
      <c r="W68" s="0" t="n">
        <f aca="false">I$31</f>
        <v>8</v>
      </c>
      <c r="X68" s="19" t="n">
        <v>1.2</v>
      </c>
      <c r="Y68" s="19" t="n">
        <f aca="false">(T68+U68+V68+W68)</f>
        <v>2.152</v>
      </c>
    </row>
    <row r="69" customFormat="false" ht="17.45" hidden="false" customHeight="true" outlineLevel="0" collapsed="false">
      <c r="T69" s="0" t="n">
        <f aca="false">C$31*X69^3</f>
        <v>4.55729166666667</v>
      </c>
      <c r="U69" s="0" t="n">
        <f aca="false">E$31*X69^2</f>
        <v>-7.03125</v>
      </c>
      <c r="V69" s="0" t="n">
        <f aca="false">G$31*X69</f>
        <v>-3.54166666666667</v>
      </c>
      <c r="W69" s="0" t="n">
        <f aca="false">I$31</f>
        <v>8</v>
      </c>
      <c r="X69" s="19" t="n">
        <v>1.25</v>
      </c>
      <c r="Y69" s="19" t="n">
        <f aca="false">(T69+U69+V69+W69)</f>
        <v>1.984375</v>
      </c>
    </row>
    <row r="70" customFormat="false" ht="17.45" hidden="false" customHeight="true" outlineLevel="0" collapsed="false">
      <c r="T70" s="0" t="n">
        <f aca="false">C$31*X70^3</f>
        <v>5.12633333333333</v>
      </c>
      <c r="U70" s="0" t="n">
        <f aca="false">E$31*X70^2</f>
        <v>-7.605</v>
      </c>
      <c r="V70" s="0" t="n">
        <f aca="false">G$31*X70</f>
        <v>-3.68333333333333</v>
      </c>
      <c r="W70" s="0" t="n">
        <f aca="false">I$31</f>
        <v>8</v>
      </c>
      <c r="X70" s="19" t="n">
        <v>1.3</v>
      </c>
      <c r="Y70" s="19" t="n">
        <f aca="false">(T70+U70+V70+W70)</f>
        <v>1.838</v>
      </c>
    </row>
    <row r="71" customFormat="false" ht="17.45" hidden="false" customHeight="true" outlineLevel="0" collapsed="false">
      <c r="T71" s="0" t="n">
        <f aca="false">C$31*X71^3</f>
        <v>5.740875</v>
      </c>
      <c r="U71" s="0" t="n">
        <f aca="false">E$31*X71^2</f>
        <v>-8.20125</v>
      </c>
      <c r="V71" s="0" t="n">
        <f aca="false">G$31*X71</f>
        <v>-3.825</v>
      </c>
      <c r="W71" s="0" t="n">
        <f aca="false">I$31</f>
        <v>8</v>
      </c>
      <c r="X71" s="19" t="n">
        <v>1.35</v>
      </c>
      <c r="Y71" s="19" t="n">
        <f aca="false">(T71+U71+V71+W71)</f>
        <v>1.714625</v>
      </c>
    </row>
    <row r="72" customFormat="false" ht="17.45" hidden="false" customHeight="true" outlineLevel="0" collapsed="false">
      <c r="T72" s="0" t="n">
        <f aca="false">C$31*X72^3</f>
        <v>6.40266666666667</v>
      </c>
      <c r="U72" s="0" t="n">
        <f aca="false">E$31*X72^2</f>
        <v>-8.82</v>
      </c>
      <c r="V72" s="0" t="n">
        <f aca="false">G$31*X72</f>
        <v>-3.96666666666667</v>
      </c>
      <c r="W72" s="0" t="n">
        <f aca="false">I$31</f>
        <v>8</v>
      </c>
      <c r="X72" s="19" t="n">
        <v>1.4</v>
      </c>
      <c r="Y72" s="19" t="n">
        <f aca="false">(T72+U72+V72+W72)</f>
        <v>1.616</v>
      </c>
    </row>
    <row r="73" customFormat="false" ht="17.45" hidden="false" customHeight="true" outlineLevel="0" collapsed="false">
      <c r="T73" s="0" t="n">
        <f aca="false">C$31*X73^3</f>
        <v>7.11345833333333</v>
      </c>
      <c r="U73" s="0" t="n">
        <f aca="false">E$31*X73^2</f>
        <v>-9.46125</v>
      </c>
      <c r="V73" s="0" t="n">
        <f aca="false">G$31*X73</f>
        <v>-4.10833333333333</v>
      </c>
      <c r="W73" s="0" t="n">
        <f aca="false">I$31</f>
        <v>8</v>
      </c>
      <c r="X73" s="19" t="n">
        <v>1.45</v>
      </c>
      <c r="Y73" s="19" t="n">
        <f aca="false">(T73+U73+V73+W73)</f>
        <v>1.543875</v>
      </c>
    </row>
    <row r="74" customFormat="false" ht="17.45" hidden="false" customHeight="true" outlineLevel="0" collapsed="false">
      <c r="T74" s="0" t="n">
        <f aca="false">C$31*X74^3</f>
        <v>7.875</v>
      </c>
      <c r="U74" s="0" t="n">
        <f aca="false">E$31*X74^2</f>
        <v>-10.125</v>
      </c>
      <c r="V74" s="0" t="n">
        <f aca="false">G$31*X74</f>
        <v>-4.25</v>
      </c>
      <c r="W74" s="0" t="n">
        <f aca="false">I$31</f>
        <v>8</v>
      </c>
      <c r="X74" s="19" t="n">
        <v>1.5</v>
      </c>
      <c r="Y74" s="19" t="n">
        <f aca="false">(T74+U74+V74+W74)</f>
        <v>1.5</v>
      </c>
    </row>
    <row r="75" customFormat="false" ht="17.45" hidden="false" customHeight="true" outlineLevel="0" collapsed="false">
      <c r="T75" s="0" t="n">
        <f aca="false">C$31*X75^3</f>
        <v>8.68904166666667</v>
      </c>
      <c r="U75" s="0" t="n">
        <f aca="false">E$31*X75^2</f>
        <v>-10.81125</v>
      </c>
      <c r="V75" s="0" t="n">
        <f aca="false">G$31*X75</f>
        <v>-4.39166666666667</v>
      </c>
      <c r="W75" s="0" t="n">
        <f aca="false">I$31</f>
        <v>8</v>
      </c>
      <c r="X75" s="19" t="n">
        <v>1.55</v>
      </c>
      <c r="Y75" s="19" t="n">
        <f aca="false">(T75+U75+V75+W75)</f>
        <v>1.486125</v>
      </c>
    </row>
    <row r="76" customFormat="false" ht="17.45" hidden="false" customHeight="true" outlineLevel="0" collapsed="false">
      <c r="T76" s="0" t="n">
        <f aca="false">C$31*X76^3</f>
        <v>9.55733333333334</v>
      </c>
      <c r="U76" s="0" t="n">
        <f aca="false">E$31*X76^2</f>
        <v>-11.52</v>
      </c>
      <c r="V76" s="0" t="n">
        <f aca="false">G$31*X76</f>
        <v>-4.53333333333333</v>
      </c>
      <c r="W76" s="0" t="n">
        <f aca="false">I$31</f>
        <v>8</v>
      </c>
      <c r="X76" s="19" t="n">
        <v>1.6</v>
      </c>
      <c r="Y76" s="19" t="n">
        <f aca="false">(T76+U76+V76+W76)</f>
        <v>1.504</v>
      </c>
    </row>
    <row r="77" customFormat="false" ht="17.45" hidden="false" customHeight="true" outlineLevel="0" collapsed="false">
      <c r="T77" s="0" t="n">
        <f aca="false">C$31*X77^3</f>
        <v>10.4816249999998</v>
      </c>
      <c r="U77" s="0" t="n">
        <f aca="false">E$31*X77^2</f>
        <v>-12.2512499999999</v>
      </c>
      <c r="V77" s="0" t="n">
        <f aca="false">G$31*X77</f>
        <v>-4.67499999999997</v>
      </c>
      <c r="W77" s="0" t="n">
        <f aca="false">I$31</f>
        <v>8</v>
      </c>
      <c r="X77" s="19" t="n">
        <v>1.64999999999999</v>
      </c>
      <c r="Y77" s="19" t="n">
        <f aca="false">(T77+U77+V77+W77)</f>
        <v>1.55537499999999</v>
      </c>
    </row>
    <row r="78" customFormat="false" ht="17.45" hidden="false" customHeight="true" outlineLevel="0" collapsed="false">
      <c r="T78" s="0" t="n">
        <f aca="false">C$31*X78^3</f>
        <v>11.4636666666665</v>
      </c>
      <c r="U78" s="0" t="n">
        <f aca="false">E$31*X78^2</f>
        <v>-13.0049999999998</v>
      </c>
      <c r="V78" s="0" t="n">
        <f aca="false">G$31*X78</f>
        <v>-4.81666666666664</v>
      </c>
      <c r="W78" s="0" t="n">
        <f aca="false">I$31</f>
        <v>8</v>
      </c>
      <c r="X78" s="19" t="n">
        <v>1.69999999999999</v>
      </c>
      <c r="Y78" s="19" t="n">
        <f aca="false">(T78+U78+V78+W78)</f>
        <v>1.64199999999998</v>
      </c>
    </row>
    <row r="79" customFormat="false" ht="17.45" hidden="false" customHeight="true" outlineLevel="0" collapsed="false">
      <c r="T79" s="0" t="n">
        <f aca="false">C$31*X79^3</f>
        <v>12.5052083333331</v>
      </c>
      <c r="U79" s="0" t="n">
        <f aca="false">E$31*X79^2</f>
        <v>-13.7812499999998</v>
      </c>
      <c r="V79" s="0" t="n">
        <f aca="false">G$31*X79</f>
        <v>-4.9583333333333</v>
      </c>
      <c r="W79" s="0" t="n">
        <f aca="false">I$31</f>
        <v>8</v>
      </c>
      <c r="X79" s="19" t="n">
        <v>1.74999999999999</v>
      </c>
      <c r="Y79" s="19" t="n">
        <f aca="false">(T79+U79+V79+W79)</f>
        <v>1.76562499999997</v>
      </c>
    </row>
    <row r="80" customFormat="false" ht="17.45" hidden="false" customHeight="true" outlineLevel="0" collapsed="false">
      <c r="T80" s="0" t="n">
        <f aca="false">C$31*X80^3</f>
        <v>13.6079999999998</v>
      </c>
      <c r="U80" s="0" t="n">
        <f aca="false">E$31*X80^2</f>
        <v>-14.5799999999998</v>
      </c>
      <c r="V80" s="0" t="n">
        <f aca="false">G$31*X80</f>
        <v>-5.09999999999997</v>
      </c>
      <c r="W80" s="0" t="n">
        <f aca="false">I$31</f>
        <v>8</v>
      </c>
      <c r="X80" s="19" t="n">
        <v>1.79999999999999</v>
      </c>
      <c r="Y80" s="19" t="n">
        <f aca="false">(T80+U80+V80+W80)</f>
        <v>1.92799999999997</v>
      </c>
    </row>
    <row r="81" customFormat="false" ht="17.45" hidden="false" customHeight="true" outlineLevel="0" collapsed="false">
      <c r="T81" s="0" t="n">
        <f aca="false">C$31*X81^3</f>
        <v>14.7737916666664</v>
      </c>
      <c r="U81" s="0" t="n">
        <f aca="false">E$31*X81^2</f>
        <v>-15.4012499999998</v>
      </c>
      <c r="V81" s="0" t="n">
        <f aca="false">G$31*X81</f>
        <v>-5.24166666666664</v>
      </c>
      <c r="W81" s="0" t="n">
        <f aca="false">I$31</f>
        <v>8</v>
      </c>
      <c r="X81" s="19" t="n">
        <v>1.84999999999999</v>
      </c>
      <c r="Y81" s="19" t="n">
        <f aca="false">(T81+U81+V81+W81)</f>
        <v>2.13087499999996</v>
      </c>
    </row>
    <row r="82" customFormat="false" ht="17.45" hidden="false" customHeight="true" outlineLevel="0" collapsed="false">
      <c r="T82" s="0" t="n">
        <f aca="false">C$31*X82^3</f>
        <v>16.0043333333331</v>
      </c>
      <c r="U82" s="0" t="n">
        <f aca="false">E$31*X82^2</f>
        <v>-16.2449999999998</v>
      </c>
      <c r="V82" s="0" t="n">
        <f aca="false">G$31*X82</f>
        <v>-5.3833333333333</v>
      </c>
      <c r="W82" s="0" t="n">
        <f aca="false">I$31</f>
        <v>8</v>
      </c>
      <c r="X82" s="19" t="n">
        <v>1.89999999999999</v>
      </c>
      <c r="Y82" s="19" t="n">
        <f aca="false">(T82+U82+V82+W82)</f>
        <v>2.37599999999995</v>
      </c>
    </row>
    <row r="83" customFormat="false" ht="17.45" hidden="false" customHeight="true" outlineLevel="0" collapsed="false">
      <c r="T83" s="0" t="n">
        <f aca="false">C$31*X83^3</f>
        <v>17.3013749999997</v>
      </c>
      <c r="U83" s="0" t="n">
        <f aca="false">E$31*X83^2</f>
        <v>-17.1112499999998</v>
      </c>
      <c r="V83" s="0" t="n">
        <f aca="false">G$31*X83</f>
        <v>-5.52499999999997</v>
      </c>
      <c r="W83" s="0" t="n">
        <f aca="false">I$31</f>
        <v>8</v>
      </c>
      <c r="X83" s="19" t="n">
        <v>1.94999999999999</v>
      </c>
      <c r="Y83" s="19" t="n">
        <f aca="false">(T83+U83+V83+W83)</f>
        <v>2.66512499999994</v>
      </c>
    </row>
    <row r="84" customFormat="false" ht="17.45" hidden="false" customHeight="true" outlineLevel="0" collapsed="false">
      <c r="T84" s="0" t="n">
        <f aca="false">C$31*X84^3</f>
        <v>18.6666666666667</v>
      </c>
      <c r="U84" s="0" t="n">
        <f aca="false">E$31*X84^2</f>
        <v>-18</v>
      </c>
      <c r="V84" s="0" t="n">
        <f aca="false">G$31*X84</f>
        <v>-5.66666666666667</v>
      </c>
      <c r="W84" s="0" t="n">
        <f aca="false">I$31</f>
        <v>8</v>
      </c>
      <c r="X84" s="19" t="n">
        <v>2</v>
      </c>
      <c r="Y84" s="19" t="n">
        <f aca="false">(T84+U84+V84+W84)</f>
        <v>3</v>
      </c>
    </row>
    <row r="85" customFormat="false" ht="17.45" hidden="false" customHeight="true" outlineLevel="0" collapsed="false"/>
    <row r="86" customFormat="false" ht="17.45" hidden="false" customHeight="true" outlineLevel="0" collapsed="false"/>
    <row r="87" customFormat="false" ht="17.45" hidden="false" customHeight="true" outlineLevel="0" collapsed="false"/>
    <row r="88" customFormat="false" ht="17.45" hidden="false" customHeight="true" outlineLevel="0" collapsed="false"/>
    <row r="89" customFormat="false" ht="17.45" hidden="false" customHeight="true" outlineLevel="0" collapsed="false"/>
    <row r="90" customFormat="false" ht="17.45" hidden="false" customHeight="true" outlineLevel="0" collapsed="false"/>
    <row r="91" customFormat="false" ht="17.45" hidden="false" customHeight="true" outlineLevel="0" collapsed="false"/>
    <row r="92" customFormat="false" ht="17.45" hidden="false" customHeight="true" outlineLevel="0" collapsed="false"/>
    <row r="93" customFormat="false" ht="17.45" hidden="false" customHeight="true" outlineLevel="0" collapsed="false"/>
    <row r="94" customFormat="false" ht="17.45" hidden="false" customHeight="true" outlineLevel="0" collapsed="false"/>
    <row r="95" customFormat="false" ht="17.45" hidden="false" customHeight="true" outlineLevel="0" collapsed="false"/>
    <row r="96" customFormat="false" ht="17.45" hidden="false" customHeight="true" outlineLevel="0" collapsed="false"/>
    <row r="97" customFormat="false" ht="17.45" hidden="false" customHeight="true" outlineLevel="0" collapsed="false"/>
    <row r="98" customFormat="false" ht="17.45" hidden="false" customHeight="true" outlineLevel="0" collapsed="false"/>
    <row r="99" customFormat="false" ht="17.45" hidden="false" customHeight="true" outlineLevel="0" collapsed="false"/>
    <row r="100" customFormat="false" ht="17.45" hidden="false" customHeight="true" outlineLevel="0" collapsed="false"/>
    <row r="101" customFormat="false" ht="17.45" hidden="false" customHeight="true" outlineLevel="0" collapsed="false"/>
    <row r="102" customFormat="false" ht="17.45" hidden="false" customHeight="true" outlineLevel="0" collapsed="false"/>
    <row r="103" customFormat="false" ht="17.45" hidden="false" customHeight="true" outlineLevel="0" collapsed="false"/>
    <row r="104" customFormat="false" ht="17.45" hidden="false" customHeight="true" outlineLevel="0" collapsed="false"/>
    <row r="105" customFormat="false" ht="17.45" hidden="false" customHeight="true" outlineLevel="0" collapsed="false"/>
    <row r="106" customFormat="false" ht="17.45" hidden="false" customHeight="true" outlineLevel="0" collapsed="false"/>
    <row r="107" customFormat="false" ht="17.45" hidden="false" customHeight="true" outlineLevel="0" collapsed="false"/>
    <row r="108" customFormat="false" ht="17.45" hidden="false" customHeight="true" outlineLevel="0" collapsed="false"/>
    <row r="109" customFormat="false" ht="17.45" hidden="false" customHeight="true" outlineLevel="0" collapsed="false"/>
    <row r="110" customFormat="false" ht="17.45" hidden="false" customHeight="true" outlineLevel="0" collapsed="false"/>
    <row r="111" customFormat="false" ht="17.45" hidden="false" customHeight="true" outlineLevel="0" collapsed="false"/>
    <row r="112" customFormat="false" ht="17.45" hidden="false" customHeight="true" outlineLevel="0" collapsed="false"/>
    <row r="113" customFormat="false" ht="17.45" hidden="false" customHeight="true" outlineLevel="0" collapsed="false"/>
    <row r="114" customFormat="false" ht="17.45" hidden="false" customHeight="true" outlineLevel="0" collapsed="false"/>
    <row r="115" customFormat="false" ht="17.4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ColWidth="11.8046875" defaultRowHeight="12.75" zeroHeight="false" outlineLevelRow="0" outlineLevelCol="0"/>
  <cols>
    <col collapsed="false" customWidth="true" hidden="false" outlineLevel="0" max="1" min="1" style="24" width="5.7"/>
    <col collapsed="false" customWidth="true" hidden="false" outlineLevel="0" max="13" min="2" style="0" width="5.7"/>
    <col collapsed="false" customWidth="true" hidden="false" outlineLevel="0" max="14" min="14" style="25" width="5.7"/>
    <col collapsed="false" customWidth="true" hidden="false" outlineLevel="0" max="18" min="15" style="0" width="5.7"/>
    <col collapsed="false" customWidth="true" hidden="false" outlineLevel="0" max="19" min="19" style="2" width="5.7"/>
    <col collapsed="false" customWidth="true" hidden="false" outlineLevel="0" max="75" min="20" style="0" width="5.7"/>
  </cols>
  <sheetData>
    <row r="1" customFormat="false" ht="12.8" hidden="false" customHeight="true" outlineLevel="0" collapsed="false">
      <c r="A1" s="26"/>
    </row>
    <row r="2" customFormat="false" ht="18.75" hidden="false" customHeight="true" outlineLevel="0" collapsed="false">
      <c r="A2" s="26" t="s">
        <v>22</v>
      </c>
    </row>
    <row r="3" customFormat="false" ht="18.75" hidden="false" customHeight="true" outlineLevel="0" collapsed="false"/>
    <row r="4" customFormat="false" ht="18.75" hidden="false" customHeight="true" outlineLevel="0" collapsed="false">
      <c r="D4" s="4"/>
      <c r="E4" s="5" t="s">
        <v>2</v>
      </c>
      <c r="F4" s="5" t="s">
        <v>3</v>
      </c>
      <c r="G4" s="5" t="s">
        <v>4</v>
      </c>
      <c r="H4" s="5" t="s">
        <v>5</v>
      </c>
    </row>
    <row r="5" customFormat="false" ht="18.75" hidden="false" customHeight="true" outlineLevel="0" collapsed="false">
      <c r="D5" s="6" t="s">
        <v>6</v>
      </c>
      <c r="E5" s="6" t="n">
        <v>-1</v>
      </c>
      <c r="F5" s="6" t="n">
        <v>0</v>
      </c>
      <c r="G5" s="6" t="n">
        <v>1</v>
      </c>
      <c r="H5" s="6" t="n">
        <v>2</v>
      </c>
    </row>
    <row r="6" customFormat="false" ht="18.75" hidden="false" customHeight="true" outlineLevel="0" collapsed="false">
      <c r="C6" s="0" t="s">
        <v>7</v>
      </c>
      <c r="D6" s="6" t="s">
        <v>8</v>
      </c>
      <c r="E6" s="8" t="n">
        <v>4</v>
      </c>
      <c r="F6" s="8" t="n">
        <v>8</v>
      </c>
      <c r="G6" s="8" t="n">
        <v>3</v>
      </c>
      <c r="H6" s="8" t="n">
        <v>3</v>
      </c>
    </row>
    <row r="7" customFormat="false" ht="18.75" hidden="false" customHeight="true" outlineLevel="0" collapsed="false">
      <c r="D7" s="4"/>
      <c r="E7" s="9" t="s">
        <v>9</v>
      </c>
      <c r="F7" s="9" t="s">
        <v>10</v>
      </c>
      <c r="G7" s="9" t="s">
        <v>11</v>
      </c>
      <c r="H7" s="9" t="s">
        <v>12</v>
      </c>
      <c r="N7" s="0"/>
    </row>
    <row r="8" customFormat="false" ht="18.75" hidden="false" customHeight="true" outlineLevel="0" collapsed="false">
      <c r="N8" s="0"/>
    </row>
    <row r="9" customFormat="false" ht="18.75" hidden="false" customHeight="true" outlineLevel="0" collapsed="false">
      <c r="N9" s="0"/>
    </row>
    <row r="10" customFormat="false" ht="18.75" hidden="false" customHeight="true" outlineLevel="0" collapsed="false">
      <c r="B10" s="27" t="s">
        <v>16</v>
      </c>
      <c r="C10" s="28" t="s">
        <v>20</v>
      </c>
      <c r="D10" s="27"/>
      <c r="E10" s="27" t="s">
        <v>23</v>
      </c>
      <c r="F10" s="27"/>
      <c r="G10" s="27" t="s">
        <v>24</v>
      </c>
      <c r="H10" s="27"/>
      <c r="I10" s="27" t="s">
        <v>25</v>
      </c>
      <c r="N10" s="0"/>
    </row>
    <row r="11" customFormat="false" ht="18.75" hidden="false" customHeight="true" outlineLevel="0" collapsed="false">
      <c r="A11" s="7" t="s">
        <v>26</v>
      </c>
      <c r="B11" s="29" t="n">
        <v>-1</v>
      </c>
      <c r="C11" s="30" t="n">
        <f aca="false">E6</f>
        <v>4</v>
      </c>
      <c r="D11" s="29"/>
      <c r="E11" s="29"/>
      <c r="F11" s="29"/>
      <c r="G11" s="29"/>
      <c r="H11" s="29"/>
    </row>
    <row r="12" customFormat="false" ht="18.75" hidden="false" customHeight="true" outlineLevel="0" collapsed="false">
      <c r="A12" s="7"/>
      <c r="B12" s="29"/>
      <c r="C12" s="30"/>
      <c r="E12" s="29" t="n">
        <f aca="false">(C13-C11)/(B13-B11)</f>
        <v>4</v>
      </c>
      <c r="F12" s="29"/>
      <c r="G12" s="29"/>
      <c r="H12" s="29"/>
      <c r="I12" s="29"/>
    </row>
    <row r="13" customFormat="false" ht="18.75" hidden="false" customHeight="true" outlineLevel="0" collapsed="false">
      <c r="A13" s="7" t="s">
        <v>27</v>
      </c>
      <c r="B13" s="29" t="n">
        <v>0</v>
      </c>
      <c r="C13" s="30" t="n">
        <f aca="false">F6</f>
        <v>8</v>
      </c>
      <c r="E13" s="29"/>
      <c r="F13" s="29"/>
      <c r="G13" s="29" t="n">
        <f aca="false">(E14-E12)/(B15-B11)</f>
        <v>-4.5</v>
      </c>
      <c r="H13" s="29"/>
      <c r="I13" s="29"/>
    </row>
    <row r="14" customFormat="false" ht="18.75" hidden="false" customHeight="true" outlineLevel="0" collapsed="false">
      <c r="A14" s="7"/>
      <c r="B14" s="29"/>
      <c r="C14" s="30"/>
      <c r="E14" s="29" t="n">
        <f aca="false">(C15-C13)/(B15-B13)</f>
        <v>-5</v>
      </c>
      <c r="F14" s="29"/>
      <c r="G14" s="29"/>
      <c r="H14" s="29"/>
      <c r="I14" s="29" t="n">
        <f aca="false">(G15-G13)/(B17-B11)</f>
        <v>2.33333333333333</v>
      </c>
    </row>
    <row r="15" customFormat="false" ht="18.75" hidden="false" customHeight="true" outlineLevel="0" collapsed="false">
      <c r="A15" s="7" t="s">
        <v>28</v>
      </c>
      <c r="B15" s="29" t="n">
        <v>1</v>
      </c>
      <c r="C15" s="30" t="n">
        <f aca="false">G6</f>
        <v>3</v>
      </c>
      <c r="E15" s="29"/>
      <c r="F15" s="29"/>
      <c r="G15" s="29" t="n">
        <f aca="false">(E16-E14)/(B17-B13)</f>
        <v>2.5</v>
      </c>
      <c r="H15" s="29"/>
      <c r="I15" s="29"/>
    </row>
    <row r="16" customFormat="false" ht="18.75" hidden="false" customHeight="true" outlineLevel="0" collapsed="false">
      <c r="A16" s="7"/>
      <c r="B16" s="29"/>
      <c r="C16" s="30"/>
      <c r="E16" s="29" t="n">
        <f aca="false">(C17-C15)/(B17-B15)</f>
        <v>0</v>
      </c>
      <c r="F16" s="29"/>
      <c r="G16" s="29"/>
      <c r="H16" s="29"/>
      <c r="I16" s="29"/>
    </row>
    <row r="17" customFormat="false" ht="18.75" hidden="false" customHeight="true" outlineLevel="0" collapsed="false">
      <c r="A17" s="7" t="s">
        <v>29</v>
      </c>
      <c r="B17" s="29" t="n">
        <v>2</v>
      </c>
      <c r="C17" s="30" t="n">
        <f aca="false">H6</f>
        <v>3</v>
      </c>
      <c r="D17" s="29"/>
      <c r="E17" s="31"/>
      <c r="F17" s="31"/>
      <c r="G17" s="31"/>
      <c r="H17" s="31"/>
      <c r="I17" s="17"/>
      <c r="J17" s="17"/>
      <c r="K17" s="17"/>
    </row>
    <row r="18" customFormat="false" ht="18.75" hidden="false" customHeight="true" outlineLevel="0" collapsed="false">
      <c r="P18" s="29" t="s">
        <v>14</v>
      </c>
      <c r="Q18" s="29" t="s">
        <v>15</v>
      </c>
      <c r="R18" s="29" t="s">
        <v>16</v>
      </c>
      <c r="S18" s="29" t="s">
        <v>21</v>
      </c>
      <c r="T18" s="32" t="s">
        <v>16</v>
      </c>
      <c r="U18" s="32" t="s">
        <v>20</v>
      </c>
    </row>
    <row r="19" customFormat="false" ht="18.75" hidden="false" customHeight="true" outlineLevel="0" collapsed="false">
      <c r="L19" s="25" t="s">
        <v>30</v>
      </c>
      <c r="M19" s="33" t="n">
        <f aca="false">C11</f>
        <v>4</v>
      </c>
      <c r="P19" s="34" t="n">
        <f aca="false">M$22*(T19-B$11)*(T19-B$13)*(T19-B$15)</f>
        <v>0</v>
      </c>
      <c r="Q19" s="34" t="n">
        <f aca="false">M$21*(T19-B$11)*(T19-B$13)</f>
        <v>0</v>
      </c>
      <c r="R19" s="34" t="n">
        <f aca="false">M$20*(T19-B$11)</f>
        <v>0</v>
      </c>
      <c r="S19" s="35" t="n">
        <f aca="false">M$19</f>
        <v>4</v>
      </c>
      <c r="T19" s="36" t="n">
        <v>-1</v>
      </c>
      <c r="U19" s="36" t="n">
        <f aca="false">S19+R19+Q19+P19</f>
        <v>4</v>
      </c>
    </row>
    <row r="20" customFormat="false" ht="18.75" hidden="false" customHeight="true" outlineLevel="0" collapsed="false">
      <c r="L20" s="7" t="s">
        <v>23</v>
      </c>
      <c r="M20" s="33" t="n">
        <f aca="false">E12</f>
        <v>4</v>
      </c>
      <c r="P20" s="34" t="n">
        <f aca="false">M$22*(T20-B$11)*(T20-B$13)*(T20-B$15)</f>
        <v>0.216125</v>
      </c>
      <c r="Q20" s="34" t="n">
        <f aca="false">M$21*(T20-B$11)*(T20-B$13)</f>
        <v>0.21375</v>
      </c>
      <c r="R20" s="34" t="n">
        <f aca="false">M$20*(T20-B$11)</f>
        <v>0.2</v>
      </c>
      <c r="S20" s="29" t="n">
        <f aca="false">M$19</f>
        <v>4</v>
      </c>
      <c r="T20" s="36" t="n">
        <v>-0.95</v>
      </c>
      <c r="U20" s="36" t="n">
        <f aca="false">S20+R20+Q20+P20</f>
        <v>4.629875</v>
      </c>
    </row>
    <row r="21" customFormat="false" ht="18.75" hidden="false" customHeight="true" outlineLevel="0" collapsed="false">
      <c r="L21" s="7" t="s">
        <v>24</v>
      </c>
      <c r="M21" s="33" t="n">
        <f aca="false">G13</f>
        <v>-4.5</v>
      </c>
      <c r="P21" s="34" t="n">
        <f aca="false">M$22*(T21-B$11)*(T21-B$13)*(T21-B$15)</f>
        <v>0.399</v>
      </c>
      <c r="Q21" s="34" t="n">
        <f aca="false">M$21*(T21-B$11)*(T21-B$13)</f>
        <v>0.405</v>
      </c>
      <c r="R21" s="34" t="n">
        <f aca="false">M$20*(T21-B$11)</f>
        <v>0.4</v>
      </c>
      <c r="S21" s="29" t="n">
        <f aca="false">M$19</f>
        <v>4</v>
      </c>
      <c r="T21" s="36" t="n">
        <v>-0.9</v>
      </c>
      <c r="U21" s="36" t="n">
        <f aca="false">S21+R21+Q21+P21</f>
        <v>5.204</v>
      </c>
    </row>
    <row r="22" customFormat="false" ht="18.75" hidden="false" customHeight="true" outlineLevel="0" collapsed="false">
      <c r="L22" s="7" t="s">
        <v>25</v>
      </c>
      <c r="M22" s="33" t="n">
        <f aca="false">I14</f>
        <v>2.33333333333333</v>
      </c>
      <c r="P22" s="34" t="n">
        <f aca="false">M$22*(T22-B$11)*(T22-B$13)*(T22-B$15)</f>
        <v>0.550375</v>
      </c>
      <c r="Q22" s="34" t="n">
        <f aca="false">M$21*(T22-B$11)*(T22-B$13)</f>
        <v>0.57375</v>
      </c>
      <c r="R22" s="34" t="n">
        <f aca="false">M$20*(T22-B$11)</f>
        <v>0.6</v>
      </c>
      <c r="S22" s="29" t="n">
        <f aca="false">M$19</f>
        <v>4</v>
      </c>
      <c r="T22" s="36" t="n">
        <v>-0.85</v>
      </c>
      <c r="U22" s="36" t="n">
        <f aca="false">S22+R22+Q22+P22</f>
        <v>5.724125</v>
      </c>
    </row>
    <row r="23" customFormat="false" ht="18.75" hidden="false" customHeight="true" outlineLevel="0" collapsed="false">
      <c r="P23" s="34" t="n">
        <f aca="false">M$22*(T23-B$11)*(T23-B$13)*(T23-B$15)</f>
        <v>0.672</v>
      </c>
      <c r="Q23" s="34" t="n">
        <f aca="false">M$21*(T23-B$11)*(T23-B$13)</f>
        <v>0.72</v>
      </c>
      <c r="R23" s="34" t="n">
        <f aca="false">M$20*(T23-B$11)</f>
        <v>0.8</v>
      </c>
      <c r="S23" s="29" t="n">
        <f aca="false">M$19</f>
        <v>4</v>
      </c>
      <c r="T23" s="36" t="n">
        <v>-0.8</v>
      </c>
      <c r="U23" s="36" t="n">
        <f aca="false">S23+R23+Q23+P23</f>
        <v>6.192</v>
      </c>
    </row>
    <row r="24" customFormat="false" ht="18.75" hidden="false" customHeight="true" outlineLevel="0" collapsed="false">
      <c r="B24" s="29" t="s">
        <v>16</v>
      </c>
      <c r="C24" s="37" t="s">
        <v>20</v>
      </c>
      <c r="P24" s="34" t="n">
        <f aca="false">M$22*(T24-B$11)*(T24-B$13)*(T24-B$15)</f>
        <v>0.765625</v>
      </c>
      <c r="Q24" s="34" t="n">
        <f aca="false">M$21*(T24-B$11)*(T24-B$13)</f>
        <v>0.84375</v>
      </c>
      <c r="R24" s="34" t="n">
        <f aca="false">M$20*(T24-B$11)</f>
        <v>1</v>
      </c>
      <c r="S24" s="29" t="n">
        <f aca="false">M$19</f>
        <v>4</v>
      </c>
      <c r="T24" s="36" t="n">
        <v>-0.75</v>
      </c>
      <c r="U24" s="36" t="n">
        <f aca="false">S24+R24+Q24+P24</f>
        <v>6.609375</v>
      </c>
    </row>
    <row r="25" customFormat="false" ht="18.75" hidden="false" customHeight="true" outlineLevel="0" collapsed="false">
      <c r="A25" s="38"/>
      <c r="B25" s="39" t="s">
        <v>2</v>
      </c>
      <c r="C25" s="40" t="s">
        <v>9</v>
      </c>
      <c r="D25" s="41"/>
      <c r="E25" s="41"/>
      <c r="F25" s="41"/>
      <c r="G25" s="41"/>
      <c r="H25" s="41"/>
      <c r="I25" s="41"/>
      <c r="P25" s="34" t="n">
        <f aca="false">M$22*(T25-B$11)*(T25-B$13)*(T25-B$15)</f>
        <v>0.833</v>
      </c>
      <c r="Q25" s="34" t="n">
        <f aca="false">M$21*(T25-B$11)*(T25-B$13)</f>
        <v>0.945</v>
      </c>
      <c r="R25" s="34" t="n">
        <f aca="false">M$20*(T25-B$11)</f>
        <v>1.2</v>
      </c>
      <c r="S25" s="29" t="n">
        <f aca="false">M$19</f>
        <v>4</v>
      </c>
      <c r="T25" s="36" t="n">
        <v>-0.7</v>
      </c>
      <c r="U25" s="36" t="n">
        <f aca="false">S25+R25+Q25+P25</f>
        <v>6.978</v>
      </c>
    </row>
    <row r="26" customFormat="false" ht="18.75" hidden="false" customHeight="true" outlineLevel="0" collapsed="false">
      <c r="A26" s="38"/>
      <c r="B26" s="29"/>
      <c r="C26" s="37"/>
      <c r="D26" s="42" t="s">
        <v>31</v>
      </c>
      <c r="P26" s="34" t="n">
        <f aca="false">M$22*(T26-B$11)*(T26-B$13)*(T26-B$15)</f>
        <v>0.875874999999999</v>
      </c>
      <c r="Q26" s="34" t="n">
        <f aca="false">M$21*(T26-B$11)*(T26-B$13)</f>
        <v>1.02375</v>
      </c>
      <c r="R26" s="34" t="n">
        <f aca="false">M$20*(T26-B$11)</f>
        <v>1.4</v>
      </c>
      <c r="S26" s="29" t="n">
        <f aca="false">M$19</f>
        <v>4</v>
      </c>
      <c r="T26" s="36" t="n">
        <v>-0.650000000000001</v>
      </c>
      <c r="U26" s="36" t="n">
        <f aca="false">S26+R26+Q26+P26</f>
        <v>7.29962499999999</v>
      </c>
    </row>
    <row r="27" customFormat="false" ht="18.75" hidden="false" customHeight="true" outlineLevel="0" collapsed="false">
      <c r="A27" s="38"/>
      <c r="B27" s="43" t="s">
        <v>3</v>
      </c>
      <c r="C27" s="44" t="s">
        <v>10</v>
      </c>
      <c r="F27" s="42" t="s">
        <v>32</v>
      </c>
      <c r="P27" s="34" t="n">
        <f aca="false">M$22*(T27-B$11)*(T27-B$13)*(T27-B$15)</f>
        <v>0.896</v>
      </c>
      <c r="Q27" s="34" t="n">
        <f aca="false">M$21*(T27-B$11)*(T27-B$13)</f>
        <v>1.08</v>
      </c>
      <c r="R27" s="34" t="n">
        <f aca="false">M$20*(T27-B$11)</f>
        <v>1.6</v>
      </c>
      <c r="S27" s="29" t="n">
        <f aca="false">M$19</f>
        <v>4</v>
      </c>
      <c r="T27" s="36" t="n">
        <v>-0.600000000000001</v>
      </c>
      <c r="U27" s="36" t="n">
        <f aca="false">S27+R27+Q27+P27</f>
        <v>7.576</v>
      </c>
    </row>
    <row r="28" customFormat="false" ht="18.75" hidden="false" customHeight="true" outlineLevel="0" collapsed="false">
      <c r="A28" s="38"/>
      <c r="B28" s="29"/>
      <c r="C28" s="37"/>
      <c r="D28" s="42" t="s">
        <v>33</v>
      </c>
      <c r="H28" s="42" t="s">
        <v>34</v>
      </c>
      <c r="P28" s="34" t="n">
        <f aca="false">M$22*(T28-B$11)*(T28-B$13)*(T28-B$15)</f>
        <v>0.895125</v>
      </c>
      <c r="Q28" s="34" t="n">
        <f aca="false">M$21*(T28-B$11)*(T28-B$13)</f>
        <v>1.11375</v>
      </c>
      <c r="R28" s="34" t="n">
        <f aca="false">M$20*(T28-B$11)</f>
        <v>1.8</v>
      </c>
      <c r="S28" s="29" t="n">
        <f aca="false">M$19</f>
        <v>4</v>
      </c>
      <c r="T28" s="36" t="n">
        <v>-0.550000000000001</v>
      </c>
      <c r="U28" s="36" t="n">
        <f aca="false">S28+R28+Q28+P28</f>
        <v>7.808875</v>
      </c>
    </row>
    <row r="29" customFormat="false" ht="18.75" hidden="false" customHeight="true" outlineLevel="0" collapsed="false">
      <c r="B29" s="43" t="s">
        <v>4</v>
      </c>
      <c r="C29" s="44" t="s">
        <v>11</v>
      </c>
      <c r="F29" s="42" t="s">
        <v>35</v>
      </c>
      <c r="P29" s="34" t="n">
        <f aca="false">M$22*(T29-B$11)*(T29-B$13)*(T29-B$15)</f>
        <v>0.875</v>
      </c>
      <c r="Q29" s="34" t="n">
        <f aca="false">M$21*(T29-B$11)*(T29-B$13)</f>
        <v>1.125</v>
      </c>
      <c r="R29" s="34" t="n">
        <f aca="false">M$20*(T29-B$11)</f>
        <v>2</v>
      </c>
      <c r="S29" s="29" t="n">
        <f aca="false">M$19</f>
        <v>4</v>
      </c>
      <c r="T29" s="36" t="n">
        <v>-0.500000000000001</v>
      </c>
      <c r="U29" s="36" t="n">
        <f aca="false">S29+R29+Q29+P29</f>
        <v>8</v>
      </c>
    </row>
    <row r="30" customFormat="false" ht="18.75" hidden="false" customHeight="true" outlineLevel="0" collapsed="false">
      <c r="B30" s="29"/>
      <c r="C30" s="37"/>
      <c r="D30" s="42" t="s">
        <v>36</v>
      </c>
      <c r="P30" s="34" t="n">
        <f aca="false">M$22*(T30-B$11)*(T30-B$13)*(T30-B$15)</f>
        <v>0.837375000000001</v>
      </c>
      <c r="Q30" s="34" t="n">
        <f aca="false">M$21*(T30-B$11)*(T30-B$13)</f>
        <v>1.11375</v>
      </c>
      <c r="R30" s="34" t="n">
        <f aca="false">M$20*(T30-B$11)</f>
        <v>2.2</v>
      </c>
      <c r="S30" s="29" t="n">
        <f aca="false">M$19</f>
        <v>4</v>
      </c>
      <c r="T30" s="36" t="n">
        <v>-0.450000000000001</v>
      </c>
      <c r="U30" s="36" t="n">
        <f aca="false">S30+R30+Q30+P30</f>
        <v>8.151125</v>
      </c>
    </row>
    <row r="31" customFormat="false" ht="18.75" hidden="false" customHeight="true" outlineLevel="0" collapsed="false">
      <c r="B31" s="43" t="s">
        <v>5</v>
      </c>
      <c r="C31" s="44" t="s">
        <v>12</v>
      </c>
      <c r="P31" s="34" t="n">
        <f aca="false">M$22*(T31-B$11)*(T31-B$13)*(T31-B$15)</f>
        <v>0.784000000000001</v>
      </c>
      <c r="Q31" s="34" t="n">
        <f aca="false">M$21*(T31-B$11)*(T31-B$13)</f>
        <v>1.08</v>
      </c>
      <c r="R31" s="34" t="n">
        <f aca="false">M$20*(T31-B$11)</f>
        <v>2.4</v>
      </c>
      <c r="S31" s="29" t="n">
        <f aca="false">M$19</f>
        <v>4</v>
      </c>
      <c r="T31" s="36" t="n">
        <v>-0.400000000000001</v>
      </c>
      <c r="U31" s="36" t="n">
        <f aca="false">S31+R31+Q31+P31</f>
        <v>8.264</v>
      </c>
    </row>
    <row r="32" customFormat="false" ht="18.75" hidden="false" customHeight="true" outlineLevel="0" collapsed="false">
      <c r="P32" s="34" t="n">
        <f aca="false">M$22*(T32-B$11)*(T32-B$13)*(T32-B$15)</f>
        <v>0.716625000000002</v>
      </c>
      <c r="Q32" s="34" t="n">
        <f aca="false">M$21*(T32-B$11)*(T32-B$13)</f>
        <v>1.02375</v>
      </c>
      <c r="R32" s="34" t="n">
        <f aca="false">M$20*(T32-B$11)</f>
        <v>2.6</v>
      </c>
      <c r="S32" s="29" t="n">
        <f aca="false">M$19</f>
        <v>4</v>
      </c>
      <c r="T32" s="36" t="n">
        <v>-0.350000000000001</v>
      </c>
      <c r="U32" s="36" t="n">
        <f aca="false">S32+R32+Q32+P32</f>
        <v>8.340375</v>
      </c>
    </row>
    <row r="33" customFormat="false" ht="18.75" hidden="false" customHeight="true" outlineLevel="0" collapsed="false">
      <c r="P33" s="34" t="n">
        <f aca="false">M$22*(T33-B$11)*(T33-B$13)*(T33-B$15)</f>
        <v>0.637000000000002</v>
      </c>
      <c r="Q33" s="34" t="n">
        <f aca="false">M$21*(T33-B$11)*(T33-B$13)</f>
        <v>0.945000000000002</v>
      </c>
      <c r="R33" s="34" t="n">
        <f aca="false">M$20*(T33-B$11)</f>
        <v>2.8</v>
      </c>
      <c r="S33" s="29" t="n">
        <f aca="false">M$19</f>
        <v>4</v>
      </c>
      <c r="T33" s="36" t="n">
        <v>-0.300000000000001</v>
      </c>
      <c r="U33" s="36" t="n">
        <f aca="false">S33+R33+Q33+P33</f>
        <v>8.382</v>
      </c>
    </row>
    <row r="34" customFormat="false" ht="18.75" hidden="false" customHeight="true" outlineLevel="0" collapsed="false">
      <c r="B34" s="45" t="s">
        <v>37</v>
      </c>
      <c r="P34" s="34" t="n">
        <f aca="false">M$22*(T34-B$11)*(T34-B$13)*(T34-B$15)</f>
        <v>0.546875000000002</v>
      </c>
      <c r="Q34" s="34" t="n">
        <f aca="false">M$21*(T34-B$11)*(T34-B$13)</f>
        <v>0.843750000000002</v>
      </c>
      <c r="R34" s="34" t="n">
        <f aca="false">M$20*(T34-B$11)</f>
        <v>3</v>
      </c>
      <c r="S34" s="29" t="n">
        <f aca="false">M$19</f>
        <v>4</v>
      </c>
      <c r="T34" s="36" t="n">
        <v>-0.250000000000001</v>
      </c>
      <c r="U34" s="36" t="n">
        <f aca="false">S34+R34+Q34+P34</f>
        <v>8.390625</v>
      </c>
    </row>
    <row r="35" customFormat="false" ht="18.75" hidden="false" customHeight="true" outlineLevel="0" collapsed="false">
      <c r="P35" s="34" t="n">
        <f aca="false">M$22*(T35-B$11)*(T35-B$13)*(T35-B$15)</f>
        <v>0.448000000000002</v>
      </c>
      <c r="Q35" s="34" t="n">
        <f aca="false">M$21*(T35-B$11)*(T35-B$13)</f>
        <v>0.720000000000003</v>
      </c>
      <c r="R35" s="34" t="n">
        <f aca="false">M$20*(T35-B$11)</f>
        <v>3.2</v>
      </c>
      <c r="S35" s="29" t="n">
        <f aca="false">M$19</f>
        <v>4</v>
      </c>
      <c r="T35" s="36" t="n">
        <v>-0.200000000000001</v>
      </c>
      <c r="U35" s="36" t="n">
        <f aca="false">S35+R35+Q35+P35</f>
        <v>8.368</v>
      </c>
    </row>
    <row r="36" customFormat="false" ht="18.75" hidden="false" customHeight="true" outlineLevel="0" collapsed="false">
      <c r="P36" s="34" t="n">
        <f aca="false">M$22*(T36-B$11)*(T36-B$13)*(T36-B$15)</f>
        <v>0.342125000000004</v>
      </c>
      <c r="Q36" s="34" t="n">
        <f aca="false">M$21*(T36-B$11)*(T36-B$13)</f>
        <v>0.573750000000006</v>
      </c>
      <c r="R36" s="34" t="n">
        <f aca="false">M$20*(T36-B$11)</f>
        <v>3.39999999999999</v>
      </c>
      <c r="S36" s="29" t="n">
        <f aca="false">M$19</f>
        <v>4</v>
      </c>
      <c r="T36" s="36" t="n">
        <v>-0.150000000000002</v>
      </c>
      <c r="U36" s="36" t="n">
        <f aca="false">S36+R36+Q36+P36</f>
        <v>8.315875</v>
      </c>
    </row>
    <row r="37" customFormat="false" ht="18.75" hidden="false" customHeight="true" outlineLevel="0" collapsed="false">
      <c r="P37" s="34" t="n">
        <f aca="false">M$22*(T37-B$11)*(T37-B$13)*(T37-B$15)</f>
        <v>0.231000000000005</v>
      </c>
      <c r="Q37" s="34" t="n">
        <f aca="false">M$21*(T37-B$11)*(T37-B$13)</f>
        <v>0.405000000000007</v>
      </c>
      <c r="R37" s="34" t="n">
        <f aca="false">M$20*(T37-B$11)</f>
        <v>3.59999999999999</v>
      </c>
      <c r="S37" s="29" t="n">
        <f aca="false">M$19</f>
        <v>4</v>
      </c>
      <c r="T37" s="36" t="n">
        <v>-0.100000000000002</v>
      </c>
      <c r="U37" s="36" t="n">
        <f aca="false">S37+R37+Q37+P37</f>
        <v>8.236</v>
      </c>
    </row>
    <row r="38" customFormat="false" ht="18.75" hidden="false" customHeight="true" outlineLevel="0" collapsed="false">
      <c r="P38" s="34" t="n">
        <f aca="false">M$22*(T38-B$11)*(T38-B$13)*(T38-B$15)</f>
        <v>0.116375000000004</v>
      </c>
      <c r="Q38" s="34" t="n">
        <f aca="false">M$21*(T38-B$11)*(T38-B$13)</f>
        <v>0.213750000000007</v>
      </c>
      <c r="R38" s="34" t="n">
        <f aca="false">M$20*(T38-B$11)</f>
        <v>3.79999999999999</v>
      </c>
      <c r="S38" s="29" t="n">
        <f aca="false">M$19</f>
        <v>4</v>
      </c>
      <c r="T38" s="36" t="n">
        <v>-0.0500000000000018</v>
      </c>
      <c r="U38" s="36" t="n">
        <f aca="false">S38+R38+Q38+P38</f>
        <v>8.13012500000001</v>
      </c>
    </row>
    <row r="39" customFormat="false" ht="18.75" hidden="false" customHeight="true" outlineLevel="0" collapsed="false">
      <c r="P39" s="34" t="n">
        <f aca="false">M$22*(T39-B$11)*(T39-B$13)*(T39-B$15)</f>
        <v>-0</v>
      </c>
      <c r="Q39" s="34" t="n">
        <f aca="false">M$21*(T39-B$11)*(T39-B$13)</f>
        <v>-0</v>
      </c>
      <c r="R39" s="34" t="n">
        <f aca="false">M$20*(T39-B$11)</f>
        <v>4</v>
      </c>
      <c r="S39" s="29" t="n">
        <f aca="false">M$19</f>
        <v>4</v>
      </c>
      <c r="T39" s="36" t="n">
        <v>0</v>
      </c>
      <c r="U39" s="36" t="n">
        <f aca="false">S39+R39+Q39+P39</f>
        <v>8</v>
      </c>
    </row>
    <row r="40" customFormat="false" ht="18.75" hidden="false" customHeight="true" outlineLevel="0" collapsed="false">
      <c r="P40" s="34" t="n">
        <f aca="false">M$22*(T40-B$11)*(T40-B$13)*(T40-B$15)</f>
        <v>-0.116374999999995</v>
      </c>
      <c r="Q40" s="34" t="n">
        <f aca="false">M$21*(T40-B$11)*(T40-B$13)</f>
        <v>-0.23624999999999</v>
      </c>
      <c r="R40" s="34" t="n">
        <f aca="false">M$20*(T40-B$11)</f>
        <v>4.19999999999999</v>
      </c>
      <c r="S40" s="29" t="n">
        <f aca="false">M$19</f>
        <v>4</v>
      </c>
      <c r="T40" s="36" t="n">
        <v>0.049999999999998</v>
      </c>
      <c r="U40" s="36" t="n">
        <f aca="false">S40+R40+Q40+P40</f>
        <v>7.84737500000001</v>
      </c>
    </row>
    <row r="41" customFormat="false" ht="18.75" hidden="false" customHeight="true" outlineLevel="0" collapsed="false">
      <c r="P41" s="34" t="n">
        <f aca="false">M$22*(T41-B$11)*(T41-B$13)*(T41-B$15)</f>
        <v>-0.230999999999995</v>
      </c>
      <c r="Q41" s="34" t="n">
        <f aca="false">M$21*(T41-B$11)*(T41-B$13)</f>
        <v>-0.494999999999989</v>
      </c>
      <c r="R41" s="34" t="n">
        <f aca="false">M$20*(T41-B$11)</f>
        <v>4.39999999999999</v>
      </c>
      <c r="S41" s="29" t="n">
        <f aca="false">M$19</f>
        <v>4</v>
      </c>
      <c r="T41" s="36" t="n">
        <v>0.0999999999999979</v>
      </c>
      <c r="U41" s="36" t="n">
        <f aca="false">S41+R41+Q41+P41</f>
        <v>7.67400000000001</v>
      </c>
    </row>
    <row r="42" customFormat="false" ht="18.75" hidden="false" customHeight="true" outlineLevel="0" collapsed="false">
      <c r="P42" s="34" t="n">
        <f aca="false">M$22*(T42-B$11)*(T42-B$13)*(T42-B$15)</f>
        <v>-0.342124999999996</v>
      </c>
      <c r="Q42" s="34" t="n">
        <f aca="false">M$21*(T42-B$11)*(T42-B$13)</f>
        <v>-0.776249999999988</v>
      </c>
      <c r="R42" s="34" t="n">
        <f aca="false">M$20*(T42-B$11)</f>
        <v>4.59999999999999</v>
      </c>
      <c r="S42" s="29" t="n">
        <f aca="false">M$19</f>
        <v>4</v>
      </c>
      <c r="T42" s="36" t="n">
        <v>0.149999999999998</v>
      </c>
      <c r="U42" s="36" t="n">
        <f aca="false">S42+R42+Q42+P42</f>
        <v>7.48162500000001</v>
      </c>
    </row>
    <row r="43" customFormat="false" ht="18.75" hidden="false" customHeight="true" outlineLevel="0" collapsed="false">
      <c r="P43" s="34" t="n">
        <f aca="false">M$22*(T43-B$11)*(T43-B$13)*(T43-B$15)</f>
        <v>-0.447999999999996</v>
      </c>
      <c r="Q43" s="34" t="n">
        <f aca="false">M$21*(T43-B$11)*(T43-B$13)</f>
        <v>-1.07999999999999</v>
      </c>
      <c r="R43" s="34" t="n">
        <f aca="false">M$20*(T43-B$11)</f>
        <v>4.79999999999999</v>
      </c>
      <c r="S43" s="29" t="n">
        <f aca="false">M$19</f>
        <v>4</v>
      </c>
      <c r="T43" s="36" t="n">
        <v>0.199999999999998</v>
      </c>
      <c r="U43" s="36" t="n">
        <f aca="false">S43+R43+Q43+P43</f>
        <v>7.27200000000001</v>
      </c>
    </row>
    <row r="44" customFormat="false" ht="18.75" hidden="false" customHeight="true" outlineLevel="0" collapsed="false">
      <c r="P44" s="34" t="n">
        <f aca="false">M$22*(T44-B$11)*(T44-B$13)*(T44-B$15)</f>
        <v>-0.546874999999996</v>
      </c>
      <c r="Q44" s="34" t="n">
        <f aca="false">M$21*(T44-B$11)*(T44-B$13)</f>
        <v>-1.40624999999999</v>
      </c>
      <c r="R44" s="34" t="n">
        <f aca="false">M$20*(T44-B$11)</f>
        <v>4.99999999999999</v>
      </c>
      <c r="S44" s="29" t="n">
        <f aca="false">M$19</f>
        <v>4</v>
      </c>
      <c r="T44" s="36" t="n">
        <v>0.249999999999998</v>
      </c>
      <c r="U44" s="36" t="n">
        <f aca="false">S44+R44+Q44+P44</f>
        <v>7.04687500000001</v>
      </c>
    </row>
    <row r="45" customFormat="false" ht="18.75" hidden="false" customHeight="true" outlineLevel="0" collapsed="false">
      <c r="P45" s="34" t="n">
        <f aca="false">M$22*(T45-B$11)*(T45-B$13)*(T45-B$15)</f>
        <v>-0.636999999999997</v>
      </c>
      <c r="Q45" s="34" t="n">
        <f aca="false">M$21*(T45-B$11)*(T45-B$13)</f>
        <v>-1.75499999999999</v>
      </c>
      <c r="R45" s="34" t="n">
        <f aca="false">M$20*(T45-B$11)</f>
        <v>5.19999999999999</v>
      </c>
      <c r="S45" s="29" t="n">
        <f aca="false">M$19</f>
        <v>4</v>
      </c>
      <c r="T45" s="36" t="n">
        <v>0.299999999999998</v>
      </c>
      <c r="U45" s="36" t="n">
        <f aca="false">S45+R45+Q45+P45</f>
        <v>6.80800000000001</v>
      </c>
    </row>
    <row r="46" customFormat="false" ht="18.75" hidden="false" customHeight="true" outlineLevel="0" collapsed="false">
      <c r="P46" s="34" t="n">
        <f aca="false">M$22*(T46-B$11)*(T46-B$13)*(T46-B$15)</f>
        <v>-0.716624999999995</v>
      </c>
      <c r="Q46" s="34" t="n">
        <f aca="false">M$21*(T46-B$11)*(T46-B$13)</f>
        <v>-2.12624999999998</v>
      </c>
      <c r="R46" s="34" t="n">
        <f aca="false">M$20*(T46-B$11)</f>
        <v>5.39999999999999</v>
      </c>
      <c r="S46" s="29" t="n">
        <f aca="false">M$19</f>
        <v>4</v>
      </c>
      <c r="T46" s="36" t="n">
        <v>0.349999999999997</v>
      </c>
      <c r="U46" s="36" t="n">
        <f aca="false">S46+R46+Q46+P46</f>
        <v>6.55712500000002</v>
      </c>
    </row>
    <row r="47" customFormat="false" ht="18.75" hidden="false" customHeight="true" outlineLevel="0" collapsed="false">
      <c r="P47" s="34" t="n">
        <f aca="false">M$22*(T47-B$11)*(T47-B$13)*(T47-B$15)</f>
        <v>-0.783999999999996</v>
      </c>
      <c r="Q47" s="34" t="n">
        <f aca="false">M$21*(T47-B$11)*(T47-B$13)</f>
        <v>-2.51999999999998</v>
      </c>
      <c r="R47" s="34" t="n">
        <f aca="false">M$20*(T47-B$11)</f>
        <v>5.59999999999999</v>
      </c>
      <c r="S47" s="29" t="n">
        <f aca="false">M$19</f>
        <v>4</v>
      </c>
      <c r="T47" s="36" t="n">
        <v>0.399999999999997</v>
      </c>
      <c r="U47" s="36" t="n">
        <f aca="false">S47+R47+Q47+P47</f>
        <v>6.29600000000001</v>
      </c>
    </row>
    <row r="48" customFormat="false" ht="18.75" hidden="false" customHeight="true" outlineLevel="0" collapsed="false">
      <c r="P48" s="34" t="n">
        <f aca="false">M$22*(T48-B$11)*(T48-B$13)*(T48-B$15)</f>
        <v>-0.837374999999997</v>
      </c>
      <c r="Q48" s="34" t="n">
        <f aca="false">M$21*(T48-B$11)*(T48-B$13)</f>
        <v>-2.93624999999997</v>
      </c>
      <c r="R48" s="34" t="n">
        <f aca="false">M$20*(T48-B$11)</f>
        <v>5.79999999999999</v>
      </c>
      <c r="S48" s="29" t="n">
        <f aca="false">M$19</f>
        <v>4</v>
      </c>
      <c r="T48" s="36" t="n">
        <v>0.449999999999997</v>
      </c>
      <c r="U48" s="36" t="n">
        <f aca="false">S48+R48+Q48+P48</f>
        <v>6.02637500000002</v>
      </c>
    </row>
    <row r="49" customFormat="false" ht="18.75" hidden="false" customHeight="true" outlineLevel="0" collapsed="false">
      <c r="P49" s="34" t="n">
        <f aca="false">M$22*(T49-B$11)*(T49-B$13)*(T49-B$15)</f>
        <v>-0.874999999999998</v>
      </c>
      <c r="Q49" s="34" t="n">
        <f aca="false">M$21*(T49-B$11)*(T49-B$13)</f>
        <v>-3.37499999999997</v>
      </c>
      <c r="R49" s="34" t="n">
        <f aca="false">M$20*(T49-B$11)</f>
        <v>5.99999999999999</v>
      </c>
      <c r="S49" s="29" t="n">
        <f aca="false">M$19</f>
        <v>4</v>
      </c>
      <c r="T49" s="36" t="n">
        <v>0.499999999999997</v>
      </c>
      <c r="U49" s="36" t="n">
        <f aca="false">S49+R49+Q49+P49</f>
        <v>5.75000000000002</v>
      </c>
    </row>
    <row r="50" customFormat="false" ht="18.75" hidden="false" customHeight="true" outlineLevel="0" collapsed="false">
      <c r="P50" s="34" t="n">
        <f aca="false">M$22*(T50-B$11)*(T50-B$13)*(T50-B$15)</f>
        <v>-0.895124999999999</v>
      </c>
      <c r="Q50" s="34" t="n">
        <f aca="false">M$21*(T50-B$11)*(T50-B$13)</f>
        <v>-3.83624999999997</v>
      </c>
      <c r="R50" s="34" t="n">
        <f aca="false">M$20*(T50-B$11)</f>
        <v>6.19999999999999</v>
      </c>
      <c r="S50" s="29" t="n">
        <f aca="false">M$19</f>
        <v>4</v>
      </c>
      <c r="T50" s="36" t="n">
        <v>0.549999999999997</v>
      </c>
      <c r="U50" s="36" t="n">
        <f aca="false">S50+R50+Q50+P50</f>
        <v>5.46862500000002</v>
      </c>
    </row>
    <row r="51" customFormat="false" ht="18.75" hidden="false" customHeight="true" outlineLevel="0" collapsed="false">
      <c r="P51" s="34" t="n">
        <f aca="false">M$22*(T51-B$11)*(T51-B$13)*(T51-B$15)</f>
        <v>-0.896000000000001</v>
      </c>
      <c r="Q51" s="34" t="n">
        <f aca="false">M$21*(T51-B$11)*(T51-B$13)</f>
        <v>-4.31999999999997</v>
      </c>
      <c r="R51" s="34" t="n">
        <f aca="false">M$20*(T51-B$11)</f>
        <v>6.39999999999999</v>
      </c>
      <c r="S51" s="29" t="n">
        <f aca="false">M$19</f>
        <v>4</v>
      </c>
      <c r="T51" s="36" t="n">
        <v>0.599999999999997</v>
      </c>
      <c r="U51" s="36" t="n">
        <f aca="false">S51+R51+Q51+P51</f>
        <v>5.18400000000002</v>
      </c>
    </row>
    <row r="52" customFormat="false" ht="18.75" hidden="false" customHeight="true" outlineLevel="0" collapsed="false">
      <c r="P52" s="34" t="n">
        <f aca="false">M$22*(T52-B$11)*(T52-B$13)*(T52-B$15)</f>
        <v>-0.875875000000002</v>
      </c>
      <c r="Q52" s="34" t="n">
        <f aca="false">M$21*(T52-B$11)*(T52-B$13)</f>
        <v>-4.82624999999997</v>
      </c>
      <c r="R52" s="34" t="n">
        <f aca="false">M$20*(T52-B$11)</f>
        <v>6.59999999999999</v>
      </c>
      <c r="S52" s="29" t="n">
        <f aca="false">M$19</f>
        <v>4</v>
      </c>
      <c r="T52" s="36" t="n">
        <v>0.649999999999997</v>
      </c>
      <c r="U52" s="36" t="n">
        <f aca="false">S52+R52+Q52+P52</f>
        <v>4.89787500000002</v>
      </c>
    </row>
    <row r="53" customFormat="false" ht="18.75" hidden="false" customHeight="true" outlineLevel="0" collapsed="false">
      <c r="P53" s="34" t="n">
        <f aca="false">M$22*(T53-B$11)*(T53-B$13)*(T53-B$15)</f>
        <v>-0.833000000000003</v>
      </c>
      <c r="Q53" s="34" t="n">
        <f aca="false">M$21*(T53-B$11)*(T53-B$13)</f>
        <v>-5.35499999999997</v>
      </c>
      <c r="R53" s="34" t="n">
        <f aca="false">M$20*(T53-B$11)</f>
        <v>6.79999999999999</v>
      </c>
      <c r="S53" s="29" t="n">
        <f aca="false">M$19</f>
        <v>4</v>
      </c>
      <c r="T53" s="36" t="n">
        <v>0.699999999999997</v>
      </c>
      <c r="U53" s="36" t="n">
        <f aca="false">S53+R53+Q53+P53</f>
        <v>4.61200000000002</v>
      </c>
    </row>
    <row r="54" customFormat="false" ht="18.75" hidden="false" customHeight="true" outlineLevel="0" collapsed="false">
      <c r="P54" s="34" t="n">
        <f aca="false">M$22*(T54-B$11)*(T54-B$13)*(T54-B$15)</f>
        <v>-0.765625000000005</v>
      </c>
      <c r="Q54" s="34" t="n">
        <f aca="false">M$21*(T54-B$11)*(T54-B$13)</f>
        <v>-5.90624999999997</v>
      </c>
      <c r="R54" s="34" t="n">
        <f aca="false">M$20*(T54-B$11)</f>
        <v>6.99999999999999</v>
      </c>
      <c r="S54" s="29" t="n">
        <f aca="false">M$19</f>
        <v>4</v>
      </c>
      <c r="T54" s="36" t="n">
        <v>0.749999999999997</v>
      </c>
      <c r="U54" s="36" t="n">
        <f aca="false">S54+R54+Q54+P54</f>
        <v>4.32812500000002</v>
      </c>
    </row>
    <row r="55" customFormat="false" ht="18.75" hidden="false" customHeight="true" outlineLevel="0" collapsed="false">
      <c r="P55" s="34" t="n">
        <f aca="false">M$22*(T55-B$11)*(T55-B$13)*(T55-B$15)</f>
        <v>-0.672000000000009</v>
      </c>
      <c r="Q55" s="34" t="n">
        <f aca="false">M$21*(T55-B$11)*(T55-B$13)</f>
        <v>-6.47999999999995</v>
      </c>
      <c r="R55" s="34" t="n">
        <f aca="false">M$20*(T55-B$11)</f>
        <v>7.19999999999998</v>
      </c>
      <c r="S55" s="29" t="n">
        <f aca="false">M$19</f>
        <v>4</v>
      </c>
      <c r="T55" s="36" t="n">
        <v>0.799999999999996</v>
      </c>
      <c r="U55" s="36" t="n">
        <f aca="false">S55+R55+Q55+P55</f>
        <v>4.04800000000002</v>
      </c>
    </row>
    <row r="56" customFormat="false" ht="18.75" hidden="false" customHeight="true" outlineLevel="0" collapsed="false">
      <c r="P56" s="34" t="n">
        <f aca="false">M$22*(T56-B$11)*(T56-B$13)*(T56-B$15)</f>
        <v>-0.550375000000011</v>
      </c>
      <c r="Q56" s="34" t="n">
        <f aca="false">M$21*(T56-B$11)*(T56-B$13)</f>
        <v>-7.07624999999995</v>
      </c>
      <c r="R56" s="34" t="n">
        <f aca="false">M$20*(T56-B$11)</f>
        <v>7.39999999999998</v>
      </c>
      <c r="S56" s="29" t="n">
        <f aca="false">M$19</f>
        <v>4</v>
      </c>
      <c r="T56" s="36" t="n">
        <v>0.849999999999996</v>
      </c>
      <c r="U56" s="36" t="n">
        <f aca="false">S56+R56+Q56+P56</f>
        <v>3.77337500000002</v>
      </c>
    </row>
    <row r="57" customFormat="false" ht="18.75" hidden="false" customHeight="true" outlineLevel="0" collapsed="false">
      <c r="P57" s="34" t="n">
        <f aca="false">M$22*(T57-B$11)*(T57-B$13)*(T57-B$15)</f>
        <v>-0.399000000000013</v>
      </c>
      <c r="Q57" s="34" t="n">
        <f aca="false">M$21*(T57-B$11)*(T57-B$13)</f>
        <v>-7.69499999999995</v>
      </c>
      <c r="R57" s="34" t="n">
        <f aca="false">M$20*(T57-B$11)</f>
        <v>7.59999999999998</v>
      </c>
      <c r="S57" s="29" t="n">
        <f aca="false">M$19</f>
        <v>4</v>
      </c>
      <c r="T57" s="36" t="n">
        <v>0.899999999999996</v>
      </c>
      <c r="U57" s="36" t="n">
        <f aca="false">S57+R57+Q57+P57</f>
        <v>3.50600000000002</v>
      </c>
    </row>
    <row r="58" customFormat="false" ht="18.75" hidden="false" customHeight="true" outlineLevel="0" collapsed="false">
      <c r="P58" s="34" t="n">
        <f aca="false">M$22*(T58-B$11)*(T58-B$13)*(T58-B$15)</f>
        <v>-0.216125000000016</v>
      </c>
      <c r="Q58" s="34" t="n">
        <f aca="false">M$21*(T58-B$11)*(T58-B$13)</f>
        <v>-8.33624999999995</v>
      </c>
      <c r="R58" s="34" t="n">
        <f aca="false">M$20*(T58-B$11)</f>
        <v>7.79999999999998</v>
      </c>
      <c r="S58" s="29" t="n">
        <f aca="false">M$19</f>
        <v>4</v>
      </c>
      <c r="T58" s="36" t="n">
        <v>0.949999999999996</v>
      </c>
      <c r="U58" s="36" t="n">
        <f aca="false">S58+R58+Q58+P58</f>
        <v>3.24762500000002</v>
      </c>
    </row>
    <row r="59" customFormat="false" ht="18.75" hidden="false" customHeight="true" outlineLevel="0" collapsed="false">
      <c r="P59" s="34" t="n">
        <f aca="false">M$22*(T59-B$11)*(T59-B$13)*(T59-B$15)</f>
        <v>-1.86517468137025E-014</v>
      </c>
      <c r="Q59" s="34" t="n">
        <f aca="false">M$21*(T59-B$11)*(T59-B$13)</f>
        <v>-8.99999999999995</v>
      </c>
      <c r="R59" s="34" t="n">
        <f aca="false">M$20*(T59-B$11)</f>
        <v>7.99999999999998</v>
      </c>
      <c r="S59" s="29" t="n">
        <f aca="false">M$19</f>
        <v>4</v>
      </c>
      <c r="T59" s="36" t="n">
        <v>0.999999999999996</v>
      </c>
      <c r="U59" s="36" t="n">
        <f aca="false">S59+R59+Q59+P59</f>
        <v>3.00000000000002</v>
      </c>
    </row>
    <row r="60" customFormat="false" ht="18.75" hidden="false" customHeight="true" outlineLevel="0" collapsed="false">
      <c r="P60" s="34" t="n">
        <f aca="false">M$22*(T60-B$11)*(T60-B$13)*(T60-B$15)</f>
        <v>0.251125</v>
      </c>
      <c r="Q60" s="34" t="n">
        <f aca="false">M$21*(T60-B$11)*(T60-B$13)</f>
        <v>-9.68625</v>
      </c>
      <c r="R60" s="34" t="n">
        <f aca="false">M$20*(T60-B$11)</f>
        <v>8.2</v>
      </c>
      <c r="S60" s="29" t="n">
        <f aca="false">M$19</f>
        <v>4</v>
      </c>
      <c r="T60" s="36" t="n">
        <v>1.05</v>
      </c>
      <c r="U60" s="36" t="n">
        <f aca="false">S60+R60+Q60+P60</f>
        <v>2.764875</v>
      </c>
    </row>
    <row r="61" customFormat="false" ht="18.75" hidden="false" customHeight="true" outlineLevel="0" collapsed="false">
      <c r="P61" s="34" t="n">
        <f aca="false">M$22*(T61-B$11)*(T61-B$13)*(T61-B$15)</f>
        <v>0.539000000000001</v>
      </c>
      <c r="Q61" s="34" t="n">
        <f aca="false">M$21*(T61-B$11)*(T61-B$13)</f>
        <v>-10.395</v>
      </c>
      <c r="R61" s="34" t="n">
        <f aca="false">M$20*(T61-B$11)</f>
        <v>8.4</v>
      </c>
      <c r="S61" s="29" t="n">
        <f aca="false">M$19</f>
        <v>4</v>
      </c>
      <c r="T61" s="36" t="n">
        <v>1.1</v>
      </c>
      <c r="U61" s="36" t="n">
        <f aca="false">S61+R61+Q61+P61</f>
        <v>2.544</v>
      </c>
    </row>
    <row r="62" customFormat="false" ht="18.75" hidden="false" customHeight="true" outlineLevel="0" collapsed="false">
      <c r="P62" s="34" t="n">
        <f aca="false">M$22*(T62-B$11)*(T62-B$13)*(T62-B$15)</f>
        <v>0.865374999999999</v>
      </c>
      <c r="Q62" s="34" t="n">
        <f aca="false">M$21*(T62-B$11)*(T62-B$13)</f>
        <v>-11.12625</v>
      </c>
      <c r="R62" s="34" t="n">
        <f aca="false">M$20*(T62-B$11)</f>
        <v>8.6</v>
      </c>
      <c r="S62" s="29" t="n">
        <f aca="false">M$19</f>
        <v>4</v>
      </c>
      <c r="T62" s="36" t="n">
        <v>1.15</v>
      </c>
      <c r="U62" s="36" t="n">
        <f aca="false">S62+R62+Q62+P62</f>
        <v>2.339125</v>
      </c>
    </row>
    <row r="63" customFormat="false" ht="18.75" hidden="false" customHeight="true" outlineLevel="0" collapsed="false">
      <c r="P63" s="34" t="n">
        <f aca="false">M$22*(T63-B$11)*(T63-B$13)*(T63-B$15)</f>
        <v>1.232</v>
      </c>
      <c r="Q63" s="34" t="n">
        <f aca="false">M$21*(T63-B$11)*(T63-B$13)</f>
        <v>-11.88</v>
      </c>
      <c r="R63" s="34" t="n">
        <f aca="false">M$20*(T63-B$11)</f>
        <v>8.8</v>
      </c>
      <c r="S63" s="29" t="n">
        <f aca="false">M$19</f>
        <v>4</v>
      </c>
      <c r="T63" s="36" t="n">
        <v>1.2</v>
      </c>
      <c r="U63" s="36" t="n">
        <f aca="false">S63+R63+Q63+P63</f>
        <v>2.152</v>
      </c>
    </row>
    <row r="64" customFormat="false" ht="18.75" hidden="false" customHeight="true" outlineLevel="0" collapsed="false">
      <c r="P64" s="34" t="n">
        <f aca="false">M$22*(T64-B$11)*(T64-B$13)*(T64-B$15)</f>
        <v>1.640625</v>
      </c>
      <c r="Q64" s="34" t="n">
        <f aca="false">M$21*(T64-B$11)*(T64-B$13)</f>
        <v>-12.65625</v>
      </c>
      <c r="R64" s="34" t="n">
        <f aca="false">M$20*(T64-B$11)</f>
        <v>9</v>
      </c>
      <c r="S64" s="29" t="n">
        <f aca="false">M$19</f>
        <v>4</v>
      </c>
      <c r="T64" s="36" t="n">
        <v>1.25</v>
      </c>
      <c r="U64" s="36" t="n">
        <f aca="false">S64+R64+Q64+P64</f>
        <v>1.984375</v>
      </c>
    </row>
    <row r="65" customFormat="false" ht="18.75" hidden="false" customHeight="true" outlineLevel="0" collapsed="false">
      <c r="P65" s="34" t="n">
        <f aca="false">M$22*(T65-B$11)*(T65-B$13)*(T65-B$15)</f>
        <v>2.093</v>
      </c>
      <c r="Q65" s="34" t="n">
        <f aca="false">M$21*(T65-B$11)*(T65-B$13)</f>
        <v>-13.455</v>
      </c>
      <c r="R65" s="34" t="n">
        <f aca="false">M$20*(T65-B$11)</f>
        <v>9.2</v>
      </c>
      <c r="S65" s="29" t="n">
        <f aca="false">M$19</f>
        <v>4</v>
      </c>
      <c r="T65" s="36" t="n">
        <v>1.3</v>
      </c>
      <c r="U65" s="36" t="n">
        <f aca="false">S65+R65+Q65+P65</f>
        <v>1.838</v>
      </c>
    </row>
    <row r="66" customFormat="false" ht="18.75" hidden="false" customHeight="true" outlineLevel="0" collapsed="false">
      <c r="P66" s="34" t="n">
        <f aca="false">M$22*(T66-B$11)*(T66-B$13)*(T66-B$15)</f>
        <v>2.590875</v>
      </c>
      <c r="Q66" s="34" t="n">
        <f aca="false">M$21*(T66-B$11)*(T66-B$13)</f>
        <v>-14.27625</v>
      </c>
      <c r="R66" s="34" t="n">
        <f aca="false">M$20*(T66-B$11)</f>
        <v>9.4</v>
      </c>
      <c r="S66" s="29" t="n">
        <f aca="false">M$19</f>
        <v>4</v>
      </c>
      <c r="T66" s="36" t="n">
        <v>1.35</v>
      </c>
      <c r="U66" s="36" t="n">
        <f aca="false">S66+R66+Q66+P66</f>
        <v>1.714625</v>
      </c>
    </row>
    <row r="67" customFormat="false" ht="18.75" hidden="false" customHeight="true" outlineLevel="0" collapsed="false">
      <c r="P67" s="34" t="n">
        <f aca="false">M$22*(T67-B$11)*(T67-B$13)*(T67-B$15)</f>
        <v>3.136</v>
      </c>
      <c r="Q67" s="34" t="n">
        <f aca="false">M$21*(T67-B$11)*(T67-B$13)</f>
        <v>-15.12</v>
      </c>
      <c r="R67" s="34" t="n">
        <f aca="false">M$20*(T67-B$11)</f>
        <v>9.6</v>
      </c>
      <c r="S67" s="29" t="n">
        <f aca="false">M$19</f>
        <v>4</v>
      </c>
      <c r="T67" s="36" t="n">
        <v>1.4</v>
      </c>
      <c r="U67" s="36" t="n">
        <f aca="false">S67+R67+Q67+P67</f>
        <v>1.616</v>
      </c>
    </row>
    <row r="68" customFormat="false" ht="18.75" hidden="false" customHeight="true" outlineLevel="0" collapsed="false">
      <c r="P68" s="34" t="n">
        <f aca="false">M$22*(T68-B$11)*(T68-B$13)*(T68-B$15)</f>
        <v>3.730125</v>
      </c>
      <c r="Q68" s="34" t="n">
        <f aca="false">M$21*(T68-B$11)*(T68-B$13)</f>
        <v>-15.98625</v>
      </c>
      <c r="R68" s="34" t="n">
        <f aca="false">M$20*(T68-B$11)</f>
        <v>9.8</v>
      </c>
      <c r="S68" s="29" t="n">
        <f aca="false">M$19</f>
        <v>4</v>
      </c>
      <c r="T68" s="36" t="n">
        <v>1.45</v>
      </c>
      <c r="U68" s="36" t="n">
        <f aca="false">S68+R68+Q68+P68</f>
        <v>1.543875</v>
      </c>
    </row>
    <row r="69" customFormat="false" ht="18.75" hidden="false" customHeight="true" outlineLevel="0" collapsed="false">
      <c r="P69" s="34" t="n">
        <f aca="false">M$22*(T69-B$11)*(T69-B$13)*(T69-B$15)</f>
        <v>4.375</v>
      </c>
      <c r="Q69" s="34" t="n">
        <f aca="false">M$21*(T69-B$11)*(T69-B$13)</f>
        <v>-16.875</v>
      </c>
      <c r="R69" s="34" t="n">
        <f aca="false">M$20*(T69-B$11)</f>
        <v>10</v>
      </c>
      <c r="S69" s="29" t="n">
        <f aca="false">M$19</f>
        <v>4</v>
      </c>
      <c r="T69" s="36" t="n">
        <v>1.5</v>
      </c>
      <c r="U69" s="36" t="n">
        <f aca="false">S69+R69+Q69+P69</f>
        <v>1.5</v>
      </c>
    </row>
    <row r="70" customFormat="false" ht="18.75" hidden="false" customHeight="true" outlineLevel="0" collapsed="false">
      <c r="P70" s="34" t="n">
        <f aca="false">M$22*(T70-B$11)*(T70-B$13)*(T70-B$15)</f>
        <v>5.072375</v>
      </c>
      <c r="Q70" s="34" t="n">
        <f aca="false">M$21*(T70-B$11)*(T70-B$13)</f>
        <v>-17.78625</v>
      </c>
      <c r="R70" s="34" t="n">
        <f aca="false">M$20*(T70-B$11)</f>
        <v>10.2</v>
      </c>
      <c r="S70" s="29" t="n">
        <f aca="false">M$19</f>
        <v>4</v>
      </c>
      <c r="T70" s="36" t="n">
        <v>1.55</v>
      </c>
      <c r="U70" s="36" t="n">
        <f aca="false">S70+R70+Q70+P70</f>
        <v>1.486125</v>
      </c>
    </row>
    <row r="71" customFormat="false" ht="18.75" hidden="false" customHeight="true" outlineLevel="0" collapsed="false">
      <c r="P71" s="34" t="n">
        <f aca="false">M$22*(T71-B$11)*(T71-B$13)*(T71-B$15)</f>
        <v>5.824</v>
      </c>
      <c r="Q71" s="34" t="n">
        <f aca="false">M$21*(T71-B$11)*(T71-B$13)</f>
        <v>-18.72</v>
      </c>
      <c r="R71" s="34" t="n">
        <f aca="false">M$20*(T71-B$11)</f>
        <v>10.4</v>
      </c>
      <c r="S71" s="29" t="n">
        <f aca="false">M$19</f>
        <v>4</v>
      </c>
      <c r="T71" s="36" t="n">
        <v>1.6</v>
      </c>
      <c r="U71" s="36" t="n">
        <f aca="false">S71+R71+Q71+P71</f>
        <v>1.504</v>
      </c>
    </row>
    <row r="72" customFormat="false" ht="18.75" hidden="false" customHeight="true" outlineLevel="0" collapsed="false">
      <c r="P72" s="34" t="n">
        <f aca="false">M$22*(T72-B$11)*(T72-B$13)*(T72-B$15)</f>
        <v>6.63162499999983</v>
      </c>
      <c r="Q72" s="34" t="n">
        <f aca="false">M$21*(T72-B$11)*(T72-B$13)</f>
        <v>-19.6762499999998</v>
      </c>
      <c r="R72" s="34" t="n">
        <f aca="false">M$20*(T72-B$11)</f>
        <v>10.6</v>
      </c>
      <c r="S72" s="29" t="n">
        <f aca="false">M$19</f>
        <v>4</v>
      </c>
      <c r="T72" s="36" t="n">
        <v>1.64999999999999</v>
      </c>
      <c r="U72" s="36" t="n">
        <f aca="false">S72+R72+Q72+P72</f>
        <v>1.55537499999999</v>
      </c>
    </row>
    <row r="73" customFormat="false" ht="18.75" hidden="false" customHeight="true" outlineLevel="0" collapsed="false">
      <c r="P73" s="34" t="n">
        <f aca="false">M$22*(T73-B$11)*(T73-B$13)*(T73-B$15)</f>
        <v>7.49699999999982</v>
      </c>
      <c r="Q73" s="34" t="n">
        <f aca="false">M$21*(T73-B$11)*(T73-B$13)</f>
        <v>-20.6549999999998</v>
      </c>
      <c r="R73" s="34" t="n">
        <f aca="false">M$20*(T73-B$11)</f>
        <v>10.8</v>
      </c>
      <c r="S73" s="29" t="n">
        <f aca="false">M$19</f>
        <v>4</v>
      </c>
      <c r="T73" s="36" t="n">
        <v>1.69999999999999</v>
      </c>
      <c r="U73" s="36" t="n">
        <f aca="false">S73+R73+Q73+P73</f>
        <v>1.64199999999998</v>
      </c>
    </row>
    <row r="74" customFormat="false" ht="18.75" hidden="false" customHeight="true" outlineLevel="0" collapsed="false">
      <c r="P74" s="34" t="n">
        <f aca="false">M$22*(T74-B$11)*(T74-B$13)*(T74-B$15)</f>
        <v>8.42187499999981</v>
      </c>
      <c r="Q74" s="34" t="n">
        <f aca="false">M$21*(T74-B$11)*(T74-B$13)</f>
        <v>-21.6562499999998</v>
      </c>
      <c r="R74" s="34" t="n">
        <f aca="false">M$20*(T74-B$11)</f>
        <v>11</v>
      </c>
      <c r="S74" s="29" t="n">
        <f aca="false">M$19</f>
        <v>4</v>
      </c>
      <c r="T74" s="36" t="n">
        <v>1.74999999999999</v>
      </c>
      <c r="U74" s="36" t="n">
        <f aca="false">S74+R74+Q74+P74</f>
        <v>1.76562499999997</v>
      </c>
    </row>
    <row r="75" customFormat="false" ht="18.75" hidden="false" customHeight="true" outlineLevel="0" collapsed="false">
      <c r="P75" s="34" t="n">
        <f aca="false">M$22*(T75-B$11)*(T75-B$13)*(T75-B$15)</f>
        <v>9.4079999999998</v>
      </c>
      <c r="Q75" s="34" t="n">
        <f aca="false">M$21*(T75-B$11)*(T75-B$13)</f>
        <v>-22.6799999999998</v>
      </c>
      <c r="R75" s="34" t="n">
        <f aca="false">M$20*(T75-B$11)</f>
        <v>11.2</v>
      </c>
      <c r="S75" s="29" t="n">
        <f aca="false">M$19</f>
        <v>4</v>
      </c>
      <c r="T75" s="36" t="n">
        <v>1.79999999999999</v>
      </c>
      <c r="U75" s="36" t="n">
        <f aca="false">S75+R75+Q75+P75</f>
        <v>1.92799999999996</v>
      </c>
    </row>
    <row r="76" customFormat="false" ht="18.75" hidden="false" customHeight="true" outlineLevel="0" collapsed="false">
      <c r="P76" s="34" t="n">
        <f aca="false">M$22*(T76-B$11)*(T76-B$13)*(T76-B$15)</f>
        <v>10.4571249999998</v>
      </c>
      <c r="Q76" s="34" t="n">
        <f aca="false">M$21*(T76-B$11)*(T76-B$13)</f>
        <v>-23.7262499999998</v>
      </c>
      <c r="R76" s="34" t="n">
        <f aca="false">M$20*(T76-B$11)</f>
        <v>11.4</v>
      </c>
      <c r="S76" s="29" t="n">
        <f aca="false">M$19</f>
        <v>4</v>
      </c>
      <c r="T76" s="36" t="n">
        <v>1.84999999999999</v>
      </c>
      <c r="U76" s="36" t="n">
        <f aca="false">S76+R76+Q76+P76</f>
        <v>2.13087499999995</v>
      </c>
    </row>
    <row r="77" customFormat="false" ht="18.75" hidden="false" customHeight="true" outlineLevel="0" collapsed="false">
      <c r="P77" s="34" t="n">
        <f aca="false">M$22*(T77-B$11)*(T77-B$13)*(T77-B$15)</f>
        <v>11.5709999999998</v>
      </c>
      <c r="Q77" s="34" t="n">
        <f aca="false">M$21*(T77-B$11)*(T77-B$13)</f>
        <v>-24.7949999999998</v>
      </c>
      <c r="R77" s="34" t="n">
        <f aca="false">M$20*(T77-B$11)</f>
        <v>11.6</v>
      </c>
      <c r="S77" s="29" t="n">
        <f aca="false">M$19</f>
        <v>4</v>
      </c>
      <c r="T77" s="36" t="n">
        <v>1.89999999999999</v>
      </c>
      <c r="U77" s="36" t="n">
        <f aca="false">S77+R77+Q77+P77</f>
        <v>2.37599999999994</v>
      </c>
    </row>
    <row r="78" customFormat="false" ht="18.75" hidden="false" customHeight="true" outlineLevel="0" collapsed="false">
      <c r="P78" s="34" t="n">
        <f aca="false">M$22*(T78-B$11)*(T78-B$13)*(T78-B$15)</f>
        <v>12.7513749999998</v>
      </c>
      <c r="Q78" s="34" t="n">
        <f aca="false">M$21*(T78-B$11)*(T78-B$13)</f>
        <v>-25.8862499999998</v>
      </c>
      <c r="R78" s="34" t="n">
        <f aca="false">M$20*(T78-B$11)</f>
        <v>11.8</v>
      </c>
      <c r="S78" s="29" t="n">
        <f aca="false">M$19</f>
        <v>4</v>
      </c>
      <c r="T78" s="36" t="n">
        <v>1.94999999999999</v>
      </c>
      <c r="U78" s="36" t="n">
        <f aca="false">S78+R78+Q78+P78</f>
        <v>2.66512499999994</v>
      </c>
    </row>
    <row r="79" customFormat="false" ht="18.75" hidden="false" customHeight="true" outlineLevel="0" collapsed="false">
      <c r="P79" s="34" t="n">
        <f aca="false">M$22*(T79-B$11)*(T79-B$13)*(T79-B$15)</f>
        <v>14</v>
      </c>
      <c r="Q79" s="34" t="n">
        <f aca="false">M$21*(T79-B$11)*(T79-B$13)</f>
        <v>-27</v>
      </c>
      <c r="R79" s="34" t="n">
        <f aca="false">M$20*(T79-B$11)</f>
        <v>12</v>
      </c>
      <c r="S79" s="29" t="n">
        <f aca="false">M$19</f>
        <v>4</v>
      </c>
      <c r="T79" s="36" t="n">
        <v>2</v>
      </c>
      <c r="U79" s="36" t="n">
        <f aca="false">S79+R79+Q79+P79</f>
        <v>3</v>
      </c>
    </row>
    <row r="80" customFormat="false" ht="18.75" hidden="false" customHeight="true" outlineLevel="0" collapsed="false"/>
    <row r="81" customFormat="false" ht="18.75" hidden="false" customHeight="true" outlineLevel="0" collapsed="false"/>
    <row r="82" customFormat="false" ht="18.75" hidden="false" customHeight="true" outlineLevel="0" collapsed="false"/>
    <row r="83" customFormat="false" ht="18.75" hidden="false" customHeight="true" outlineLevel="0" collapsed="false"/>
    <row r="84" customFormat="false" ht="18.75" hidden="false" customHeight="true" outlineLevel="0" collapsed="false"/>
    <row r="85" customFormat="false" ht="18.75" hidden="false" customHeight="true" outlineLevel="0" collapsed="false"/>
    <row r="86" customFormat="false" ht="18.75" hidden="false" customHeight="true" outlineLevel="0" collapsed="false"/>
    <row r="87" customFormat="false" ht="18.75" hidden="false" customHeight="true" outlineLevel="0" collapsed="false"/>
    <row r="88" customFormat="false" ht="18.75" hidden="false" customHeight="true" outlineLevel="0" collapsed="false"/>
    <row r="89" customFormat="false" ht="18.75" hidden="false" customHeight="true" outlineLevel="0" collapsed="false"/>
    <row r="90" customFormat="false" ht="18.75" hidden="false" customHeight="true" outlineLevel="0" collapsed="false"/>
    <row r="91" customFormat="false" ht="18.75" hidden="false" customHeight="true" outlineLevel="0" collapsed="false"/>
    <row r="92" customFormat="false" ht="18.75" hidden="false" customHeight="true" outlineLevel="0" collapsed="false"/>
    <row r="93" customFormat="false" ht="18.75" hidden="false" customHeight="true" outlineLevel="0" collapsed="false"/>
    <row r="94" customFormat="false" ht="18.75" hidden="false" customHeight="true" outlineLevel="0" collapsed="false"/>
    <row r="95" customFormat="false" ht="18.75" hidden="false" customHeight="true" outlineLevel="0" collapsed="false"/>
    <row r="96" customFormat="false" ht="18.75" hidden="false" customHeight="true" outlineLevel="0" collapsed="false"/>
    <row r="97" customFormat="false" ht="18.75" hidden="false" customHeight="true" outlineLevel="0" collapsed="false"/>
    <row r="98" customFormat="false" ht="18.75" hidden="false" customHeight="true" outlineLevel="0" collapsed="false"/>
    <row r="99" customFormat="false" ht="18.75" hidden="false" customHeight="true" outlineLevel="0" collapsed="false"/>
    <row r="100" customFormat="false" ht="18.75" hidden="false" customHeight="true" outlineLevel="0" collapsed="false"/>
    <row r="101" customFormat="false" ht="18.75" hidden="false" customHeight="true" outlineLevel="0" collapsed="false"/>
    <row r="102" customFormat="false" ht="18.75" hidden="false" customHeight="true" outlineLevel="0" collapsed="false"/>
    <row r="103" customFormat="false" ht="18.75" hidden="false" customHeight="true" outlineLevel="0" collapsed="false"/>
    <row r="104" customFormat="false" ht="18.75" hidden="false" customHeight="true" outlineLevel="0" collapsed="false"/>
    <row r="105" customFormat="false" ht="18.75" hidden="false" customHeight="true" outlineLevel="0" collapsed="false"/>
    <row r="106" customFormat="false" ht="18.75" hidden="false" customHeight="true" outlineLevel="0" collapsed="false"/>
    <row r="107" customFormat="false" ht="18.75" hidden="false" customHeight="true" outlineLevel="0" collapsed="false"/>
    <row r="108" customFormat="false" ht="18.75" hidden="false" customHeight="true" outlineLevel="0" collapsed="false"/>
    <row r="109" customFormat="false" ht="18.75" hidden="false" customHeight="true" outlineLevel="0" collapsed="false"/>
    <row r="110" customFormat="false" ht="18.75" hidden="false" customHeight="true" outlineLevel="0" collapsed="false"/>
    <row r="111" customFormat="false" ht="18.75" hidden="false" customHeight="true" outlineLevel="0" collapsed="false"/>
    <row r="112" customFormat="false" ht="18.75" hidden="false" customHeight="true" outlineLevel="0" collapsed="false"/>
    <row r="113" customFormat="false" ht="18.75" hidden="false" customHeight="true" outlineLevel="0" collapsed="false"/>
    <row r="114" customFormat="false" ht="18.75" hidden="false" customHeight="true" outlineLevel="0" collapsed="false"/>
    <row r="115" customFormat="false" ht="18.75" hidden="false" customHeight="true" outlineLevel="0" collapsed="false"/>
    <row r="116" customFormat="false" ht="18.75" hidden="false" customHeight="true" outlineLevel="0" collapsed="false"/>
    <row r="117" customFormat="false" ht="18.75" hidden="false" customHeight="true" outlineLevel="0" collapsed="false"/>
    <row r="118" customFormat="false" ht="18.75" hidden="false" customHeight="true" outlineLevel="0" collapsed="false"/>
    <row r="119" customFormat="false" ht="18.75" hidden="false" customHeight="true" outlineLevel="0" collapsed="false"/>
    <row r="120" customFormat="false" ht="18.75" hidden="false" customHeight="true" outlineLevel="0" collapsed="false"/>
    <row r="121" customFormat="false" ht="18.75" hidden="false" customHeight="true" outlineLevel="0" collapsed="false"/>
    <row r="122" customFormat="false" ht="18.75" hidden="false" customHeight="true" outlineLevel="0" collapsed="false"/>
    <row r="123" customFormat="false" ht="18.75" hidden="false" customHeight="true" outlineLevel="0" collapsed="false"/>
    <row r="124" customFormat="false" ht="18.75" hidden="false" customHeight="true" outlineLevel="0" collapsed="false"/>
    <row r="125" customFormat="false" ht="18.75" hidden="false" customHeight="true" outlineLevel="0" collapsed="false"/>
  </sheetData>
  <hyperlinks>
    <hyperlink ref="A2" r:id="rId1" display="https://www.youtube.com/watch?v=S7QIU0i1qL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F11" activeCellId="0" sqref="AF11"/>
    </sheetView>
  </sheetViews>
  <sheetFormatPr defaultColWidth="11.8046875" defaultRowHeight="12.75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5.57"/>
    <col collapsed="false" customWidth="true" hidden="false" outlineLevel="0" max="3" min="3" style="1" width="4.43"/>
    <col collapsed="false" customWidth="true" hidden="false" outlineLevel="0" max="4" min="4" style="2" width="4.43"/>
    <col collapsed="false" customWidth="true" hidden="false" outlineLevel="0" max="5" min="5" style="1" width="4.43"/>
    <col collapsed="false" customWidth="true" hidden="false" outlineLevel="0" max="6" min="6" style="2" width="4.43"/>
    <col collapsed="false" customWidth="true" hidden="false" outlineLevel="0" max="7" min="7" style="1" width="4.76"/>
    <col collapsed="false" customWidth="true" hidden="false" outlineLevel="0" max="8" min="8" style="2" width="4.9"/>
    <col collapsed="false" customWidth="true" hidden="false" outlineLevel="0" max="9" min="9" style="2" width="4.43"/>
    <col collapsed="false" customWidth="true" hidden="false" outlineLevel="0" max="12" min="10" style="2" width="5.09"/>
    <col collapsed="false" customWidth="true" hidden="false" outlineLevel="0" max="32" min="13" style="0" width="5.09"/>
    <col collapsed="false" customWidth="true" hidden="false" outlineLevel="0" max="33" min="33" style="2" width="5.09"/>
    <col collapsed="false" customWidth="true" hidden="false" outlineLevel="0" max="34" min="34" style="0" width="5.09"/>
    <col collapsed="false" customWidth="true" hidden="false" outlineLevel="0" max="35" min="35" style="2" width="5.09"/>
    <col collapsed="false" customWidth="true" hidden="false" outlineLevel="0" max="39" min="36" style="0" width="5.09"/>
    <col collapsed="false" customWidth="true" hidden="false" outlineLevel="0" max="45" min="40" style="0" width="5.43"/>
  </cols>
  <sheetData>
    <row r="1" customFormat="false" ht="12.8" hidden="false" customHeight="true" outlineLevel="0" collapsed="false">
      <c r="A1" s="3"/>
      <c r="B1" s="3"/>
    </row>
    <row r="2" customFormat="false" ht="17.45" hidden="false" customHeight="true" outlineLevel="0" collapsed="false">
      <c r="A2" s="3"/>
      <c r="B2" s="3"/>
      <c r="D2" s="46" t="s">
        <v>38</v>
      </c>
    </row>
    <row r="3" customFormat="false" ht="17.45" hidden="false" customHeight="true" outlineLevel="0" collapsed="false">
      <c r="B3" s="3"/>
      <c r="C3" s="1" t="s">
        <v>39</v>
      </c>
    </row>
    <row r="4" customFormat="false" ht="17.45" hidden="false" customHeight="true" outlineLevel="0" collapsed="false"/>
    <row r="5" customFormat="false" ht="17.45" hidden="false" customHeight="true" outlineLevel="0" collapsed="false"/>
    <row r="6" customFormat="false" ht="17.45" hidden="false" customHeight="true" outlineLevel="0" collapsed="false"/>
    <row r="7" customFormat="false" ht="17.45" hidden="false" customHeight="true" outlineLevel="0" collapsed="false"/>
    <row r="8" customFormat="false" ht="17.45" hidden="false" customHeight="true" outlineLevel="0" collapsed="false"/>
    <row r="9" customFormat="false" ht="17.45" hidden="false" customHeight="true" outlineLevel="0" collapsed="false">
      <c r="C9" s="4"/>
      <c r="D9" s="5" t="s">
        <v>2</v>
      </c>
      <c r="E9" s="5" t="s">
        <v>3</v>
      </c>
      <c r="F9" s="5" t="s">
        <v>4</v>
      </c>
      <c r="G9" s="5" t="s">
        <v>5</v>
      </c>
    </row>
    <row r="10" customFormat="false" ht="17.45" hidden="false" customHeight="true" outlineLevel="0" collapsed="false">
      <c r="C10" s="6" t="s">
        <v>6</v>
      </c>
      <c r="D10" s="6" t="n">
        <v>-1</v>
      </c>
      <c r="E10" s="6" t="n">
        <v>0</v>
      </c>
      <c r="F10" s="6" t="n">
        <v>1</v>
      </c>
      <c r="G10" s="6" t="n">
        <v>2</v>
      </c>
      <c r="H10" s="8" t="n">
        <v>3</v>
      </c>
      <c r="I10" s="47"/>
      <c r="J10" s="47"/>
    </row>
    <row r="11" customFormat="false" ht="17.45" hidden="false" customHeight="true" outlineLevel="0" collapsed="false">
      <c r="B11" s="0" t="s">
        <v>40</v>
      </c>
      <c r="C11" s="6" t="s">
        <v>8</v>
      </c>
      <c r="D11" s="8" t="n">
        <v>4</v>
      </c>
      <c r="E11" s="8" t="n">
        <v>8</v>
      </c>
      <c r="F11" s="8" t="n">
        <v>3</v>
      </c>
      <c r="G11" s="8" t="n">
        <v>3</v>
      </c>
      <c r="H11" s="48" t="n">
        <f aca="false">C46</f>
        <v>22</v>
      </c>
      <c r="I11" s="49"/>
      <c r="J11" s="49"/>
    </row>
    <row r="12" customFormat="false" ht="17.45" hidden="false" customHeight="true" outlineLevel="0" collapsed="false">
      <c r="C12" s="4"/>
      <c r="D12" s="9" t="s">
        <v>9</v>
      </c>
      <c r="E12" s="9" t="s">
        <v>10</v>
      </c>
      <c r="F12" s="9" t="s">
        <v>11</v>
      </c>
      <c r="G12" s="9" t="s">
        <v>12</v>
      </c>
    </row>
    <row r="13" customFormat="false" ht="17.45" hidden="false" customHeight="true" outlineLevel="0" collapsed="false"/>
    <row r="14" customFormat="false" ht="17.45" hidden="false" customHeight="true" outlineLevel="0" collapsed="false"/>
    <row r="15" customFormat="false" ht="17.45" hidden="false" customHeight="true" outlineLevel="0" collapsed="false">
      <c r="B15" s="10" t="s">
        <v>13</v>
      </c>
      <c r="C15" s="11" t="n">
        <v>1</v>
      </c>
      <c r="D15" s="12" t="s">
        <v>14</v>
      </c>
      <c r="E15" s="11" t="n">
        <v>-3</v>
      </c>
      <c r="F15" s="12" t="s">
        <v>15</v>
      </c>
      <c r="G15" s="11" t="n">
        <v>2</v>
      </c>
      <c r="H15" s="13" t="s">
        <v>16</v>
      </c>
      <c r="I15" s="14" t="n">
        <v>0</v>
      </c>
      <c r="J15" s="2" t="n">
        <v>-6</v>
      </c>
    </row>
    <row r="16" customFormat="false" ht="17.45" hidden="false" customHeight="true" outlineLevel="0" collapsed="false">
      <c r="B16" s="10" t="s">
        <v>17</v>
      </c>
      <c r="C16" s="11" t="n">
        <v>1</v>
      </c>
      <c r="D16" s="12" t="s">
        <v>14</v>
      </c>
      <c r="E16" s="11" t="n">
        <v>-2</v>
      </c>
      <c r="F16" s="12" t="s">
        <v>15</v>
      </c>
      <c r="G16" s="11" t="n">
        <v>-1</v>
      </c>
      <c r="H16" s="13" t="s">
        <v>16</v>
      </c>
      <c r="I16" s="14" t="n">
        <v>2</v>
      </c>
      <c r="J16" s="2" t="n">
        <v>2</v>
      </c>
    </row>
    <row r="17" customFormat="false" ht="17.45" hidden="false" customHeight="true" outlineLevel="0" collapsed="false">
      <c r="B17" s="10" t="s">
        <v>18</v>
      </c>
      <c r="C17" s="11" t="n">
        <v>1</v>
      </c>
      <c r="D17" s="12" t="s">
        <v>14</v>
      </c>
      <c r="E17" s="11" t="n">
        <v>-1</v>
      </c>
      <c r="F17" s="12" t="s">
        <v>15</v>
      </c>
      <c r="G17" s="11" t="n">
        <v>-2</v>
      </c>
      <c r="H17" s="13" t="s">
        <v>16</v>
      </c>
      <c r="I17" s="14" t="n">
        <v>0</v>
      </c>
      <c r="J17" s="2" t="n">
        <v>-2</v>
      </c>
    </row>
    <row r="18" customFormat="false" ht="17.45" hidden="false" customHeight="true" outlineLevel="0" collapsed="false">
      <c r="B18" s="10" t="s">
        <v>19</v>
      </c>
      <c r="C18" s="11" t="n">
        <v>1</v>
      </c>
      <c r="D18" s="12" t="s">
        <v>14</v>
      </c>
      <c r="E18" s="11" t="n">
        <v>0</v>
      </c>
      <c r="F18" s="12" t="s">
        <v>15</v>
      </c>
      <c r="G18" s="11" t="n">
        <v>-1</v>
      </c>
      <c r="H18" s="13" t="s">
        <v>16</v>
      </c>
      <c r="I18" s="14" t="n">
        <v>0</v>
      </c>
      <c r="J18" s="2" t="n">
        <v>6</v>
      </c>
    </row>
    <row r="19" customFormat="false" ht="17.45" hidden="false" customHeight="true" outlineLevel="0" collapsed="false"/>
    <row r="20" customFormat="false" ht="17.45" hidden="false" customHeight="true" outlineLevel="0" collapsed="false">
      <c r="J20" s="15" t="s">
        <v>20</v>
      </c>
      <c r="AB20" s="16"/>
      <c r="AC20" s="17"/>
      <c r="AD20" s="16"/>
      <c r="AE20" s="17"/>
      <c r="AF20" s="16"/>
      <c r="AG20" s="16"/>
    </row>
    <row r="21" customFormat="false" ht="17.45" hidden="false" customHeight="true" outlineLevel="0" collapsed="false">
      <c r="C21" s="11" t="n">
        <f aca="false">C15/J15</f>
        <v>-0.166666666666667</v>
      </c>
      <c r="D21" s="12" t="s">
        <v>14</v>
      </c>
      <c r="E21" s="11" t="n">
        <f aca="false">E15/J15</f>
        <v>0.5</v>
      </c>
      <c r="F21" s="12" t="s">
        <v>15</v>
      </c>
      <c r="G21" s="11" t="n">
        <f aca="false">G15/J15</f>
        <v>-0.333333333333333</v>
      </c>
      <c r="H21" s="13" t="str">
        <f aca="false">H15</f>
        <v>x</v>
      </c>
      <c r="I21" s="14" t="n">
        <f aca="false">I15/J15</f>
        <v>-0</v>
      </c>
      <c r="J21" s="18" t="n">
        <f aca="false">D11</f>
        <v>4</v>
      </c>
    </row>
    <row r="22" customFormat="false" ht="17.45" hidden="false" customHeight="true" outlineLevel="0" collapsed="false">
      <c r="C22" s="11" t="n">
        <f aca="false">C16/J16</f>
        <v>0.5</v>
      </c>
      <c r="D22" s="12" t="s">
        <v>14</v>
      </c>
      <c r="E22" s="11" t="n">
        <f aca="false">E16/J16</f>
        <v>-1</v>
      </c>
      <c r="F22" s="12" t="s">
        <v>15</v>
      </c>
      <c r="G22" s="11" t="n">
        <f aca="false">G16/J16</f>
        <v>-0.5</v>
      </c>
      <c r="H22" s="13" t="str">
        <f aca="false">H16</f>
        <v>x</v>
      </c>
      <c r="I22" s="14" t="n">
        <f aca="false">I16/J16</f>
        <v>1</v>
      </c>
      <c r="J22" s="18" t="n">
        <f aca="false">E11</f>
        <v>8</v>
      </c>
    </row>
    <row r="23" customFormat="false" ht="17.45" hidden="false" customHeight="true" outlineLevel="0" collapsed="false">
      <c r="C23" s="11" t="n">
        <f aca="false">C17/J17</f>
        <v>-0.5</v>
      </c>
      <c r="D23" s="12" t="s">
        <v>14</v>
      </c>
      <c r="E23" s="11" t="n">
        <f aca="false">E17/J17</f>
        <v>0.5</v>
      </c>
      <c r="F23" s="12" t="s">
        <v>15</v>
      </c>
      <c r="G23" s="11" t="n">
        <f aca="false">G17/J17</f>
        <v>1</v>
      </c>
      <c r="H23" s="13" t="str">
        <f aca="false">H17</f>
        <v>x</v>
      </c>
      <c r="I23" s="14" t="n">
        <f aca="false">I17/J17</f>
        <v>-0</v>
      </c>
      <c r="J23" s="18" t="n">
        <f aca="false">F11</f>
        <v>3</v>
      </c>
      <c r="T23" s="29" t="s">
        <v>14</v>
      </c>
      <c r="U23" s="29" t="s">
        <v>15</v>
      </c>
      <c r="V23" s="29" t="s">
        <v>16</v>
      </c>
      <c r="W23" s="29" t="s">
        <v>21</v>
      </c>
      <c r="X23" s="49" t="s">
        <v>16</v>
      </c>
      <c r="Y23" s="49" t="s">
        <v>20</v>
      </c>
    </row>
    <row r="24" customFormat="false" ht="17.45" hidden="false" customHeight="true" outlineLevel="0" collapsed="false">
      <c r="C24" s="11" t="n">
        <f aca="false">C18/J18</f>
        <v>0.166666666666667</v>
      </c>
      <c r="D24" s="12" t="s">
        <v>14</v>
      </c>
      <c r="E24" s="11" t="n">
        <f aca="false">E18/J18</f>
        <v>0</v>
      </c>
      <c r="F24" s="12" t="s">
        <v>15</v>
      </c>
      <c r="G24" s="11" t="n">
        <f aca="false">G18/J18</f>
        <v>-0.166666666666667</v>
      </c>
      <c r="H24" s="13" t="str">
        <f aca="false">H18</f>
        <v>x</v>
      </c>
      <c r="I24" s="14" t="n">
        <f aca="false">I18/J18</f>
        <v>0</v>
      </c>
      <c r="J24" s="18" t="n">
        <f aca="false">G11</f>
        <v>3</v>
      </c>
      <c r="M24" s="10"/>
      <c r="N24" s="10"/>
      <c r="O24" s="10"/>
      <c r="P24" s="10"/>
      <c r="Q24" s="10"/>
      <c r="R24" s="10"/>
      <c r="S24" s="10"/>
      <c r="T24" s="33" t="n">
        <f aca="false">C$31*X24^3</f>
        <v>-2.33333333333333</v>
      </c>
      <c r="U24" s="33" t="n">
        <f aca="false">E$31*X24^2</f>
        <v>-4.5</v>
      </c>
      <c r="V24" s="33" t="n">
        <f aca="false">G$31*X24</f>
        <v>2.83333333333333</v>
      </c>
      <c r="W24" s="33" t="n">
        <f aca="false">I$31</f>
        <v>8</v>
      </c>
      <c r="X24" s="50" t="n">
        <v>-1</v>
      </c>
      <c r="Y24" s="50" t="n">
        <f aca="false">(T24+U24+V24+W24)</f>
        <v>4</v>
      </c>
    </row>
    <row r="25" customFormat="false" ht="17.45" hidden="false" customHeight="true" outlineLevel="0" collapsed="false">
      <c r="M25" s="10"/>
      <c r="N25" s="10"/>
      <c r="O25" s="10"/>
      <c r="P25" s="10"/>
      <c r="Q25" s="10"/>
      <c r="R25" s="10"/>
      <c r="S25" s="10"/>
      <c r="T25" s="33" t="n">
        <f aca="false">C$31*X25^3</f>
        <v>-2.00054166666667</v>
      </c>
      <c r="U25" s="33" t="n">
        <f aca="false">E$31*X25^2</f>
        <v>-4.06125</v>
      </c>
      <c r="V25" s="33" t="n">
        <f aca="false">G$31*X25</f>
        <v>2.69166666666667</v>
      </c>
      <c r="W25" s="33" t="n">
        <f aca="false">I$31</f>
        <v>8</v>
      </c>
      <c r="X25" s="51" t="n">
        <v>-0.95</v>
      </c>
      <c r="Y25" s="51" t="n">
        <f aca="false">(T25+U25+V25+W25)</f>
        <v>4.629875</v>
      </c>
    </row>
    <row r="26" customFormat="false" ht="17.45" hidden="false" customHeight="true" outlineLevel="0" collapsed="false">
      <c r="T26" s="33" t="n">
        <f aca="false">C$31*X26^3</f>
        <v>-1.701</v>
      </c>
      <c r="U26" s="33" t="n">
        <f aca="false">E$31*X26^2</f>
        <v>-3.645</v>
      </c>
      <c r="V26" s="33" t="n">
        <f aca="false">G$31*X26</f>
        <v>2.55</v>
      </c>
      <c r="W26" s="33" t="n">
        <f aca="false">I$31</f>
        <v>8</v>
      </c>
      <c r="X26" s="51" t="n">
        <v>-0.9</v>
      </c>
      <c r="Y26" s="51" t="n">
        <f aca="false">(T26+U26+V26+W26)</f>
        <v>5.204</v>
      </c>
    </row>
    <row r="27" customFormat="false" ht="17.45" hidden="false" customHeight="true" outlineLevel="0" collapsed="false">
      <c r="C27" s="20" t="n">
        <f aca="false">C21*J21</f>
        <v>-0.666666666666667</v>
      </c>
      <c r="D27" s="12" t="s">
        <v>14</v>
      </c>
      <c r="E27" s="20" t="n">
        <f aca="false">E21*J21</f>
        <v>2</v>
      </c>
      <c r="F27" s="12" t="s">
        <v>15</v>
      </c>
      <c r="G27" s="20" t="n">
        <f aca="false">G21*J21</f>
        <v>-1.33333333333333</v>
      </c>
      <c r="H27" s="20" t="str">
        <f aca="false">H21</f>
        <v>x</v>
      </c>
      <c r="I27" s="14" t="n">
        <f aca="false">I21*J21</f>
        <v>-0</v>
      </c>
      <c r="T27" s="33" t="n">
        <f aca="false">C$31*X27^3</f>
        <v>-1.43295833333333</v>
      </c>
      <c r="U27" s="33" t="n">
        <f aca="false">E$31*X27^2</f>
        <v>-3.25125</v>
      </c>
      <c r="V27" s="33" t="n">
        <f aca="false">G$31*X27</f>
        <v>2.40833333333333</v>
      </c>
      <c r="W27" s="33" t="n">
        <f aca="false">I$31</f>
        <v>8</v>
      </c>
      <c r="X27" s="51" t="n">
        <v>-0.85</v>
      </c>
      <c r="Y27" s="51" t="n">
        <f aca="false">(T27+U27+V27+W27)</f>
        <v>5.724125</v>
      </c>
    </row>
    <row r="28" customFormat="false" ht="17.45" hidden="false" customHeight="true" outlineLevel="0" collapsed="false">
      <c r="C28" s="20" t="n">
        <f aca="false">C22*J22</f>
        <v>4</v>
      </c>
      <c r="D28" s="12" t="s">
        <v>14</v>
      </c>
      <c r="E28" s="20" t="n">
        <f aca="false">E22*J22</f>
        <v>-8</v>
      </c>
      <c r="F28" s="12" t="s">
        <v>15</v>
      </c>
      <c r="G28" s="20" t="n">
        <f aca="false">G22*J22</f>
        <v>-4</v>
      </c>
      <c r="H28" s="20" t="str">
        <f aca="false">H22</f>
        <v>x</v>
      </c>
      <c r="I28" s="14" t="n">
        <f aca="false">I22*J22</f>
        <v>8</v>
      </c>
      <c r="T28" s="33" t="n">
        <f aca="false">C$31*X28^3</f>
        <v>-1.19466666666667</v>
      </c>
      <c r="U28" s="33" t="n">
        <f aca="false">E$31*X28^2</f>
        <v>-2.88</v>
      </c>
      <c r="V28" s="33" t="n">
        <f aca="false">G$31*X28</f>
        <v>2.26666666666667</v>
      </c>
      <c r="W28" s="33" t="n">
        <f aca="false">I$31</f>
        <v>8</v>
      </c>
      <c r="X28" s="51" t="n">
        <v>-0.8</v>
      </c>
      <c r="Y28" s="51" t="n">
        <f aca="false">(T28+U28+V28+W28)</f>
        <v>6.192</v>
      </c>
    </row>
    <row r="29" customFormat="false" ht="17.45" hidden="false" customHeight="true" outlineLevel="0" collapsed="false">
      <c r="C29" s="20" t="n">
        <f aca="false">C23*J23</f>
        <v>-1.5</v>
      </c>
      <c r="D29" s="12" t="s">
        <v>14</v>
      </c>
      <c r="E29" s="20" t="n">
        <f aca="false">E23*J23</f>
        <v>1.5</v>
      </c>
      <c r="F29" s="12" t="s">
        <v>15</v>
      </c>
      <c r="G29" s="20" t="n">
        <f aca="false">G23*J23</f>
        <v>3</v>
      </c>
      <c r="H29" s="20" t="str">
        <f aca="false">H23</f>
        <v>x</v>
      </c>
      <c r="I29" s="14" t="n">
        <f aca="false">I23*J23</f>
        <v>-0</v>
      </c>
      <c r="T29" s="33" t="n">
        <f aca="false">C$31*X29^3</f>
        <v>-0.984375</v>
      </c>
      <c r="U29" s="33" t="n">
        <f aca="false">E$31*X29^2</f>
        <v>-2.53125</v>
      </c>
      <c r="V29" s="33" t="n">
        <f aca="false">G$31*X29</f>
        <v>2.125</v>
      </c>
      <c r="W29" s="33" t="n">
        <f aca="false">I$31</f>
        <v>8</v>
      </c>
      <c r="X29" s="51" t="n">
        <v>-0.75</v>
      </c>
      <c r="Y29" s="51" t="n">
        <f aca="false">(T29+U29+V29+W29)</f>
        <v>6.609375</v>
      </c>
    </row>
    <row r="30" customFormat="false" ht="17.45" hidden="false" customHeight="true" outlineLevel="0" collapsed="false">
      <c r="C30" s="20" t="n">
        <f aca="false">C24*J24</f>
        <v>0.5</v>
      </c>
      <c r="D30" s="12" t="s">
        <v>14</v>
      </c>
      <c r="E30" s="20" t="n">
        <f aca="false">E24*J24</f>
        <v>0</v>
      </c>
      <c r="F30" s="12" t="s">
        <v>15</v>
      </c>
      <c r="G30" s="20" t="n">
        <f aca="false">G24*J24</f>
        <v>-0.5</v>
      </c>
      <c r="H30" s="20" t="str">
        <f aca="false">H24</f>
        <v>x</v>
      </c>
      <c r="I30" s="14" t="n">
        <f aca="false">I24*J24</f>
        <v>0</v>
      </c>
      <c r="T30" s="33" t="n">
        <f aca="false">C$31*X30^3</f>
        <v>-0.800333333333333</v>
      </c>
      <c r="U30" s="33" t="n">
        <f aca="false">E$31*X30^2</f>
        <v>-2.205</v>
      </c>
      <c r="V30" s="33" t="n">
        <f aca="false">G$31*X30</f>
        <v>1.98333333333333</v>
      </c>
      <c r="W30" s="33" t="n">
        <f aca="false">I$31</f>
        <v>8</v>
      </c>
      <c r="X30" s="51" t="n">
        <v>-0.7</v>
      </c>
      <c r="Y30" s="51" t="n">
        <f aca="false">(T30+U30+V30+W30)</f>
        <v>6.978</v>
      </c>
    </row>
    <row r="31" customFormat="false" ht="17.45" hidden="false" customHeight="true" outlineLevel="0" collapsed="false">
      <c r="C31" s="17" t="n">
        <f aca="false">SUM(C27:C30)</f>
        <v>2.33333333333333</v>
      </c>
      <c r="D31" s="10" t="s">
        <v>14</v>
      </c>
      <c r="E31" s="17" t="n">
        <f aca="false">SUM(E27:E30)</f>
        <v>-4.5</v>
      </c>
      <c r="F31" s="10" t="s">
        <v>15</v>
      </c>
      <c r="G31" s="52" t="n">
        <f aca="false">SUM(G27:G30)</f>
        <v>-2.83333333333333</v>
      </c>
      <c r="H31" s="22" t="s">
        <v>16</v>
      </c>
      <c r="I31" s="16" t="n">
        <f aca="false">SUM(I27:I30)</f>
        <v>8</v>
      </c>
      <c r="T31" s="33" t="n">
        <f aca="false">C$31*X31^3</f>
        <v>-0.64079166666667</v>
      </c>
      <c r="U31" s="33" t="n">
        <f aca="false">E$31*X31^2</f>
        <v>-1.90125000000001</v>
      </c>
      <c r="V31" s="33" t="n">
        <f aca="false">G$31*X31</f>
        <v>1.84166666666667</v>
      </c>
      <c r="W31" s="33" t="n">
        <f aca="false">I$31</f>
        <v>8</v>
      </c>
      <c r="X31" s="51" t="n">
        <v>-0.650000000000001</v>
      </c>
      <c r="Y31" s="51" t="n">
        <f aca="false">(T31+U31+V31+W31)</f>
        <v>7.29962499999999</v>
      </c>
    </row>
    <row r="32" customFormat="false" ht="17.45" hidden="false" customHeight="true" outlineLevel="0" collapsed="false">
      <c r="T32" s="33" t="n">
        <f aca="false">C$31*X32^3</f>
        <v>-0.504000000000002</v>
      </c>
      <c r="U32" s="33" t="n">
        <f aca="false">E$31*X32^2</f>
        <v>-1.62000000000001</v>
      </c>
      <c r="V32" s="33" t="n">
        <f aca="false">G$31*X32</f>
        <v>1.7</v>
      </c>
      <c r="W32" s="33" t="n">
        <f aca="false">I$31</f>
        <v>8</v>
      </c>
      <c r="X32" s="51" t="n">
        <v>-0.600000000000001</v>
      </c>
      <c r="Y32" s="51" t="n">
        <f aca="false">(T32+U32+V32+W32)</f>
        <v>7.576</v>
      </c>
    </row>
    <row r="33" customFormat="false" ht="17.45" hidden="false" customHeight="true" outlineLevel="0" collapsed="false">
      <c r="C33" s="0"/>
      <c r="D33" s="0"/>
      <c r="E33" s="0"/>
      <c r="F33" s="0"/>
      <c r="G33" s="0"/>
      <c r="H33" s="0"/>
      <c r="I33" s="0"/>
      <c r="J33" s="0"/>
      <c r="K33" s="0"/>
      <c r="L33" s="0"/>
      <c r="T33" s="33" t="n">
        <f aca="false">C$31*X33^3</f>
        <v>-0.388208333333336</v>
      </c>
      <c r="U33" s="33" t="n">
        <f aca="false">E$31*X33^2</f>
        <v>-1.36125000000001</v>
      </c>
      <c r="V33" s="33" t="n">
        <f aca="false">G$31*X33</f>
        <v>1.55833333333334</v>
      </c>
      <c r="W33" s="33" t="n">
        <f aca="false">I$31</f>
        <v>8</v>
      </c>
      <c r="X33" s="51" t="n">
        <v>-0.550000000000001</v>
      </c>
      <c r="Y33" s="51" t="n">
        <f aca="false">(T33+U33+V33+W33)</f>
        <v>7.808875</v>
      </c>
    </row>
    <row r="34" customFormat="false" ht="17.45" hidden="false" customHeight="true" outlineLevel="0" collapsed="false">
      <c r="B34" s="53" t="s">
        <v>38</v>
      </c>
      <c r="C34" s="0"/>
      <c r="D34" s="0"/>
      <c r="E34" s="0"/>
      <c r="F34" s="0"/>
      <c r="G34" s="0"/>
      <c r="H34" s="0"/>
      <c r="I34" s="0"/>
      <c r="J34" s="0"/>
      <c r="K34" s="0"/>
      <c r="L34" s="0"/>
      <c r="T34" s="33" t="n">
        <f aca="false">C$31*X34^3</f>
        <v>-0.291666666666668</v>
      </c>
      <c r="U34" s="33" t="n">
        <f aca="false">E$31*X34^2</f>
        <v>-1.125</v>
      </c>
      <c r="V34" s="33" t="n">
        <f aca="false">G$31*X34</f>
        <v>1.41666666666667</v>
      </c>
      <c r="W34" s="33" t="n">
        <f aca="false">I$31</f>
        <v>8</v>
      </c>
      <c r="X34" s="51" t="n">
        <v>-0.500000000000001</v>
      </c>
      <c r="Y34" s="51" t="n">
        <f aca="false">(T34+U34+V34+W34)</f>
        <v>8</v>
      </c>
    </row>
    <row r="35" customFormat="false" ht="17.45" hidden="false" customHeight="true" outlineLevel="0" collapsed="false">
      <c r="J35" s="2" t="s">
        <v>41</v>
      </c>
      <c r="T35" s="33" t="n">
        <f aca="false">C$31*X35^3</f>
        <v>-0.212625000000001</v>
      </c>
      <c r="U35" s="33" t="n">
        <f aca="false">E$31*X35^2</f>
        <v>-0.911250000000004</v>
      </c>
      <c r="V35" s="33" t="n">
        <f aca="false">G$31*X35</f>
        <v>1.275</v>
      </c>
      <c r="W35" s="33" t="n">
        <f aca="false">I$31</f>
        <v>8</v>
      </c>
      <c r="X35" s="51" t="n">
        <v>-0.450000000000001</v>
      </c>
      <c r="Y35" s="51" t="n">
        <f aca="false">(T35+U35+V35+W35)</f>
        <v>8.151125</v>
      </c>
    </row>
    <row r="36" customFormat="false" ht="17.45" hidden="false" customHeight="true" outlineLevel="0" collapsed="false">
      <c r="B36" s="10" t="s">
        <v>42</v>
      </c>
      <c r="C36" s="1" t="n">
        <f aca="false">C21*$H$10^3</f>
        <v>-4.5</v>
      </c>
      <c r="E36" s="1" t="n">
        <f aca="false">E21*$H$10^2</f>
        <v>4.5</v>
      </c>
      <c r="G36" s="1" t="n">
        <f aca="false">G21*$H$10</f>
        <v>-1</v>
      </c>
      <c r="I36" s="1" t="n">
        <f aca="false">I21</f>
        <v>-0</v>
      </c>
      <c r="J36" s="54" t="n">
        <f aca="false">C36+E36+G36+I36</f>
        <v>-1</v>
      </c>
      <c r="T36" s="33" t="n">
        <f aca="false">C$31*X36^3</f>
        <v>-0.149333333333334</v>
      </c>
      <c r="U36" s="33" t="n">
        <f aca="false">E$31*X36^2</f>
        <v>-0.720000000000004</v>
      </c>
      <c r="V36" s="33" t="n">
        <f aca="false">G$31*X36</f>
        <v>1.13333333333334</v>
      </c>
      <c r="W36" s="33" t="n">
        <f aca="false">I$31</f>
        <v>8</v>
      </c>
      <c r="X36" s="51" t="n">
        <v>-0.400000000000001</v>
      </c>
      <c r="Y36" s="51" t="n">
        <f aca="false">(T36+U36+V36+W36)</f>
        <v>8.264</v>
      </c>
    </row>
    <row r="37" customFormat="false" ht="17.45" hidden="false" customHeight="true" outlineLevel="0" collapsed="false">
      <c r="B37" s="10" t="s">
        <v>43</v>
      </c>
      <c r="C37" s="1" t="n">
        <f aca="false">C22*$H$10^3</f>
        <v>13.5</v>
      </c>
      <c r="E37" s="1" t="n">
        <f aca="false">E22*$H$10^2</f>
        <v>-9</v>
      </c>
      <c r="G37" s="1" t="n">
        <f aca="false">G22*$H$10</f>
        <v>-1.5</v>
      </c>
      <c r="I37" s="1" t="n">
        <f aca="false">I22</f>
        <v>1</v>
      </c>
      <c r="J37" s="54" t="n">
        <f aca="false">C37+E37+G37+I37</f>
        <v>4</v>
      </c>
      <c r="T37" s="33" t="n">
        <f aca="false">C$31*X37^3</f>
        <v>-0.100041666666668</v>
      </c>
      <c r="U37" s="33" t="n">
        <f aca="false">E$31*X37^2</f>
        <v>-0.551250000000003</v>
      </c>
      <c r="V37" s="33" t="n">
        <f aca="false">G$31*X37</f>
        <v>0.991666666666669</v>
      </c>
      <c r="W37" s="33" t="n">
        <f aca="false">I$31</f>
        <v>8</v>
      </c>
      <c r="X37" s="51" t="n">
        <v>-0.350000000000001</v>
      </c>
      <c r="Y37" s="51" t="n">
        <f aca="false">(T37+U37+V37+W37)</f>
        <v>8.340375</v>
      </c>
    </row>
    <row r="38" customFormat="false" ht="17.45" hidden="false" customHeight="true" outlineLevel="0" collapsed="false">
      <c r="B38" s="10" t="s">
        <v>44</v>
      </c>
      <c r="C38" s="1" t="n">
        <f aca="false">C23*$H$10^3</f>
        <v>-13.5</v>
      </c>
      <c r="E38" s="1" t="n">
        <f aca="false">E23*$H$10^2</f>
        <v>4.5</v>
      </c>
      <c r="G38" s="1" t="n">
        <f aca="false">G23*$H$10</f>
        <v>3</v>
      </c>
      <c r="I38" s="1" t="n">
        <f aca="false">I23</f>
        <v>-0</v>
      </c>
      <c r="J38" s="54" t="n">
        <f aca="false">C38+E38+G38+I38</f>
        <v>-6</v>
      </c>
      <c r="T38" s="33" t="n">
        <f aca="false">C$31*X38^3</f>
        <v>-0.0630000000000006</v>
      </c>
      <c r="U38" s="33" t="n">
        <f aca="false">E$31*X38^2</f>
        <v>-0.405000000000003</v>
      </c>
      <c r="V38" s="33" t="n">
        <f aca="false">G$31*X38</f>
        <v>0.850000000000003</v>
      </c>
      <c r="W38" s="33" t="n">
        <f aca="false">I$31</f>
        <v>8</v>
      </c>
      <c r="X38" s="51" t="n">
        <v>-0.300000000000001</v>
      </c>
      <c r="Y38" s="51" t="n">
        <f aca="false">(T38+U38+V38+W38)</f>
        <v>8.382</v>
      </c>
    </row>
    <row r="39" customFormat="false" ht="17.45" hidden="false" customHeight="true" outlineLevel="0" collapsed="false">
      <c r="B39" s="10" t="s">
        <v>45</v>
      </c>
      <c r="C39" s="1" t="n">
        <f aca="false">C24*$H$10^3</f>
        <v>4.5</v>
      </c>
      <c r="E39" s="1" t="n">
        <f aca="false">E24*$H$10^2</f>
        <v>0</v>
      </c>
      <c r="G39" s="1" t="n">
        <f aca="false">G24*$H$10</f>
        <v>-0.5</v>
      </c>
      <c r="I39" s="1" t="n">
        <f aca="false">I24</f>
        <v>0</v>
      </c>
      <c r="J39" s="54" t="n">
        <f aca="false">C39+E39+G39+I39</f>
        <v>4</v>
      </c>
      <c r="T39" s="33" t="n">
        <f aca="false">C$31*X39^3</f>
        <v>-0.0364583333333338</v>
      </c>
      <c r="U39" s="33" t="n">
        <f aca="false">E$31*X39^2</f>
        <v>-0.281250000000002</v>
      </c>
      <c r="V39" s="33" t="n">
        <f aca="false">G$31*X39</f>
        <v>0.708333333333336</v>
      </c>
      <c r="W39" s="33" t="n">
        <f aca="false">I$31</f>
        <v>8</v>
      </c>
      <c r="X39" s="51" t="n">
        <v>-0.250000000000001</v>
      </c>
      <c r="Y39" s="51" t="n">
        <f aca="false">(T39+U39+V39+W39)</f>
        <v>8.390625</v>
      </c>
    </row>
    <row r="40" customFormat="false" ht="17.45" hidden="false" customHeight="true" outlineLevel="0" collapsed="false">
      <c r="T40" s="33" t="n">
        <f aca="false">C$31*X40^3</f>
        <v>-0.018666666666667</v>
      </c>
      <c r="U40" s="33" t="n">
        <f aca="false">E$31*X40^2</f>
        <v>-0.180000000000002</v>
      </c>
      <c r="V40" s="33" t="n">
        <f aca="false">G$31*X40</f>
        <v>0.566666666666669</v>
      </c>
      <c r="W40" s="33" t="n">
        <f aca="false">I$31</f>
        <v>8</v>
      </c>
      <c r="X40" s="51" t="n">
        <v>-0.200000000000001</v>
      </c>
      <c r="Y40" s="51" t="n">
        <f aca="false">(T40+U40+V40+W40)</f>
        <v>8.368</v>
      </c>
    </row>
    <row r="41" customFormat="false" ht="17.45" hidden="false" customHeight="true" outlineLevel="0" collapsed="false">
      <c r="B41" s="55" t="s">
        <v>46</v>
      </c>
      <c r="T41" s="33" t="n">
        <f aca="false">C$31*X41^3</f>
        <v>-0.00787500000000031</v>
      </c>
      <c r="U41" s="33" t="n">
        <f aca="false">E$31*X41^2</f>
        <v>-0.101250000000003</v>
      </c>
      <c r="V41" s="33" t="n">
        <f aca="false">G$31*X41</f>
        <v>0.425000000000006</v>
      </c>
      <c r="W41" s="33" t="n">
        <f aca="false">I$31</f>
        <v>8</v>
      </c>
      <c r="X41" s="51" t="n">
        <v>-0.150000000000002</v>
      </c>
      <c r="Y41" s="51" t="n">
        <f aca="false">(T41+U41+V41+W41)</f>
        <v>8.315875</v>
      </c>
    </row>
    <row r="42" customFormat="false" ht="17.45" hidden="false" customHeight="true" outlineLevel="0" collapsed="false">
      <c r="B42" s="56" t="s">
        <v>42</v>
      </c>
      <c r="C42" s="25" t="n">
        <f aca="false">J36*D11</f>
        <v>-4</v>
      </c>
      <c r="T42" s="33" t="n">
        <f aca="false">C$31*X42^3</f>
        <v>-0.00233333333333347</v>
      </c>
      <c r="U42" s="33" t="n">
        <f aca="false">E$31*X42^2</f>
        <v>-0.0450000000000018</v>
      </c>
      <c r="V42" s="33" t="n">
        <f aca="false">G$31*X42</f>
        <v>0.283333333333339</v>
      </c>
      <c r="W42" s="33" t="n">
        <f aca="false">I$31</f>
        <v>8</v>
      </c>
      <c r="X42" s="51" t="n">
        <v>-0.100000000000002</v>
      </c>
      <c r="Y42" s="51" t="n">
        <f aca="false">(T42+U42+V42+W42)</f>
        <v>8.236</v>
      </c>
    </row>
    <row r="43" customFormat="false" ht="17.45" hidden="false" customHeight="true" outlineLevel="0" collapsed="false">
      <c r="B43" s="56" t="s">
        <v>43</v>
      </c>
      <c r="C43" s="25" t="n">
        <f aca="false">J37*E11</f>
        <v>32</v>
      </c>
      <c r="T43" s="33" t="n">
        <f aca="false">C$31*X43^3</f>
        <v>-0.000291666666666698</v>
      </c>
      <c r="U43" s="33" t="n">
        <f aca="false">E$31*X43^2</f>
        <v>-0.0112500000000008</v>
      </c>
      <c r="V43" s="33" t="n">
        <f aca="false">G$31*X43</f>
        <v>0.141666666666672</v>
      </c>
      <c r="W43" s="33" t="n">
        <f aca="false">I$31</f>
        <v>8</v>
      </c>
      <c r="X43" s="51" t="n">
        <v>-0.0500000000000018</v>
      </c>
      <c r="Y43" s="51" t="n">
        <f aca="false">(T43+U43+V43+W43)</f>
        <v>8.13012500000001</v>
      </c>
    </row>
    <row r="44" customFormat="false" ht="17.45" hidden="false" customHeight="true" outlineLevel="0" collapsed="false">
      <c r="B44" s="56" t="s">
        <v>44</v>
      </c>
      <c r="C44" s="25" t="n">
        <f aca="false">J38*F11</f>
        <v>-18</v>
      </c>
      <c r="T44" s="33" t="n">
        <f aca="false">C$31*X44^3</f>
        <v>0</v>
      </c>
      <c r="U44" s="33" t="n">
        <f aca="false">E$31*X44^2</f>
        <v>-0</v>
      </c>
      <c r="V44" s="33" t="n">
        <f aca="false">G$31*X44</f>
        <v>-0</v>
      </c>
      <c r="W44" s="33" t="n">
        <f aca="false">I$31</f>
        <v>8</v>
      </c>
      <c r="X44" s="50" t="n">
        <v>0</v>
      </c>
      <c r="Y44" s="50" t="n">
        <f aca="false">(T44+U44+V44+W44)</f>
        <v>8</v>
      </c>
    </row>
    <row r="45" customFormat="false" ht="17.45" hidden="false" customHeight="true" outlineLevel="0" collapsed="false">
      <c r="B45" s="56" t="s">
        <v>45</v>
      </c>
      <c r="C45" s="57" t="n">
        <f aca="false">J39*G11</f>
        <v>12</v>
      </c>
      <c r="T45" s="33" t="n">
        <f aca="false">C$31*X45^3</f>
        <v>0.000291666666666632</v>
      </c>
      <c r="U45" s="33" t="n">
        <f aca="false">E$31*X45^2</f>
        <v>-0.0112499999999991</v>
      </c>
      <c r="V45" s="33" t="n">
        <f aca="false">G$31*X45</f>
        <v>-0.141666666666661</v>
      </c>
      <c r="W45" s="33" t="n">
        <f aca="false">I$31</f>
        <v>8</v>
      </c>
      <c r="X45" s="51" t="n">
        <v>0.049999999999998</v>
      </c>
      <c r="Y45" s="51" t="n">
        <f aca="false">(T45+U45+V45+W45)</f>
        <v>7.84737500000001</v>
      </c>
    </row>
    <row r="46" customFormat="false" ht="17.45" hidden="false" customHeight="true" outlineLevel="0" collapsed="false">
      <c r="B46" s="55" t="s">
        <v>47</v>
      </c>
      <c r="C46" s="58" t="n">
        <f aca="false">C42+C43+C44+C45</f>
        <v>22</v>
      </c>
      <c r="T46" s="33" t="n">
        <f aca="false">C$31*X46^3</f>
        <v>0.00233333333333319</v>
      </c>
      <c r="U46" s="33" t="n">
        <f aca="false">E$31*X46^2</f>
        <v>-0.0449999999999981</v>
      </c>
      <c r="V46" s="33" t="n">
        <f aca="false">G$31*X46</f>
        <v>-0.283333333333327</v>
      </c>
      <c r="W46" s="33" t="n">
        <f aca="false">I$31</f>
        <v>8</v>
      </c>
      <c r="X46" s="51" t="n">
        <v>0.0999999999999979</v>
      </c>
      <c r="Y46" s="51" t="n">
        <f aca="false">(T46+U46+V46+W46)</f>
        <v>7.67400000000001</v>
      </c>
    </row>
    <row r="47" customFormat="false" ht="17.45" hidden="false" customHeight="true" outlineLevel="0" collapsed="false">
      <c r="C47" s="0"/>
      <c r="T47" s="33" t="n">
        <f aca="false">C$31*X47^3</f>
        <v>0.00787499999999968</v>
      </c>
      <c r="U47" s="33" t="n">
        <f aca="false">E$31*X47^2</f>
        <v>-0.101249999999997</v>
      </c>
      <c r="V47" s="33" t="n">
        <f aca="false">G$31*X47</f>
        <v>-0.424999999999994</v>
      </c>
      <c r="W47" s="33" t="n">
        <f aca="false">I$31</f>
        <v>8</v>
      </c>
      <c r="X47" s="51" t="n">
        <v>0.149999999999998</v>
      </c>
      <c r="Y47" s="51" t="n">
        <f aca="false">(T47+U47+V47+W47)</f>
        <v>7.48162500000001</v>
      </c>
    </row>
    <row r="48" customFormat="false" ht="17.45" hidden="false" customHeight="true" outlineLevel="0" collapsed="false">
      <c r="C48" s="0"/>
      <c r="T48" s="33" t="n">
        <f aca="false">C$31*X48^3</f>
        <v>0.0186666666666661</v>
      </c>
      <c r="U48" s="33" t="n">
        <f aca="false">E$31*X48^2</f>
        <v>-0.179999999999996</v>
      </c>
      <c r="V48" s="33" t="n">
        <f aca="false">G$31*X48</f>
        <v>-0.566666666666661</v>
      </c>
      <c r="W48" s="33" t="n">
        <f aca="false">I$31</f>
        <v>8</v>
      </c>
      <c r="X48" s="51" t="n">
        <v>0.199999999999998</v>
      </c>
      <c r="Y48" s="51" t="n">
        <f aca="false">(T48+U48+V48+W48)</f>
        <v>7.27200000000001</v>
      </c>
    </row>
    <row r="49" customFormat="false" ht="17.45" hidden="false" customHeight="true" outlineLevel="0" collapsed="false">
      <c r="A49" s="1"/>
      <c r="C49" s="0"/>
      <c r="T49" s="33" t="n">
        <f aca="false">C$31*X49^3</f>
        <v>0.0364583333333325</v>
      </c>
      <c r="U49" s="33" t="n">
        <f aca="false">E$31*X49^2</f>
        <v>-0.281249999999995</v>
      </c>
      <c r="V49" s="33" t="n">
        <f aca="false">G$31*X49</f>
        <v>-0.708333333333328</v>
      </c>
      <c r="W49" s="33" t="n">
        <f aca="false">I$31</f>
        <v>8</v>
      </c>
      <c r="X49" s="51" t="n">
        <v>0.249999999999998</v>
      </c>
      <c r="Y49" s="51" t="n">
        <f aca="false">(T49+U49+V49+W49)</f>
        <v>7.04687500000001</v>
      </c>
    </row>
    <row r="50" customFormat="false" ht="17.45" hidden="false" customHeight="true" outlineLevel="0" collapsed="false">
      <c r="C50" s="0"/>
      <c r="T50" s="33" t="n">
        <f aca="false">C$31*X50^3</f>
        <v>0.0629999999999987</v>
      </c>
      <c r="U50" s="33" t="n">
        <f aca="false">E$31*X50^2</f>
        <v>-0.404999999999995</v>
      </c>
      <c r="V50" s="33" t="n">
        <f aca="false">G$31*X50</f>
        <v>-0.849999999999994</v>
      </c>
      <c r="W50" s="33" t="n">
        <f aca="false">I$31</f>
        <v>8</v>
      </c>
      <c r="X50" s="51" t="n">
        <v>0.299999999999998</v>
      </c>
      <c r="Y50" s="51" t="n">
        <f aca="false">(T50+U50+V50+W50)</f>
        <v>6.80800000000001</v>
      </c>
    </row>
    <row r="51" customFormat="false" ht="17.45" hidden="false" customHeight="true" outlineLevel="0" collapsed="false">
      <c r="C51" s="0"/>
      <c r="T51" s="33" t="n">
        <f aca="false">C$31*X51^3</f>
        <v>0.100041666666664</v>
      </c>
      <c r="U51" s="33" t="n">
        <f aca="false">E$31*X51^2</f>
        <v>-0.55124999999999</v>
      </c>
      <c r="V51" s="33" t="n">
        <f aca="false">G$31*X51</f>
        <v>-0.991666666666658</v>
      </c>
      <c r="W51" s="33" t="n">
        <f aca="false">I$31</f>
        <v>8</v>
      </c>
      <c r="X51" s="51" t="n">
        <v>0.349999999999997</v>
      </c>
      <c r="Y51" s="51" t="n">
        <f aca="false">(T51+U51+V51+W51)</f>
        <v>6.55712500000002</v>
      </c>
    </row>
    <row r="52" customFormat="false" ht="17.45" hidden="false" customHeight="true" outlineLevel="0" collapsed="false">
      <c r="C52" s="0"/>
      <c r="T52" s="33" t="n">
        <f aca="false">C$31*X52^3</f>
        <v>0.14933333333333</v>
      </c>
      <c r="U52" s="33" t="n">
        <f aca="false">E$31*X52^2</f>
        <v>-0.719999999999989</v>
      </c>
      <c r="V52" s="33" t="n">
        <f aca="false">G$31*X52</f>
        <v>-1.13333333333332</v>
      </c>
      <c r="W52" s="33" t="n">
        <f aca="false">I$31</f>
        <v>8</v>
      </c>
      <c r="X52" s="51" t="n">
        <v>0.399999999999997</v>
      </c>
      <c r="Y52" s="51" t="n">
        <f aca="false">(T52+U52+V52+W52)</f>
        <v>6.29600000000002</v>
      </c>
    </row>
    <row r="53" customFormat="false" ht="17.45" hidden="false" customHeight="true" outlineLevel="0" collapsed="false">
      <c r="C53" s="0"/>
      <c r="T53" s="33" t="n">
        <f aca="false">C$31*X53^3</f>
        <v>0.212624999999996</v>
      </c>
      <c r="U53" s="33" t="n">
        <f aca="false">E$31*X53^2</f>
        <v>-0.911249999999988</v>
      </c>
      <c r="V53" s="33" t="n">
        <f aca="false">G$31*X53</f>
        <v>-1.27499999999999</v>
      </c>
      <c r="W53" s="33" t="n">
        <f aca="false">I$31</f>
        <v>8</v>
      </c>
      <c r="X53" s="51" t="n">
        <v>0.449999999999997</v>
      </c>
      <c r="Y53" s="51" t="n">
        <f aca="false">(T53+U53+V53+W53)</f>
        <v>6.02637500000002</v>
      </c>
    </row>
    <row r="54" customFormat="false" ht="17.45" hidden="false" customHeight="true" outlineLevel="0" collapsed="false">
      <c r="T54" s="33" t="n">
        <f aca="false">C$31*X54^3</f>
        <v>0.291666666666661</v>
      </c>
      <c r="U54" s="33" t="n">
        <f aca="false">E$31*X54^2</f>
        <v>-1.12499999999999</v>
      </c>
      <c r="V54" s="33" t="n">
        <f aca="false">G$31*X54</f>
        <v>-1.41666666666666</v>
      </c>
      <c r="W54" s="33" t="n">
        <f aca="false">I$31</f>
        <v>8</v>
      </c>
      <c r="X54" s="51" t="n">
        <v>0.499999999999997</v>
      </c>
      <c r="Y54" s="51" t="n">
        <f aca="false">(T54+U54+V54+W54)</f>
        <v>5.75000000000002</v>
      </c>
    </row>
    <row r="55" customFormat="false" ht="17.45" hidden="false" customHeight="true" outlineLevel="0" collapsed="false">
      <c r="T55" s="33" t="n">
        <f aca="false">C$31*X55^3</f>
        <v>0.388208333333327</v>
      </c>
      <c r="U55" s="33" t="n">
        <f aca="false">E$31*X55^2</f>
        <v>-1.36124999999999</v>
      </c>
      <c r="V55" s="33" t="n">
        <f aca="false">G$31*X55</f>
        <v>-1.55833333333333</v>
      </c>
      <c r="W55" s="33" t="n">
        <f aca="false">I$31</f>
        <v>8</v>
      </c>
      <c r="X55" s="51" t="n">
        <v>0.549999999999997</v>
      </c>
      <c r="Y55" s="51" t="n">
        <f aca="false">(T55+U55+V55+W55)</f>
        <v>5.46862500000002</v>
      </c>
    </row>
    <row r="56" customFormat="false" ht="17.45" hidden="false" customHeight="true" outlineLevel="0" collapsed="false">
      <c r="T56" s="33" t="n">
        <f aca="false">C$31*X56^3</f>
        <v>0.503999999999992</v>
      </c>
      <c r="U56" s="33" t="n">
        <f aca="false">E$31*X56^2</f>
        <v>-1.61999999999998</v>
      </c>
      <c r="V56" s="33" t="n">
        <f aca="false">G$31*X56</f>
        <v>-1.69999999999999</v>
      </c>
      <c r="W56" s="33" t="n">
        <f aca="false">I$31</f>
        <v>8</v>
      </c>
      <c r="X56" s="51" t="n">
        <v>0.599999999999997</v>
      </c>
      <c r="Y56" s="51" t="n">
        <f aca="false">(T56+U56+V56+W56)</f>
        <v>5.18400000000002</v>
      </c>
    </row>
    <row r="57" customFormat="false" ht="17.45" hidden="false" customHeight="true" outlineLevel="0" collapsed="false">
      <c r="T57" s="33" t="n">
        <f aca="false">C$31*X57^3</f>
        <v>0.640791666666658</v>
      </c>
      <c r="U57" s="33" t="n">
        <f aca="false">E$31*X57^2</f>
        <v>-1.90124999999998</v>
      </c>
      <c r="V57" s="33" t="n">
        <f aca="false">G$31*X57</f>
        <v>-1.84166666666666</v>
      </c>
      <c r="W57" s="33" t="n">
        <f aca="false">I$31</f>
        <v>8</v>
      </c>
      <c r="X57" s="51" t="n">
        <v>0.649999999999997</v>
      </c>
      <c r="Y57" s="51" t="n">
        <f aca="false">(T57+U57+V57+W57)</f>
        <v>4.89787500000002</v>
      </c>
    </row>
    <row r="58" customFormat="false" ht="17.45" hidden="false" customHeight="true" outlineLevel="0" collapsed="false">
      <c r="T58" s="33" t="n">
        <f aca="false">C$31*X58^3</f>
        <v>0.800333333333323</v>
      </c>
      <c r="U58" s="33" t="n">
        <f aca="false">E$31*X58^2</f>
        <v>-2.20499999999998</v>
      </c>
      <c r="V58" s="33" t="n">
        <f aca="false">G$31*X58</f>
        <v>-1.98333333333332</v>
      </c>
      <c r="W58" s="33" t="n">
        <f aca="false">I$31</f>
        <v>8</v>
      </c>
      <c r="X58" s="51" t="n">
        <v>0.699999999999997</v>
      </c>
      <c r="Y58" s="51" t="n">
        <f aca="false">(T58+U58+V58+W58)</f>
        <v>4.61200000000002</v>
      </c>
    </row>
    <row r="59" customFormat="false" ht="17.45" hidden="false" customHeight="true" outlineLevel="0" collapsed="false">
      <c r="T59" s="33" t="n">
        <f aca="false">C$31*X59^3</f>
        <v>0.984374999999988</v>
      </c>
      <c r="U59" s="33" t="n">
        <f aca="false">E$31*X59^2</f>
        <v>-2.53124999999998</v>
      </c>
      <c r="V59" s="33" t="n">
        <f aca="false">G$31*X59</f>
        <v>-2.12499999999999</v>
      </c>
      <c r="W59" s="33" t="n">
        <f aca="false">I$31</f>
        <v>8</v>
      </c>
      <c r="X59" s="51" t="n">
        <v>0.749999999999997</v>
      </c>
      <c r="Y59" s="51" t="n">
        <f aca="false">(T59+U59+V59+W59)</f>
        <v>4.32812500000002</v>
      </c>
    </row>
    <row r="60" customFormat="false" ht="17.45" hidden="false" customHeight="true" outlineLevel="0" collapsed="false">
      <c r="T60" s="33" t="n">
        <f aca="false">C$31*X60^3</f>
        <v>1.19466666666665</v>
      </c>
      <c r="U60" s="33" t="n">
        <f aca="false">E$31*X60^2</f>
        <v>-2.87999999999997</v>
      </c>
      <c r="V60" s="33" t="n">
        <f aca="false">G$31*X60</f>
        <v>-2.26666666666665</v>
      </c>
      <c r="W60" s="33" t="n">
        <f aca="false">I$31</f>
        <v>8</v>
      </c>
      <c r="X60" s="51" t="n">
        <v>0.799999999999996</v>
      </c>
      <c r="Y60" s="51" t="n">
        <f aca="false">(T60+U60+V60+W60)</f>
        <v>4.04800000000002</v>
      </c>
    </row>
    <row r="61" customFormat="false" ht="17.45" hidden="false" customHeight="true" outlineLevel="0" collapsed="false">
      <c r="T61" s="33" t="n">
        <f aca="false">C$31*X61^3</f>
        <v>1.43295833333331</v>
      </c>
      <c r="U61" s="33" t="n">
        <f aca="false">E$31*X61^2</f>
        <v>-3.25124999999997</v>
      </c>
      <c r="V61" s="33" t="n">
        <f aca="false">G$31*X61</f>
        <v>-2.40833333333332</v>
      </c>
      <c r="W61" s="33" t="n">
        <f aca="false">I$31</f>
        <v>8</v>
      </c>
      <c r="X61" s="51" t="n">
        <v>0.849999999999996</v>
      </c>
      <c r="Y61" s="51" t="n">
        <f aca="false">(T61+U61+V61+W61)</f>
        <v>3.77337500000002</v>
      </c>
    </row>
    <row r="62" customFormat="false" ht="17.45" hidden="false" customHeight="true" outlineLevel="0" collapsed="false">
      <c r="T62" s="33" t="n">
        <f aca="false">C$31*X62^3</f>
        <v>1.70099999999998</v>
      </c>
      <c r="U62" s="33" t="n">
        <f aca="false">E$31*X62^2</f>
        <v>-3.64499999999997</v>
      </c>
      <c r="V62" s="33" t="n">
        <f aca="false">G$31*X62</f>
        <v>-2.54999999999999</v>
      </c>
      <c r="W62" s="33" t="n">
        <f aca="false">I$31</f>
        <v>8</v>
      </c>
      <c r="X62" s="51" t="n">
        <v>0.899999999999996</v>
      </c>
      <c r="Y62" s="51" t="n">
        <f aca="false">(T62+U62+V62+W62)</f>
        <v>3.50600000000002</v>
      </c>
    </row>
    <row r="63" customFormat="false" ht="17.45" hidden="false" customHeight="true" outlineLevel="0" collapsed="false">
      <c r="T63" s="33" t="n">
        <f aca="false">C$31*X63^3</f>
        <v>2.00054166666664</v>
      </c>
      <c r="U63" s="33" t="n">
        <f aca="false">E$31*X63^2</f>
        <v>-4.06124999999997</v>
      </c>
      <c r="V63" s="33" t="n">
        <f aca="false">G$31*X63</f>
        <v>-2.69166666666665</v>
      </c>
      <c r="W63" s="33" t="n">
        <f aca="false">I$31</f>
        <v>8</v>
      </c>
      <c r="X63" s="51" t="n">
        <v>0.949999999999996</v>
      </c>
      <c r="Y63" s="51" t="n">
        <f aca="false">(T63+U63+V63+W63)</f>
        <v>3.24762500000002</v>
      </c>
    </row>
    <row r="64" customFormat="false" ht="17.45" hidden="false" customHeight="true" outlineLevel="0" collapsed="false">
      <c r="T64" s="33" t="n">
        <f aca="false">C$31*X64^3</f>
        <v>2.33333333333331</v>
      </c>
      <c r="U64" s="33" t="n">
        <f aca="false">E$31*X64^2</f>
        <v>-4.49999999999996</v>
      </c>
      <c r="V64" s="33" t="n">
        <f aca="false">G$31*X64</f>
        <v>-2.83333333333332</v>
      </c>
      <c r="W64" s="33" t="n">
        <f aca="false">I$31</f>
        <v>8</v>
      </c>
      <c r="X64" s="50" t="n">
        <v>0.999999999999996</v>
      </c>
      <c r="Y64" s="50" t="n">
        <f aca="false">(T64+U64+V64+W64)</f>
        <v>3.00000000000002</v>
      </c>
    </row>
    <row r="65" customFormat="false" ht="17.45" hidden="false" customHeight="true" outlineLevel="0" collapsed="false">
      <c r="T65" s="33" t="n">
        <f aca="false">C$31*X65^3</f>
        <v>2.701125</v>
      </c>
      <c r="U65" s="33" t="n">
        <f aca="false">E$31*X65^2</f>
        <v>-4.96125</v>
      </c>
      <c r="V65" s="33" t="n">
        <f aca="false">G$31*X65</f>
        <v>-2.975</v>
      </c>
      <c r="W65" s="33" t="n">
        <f aca="false">I$31</f>
        <v>8</v>
      </c>
      <c r="X65" s="51" t="n">
        <v>1.05</v>
      </c>
      <c r="Y65" s="51" t="n">
        <f aca="false">(T65+U65+V65+W65)</f>
        <v>2.764875</v>
      </c>
    </row>
    <row r="66" customFormat="false" ht="17.45" hidden="false" customHeight="true" outlineLevel="0" collapsed="false">
      <c r="T66" s="33" t="n">
        <f aca="false">C$31*X66^3</f>
        <v>3.10566666666667</v>
      </c>
      <c r="U66" s="33" t="n">
        <f aca="false">E$31*X66^2</f>
        <v>-5.445</v>
      </c>
      <c r="V66" s="33" t="n">
        <f aca="false">G$31*X66</f>
        <v>-3.11666666666667</v>
      </c>
      <c r="W66" s="33" t="n">
        <f aca="false">I$31</f>
        <v>8</v>
      </c>
      <c r="X66" s="51" t="n">
        <v>1.1</v>
      </c>
      <c r="Y66" s="51" t="n">
        <f aca="false">(T66+U66+V66+W66)</f>
        <v>2.544</v>
      </c>
    </row>
    <row r="67" customFormat="false" ht="17.45" hidden="false" customHeight="true" outlineLevel="0" collapsed="false">
      <c r="T67" s="33" t="n">
        <f aca="false">C$31*X67^3</f>
        <v>3.54870833333333</v>
      </c>
      <c r="U67" s="33" t="n">
        <f aca="false">E$31*X67^2</f>
        <v>-5.95125</v>
      </c>
      <c r="V67" s="33" t="n">
        <f aca="false">G$31*X67</f>
        <v>-3.25833333333333</v>
      </c>
      <c r="W67" s="33" t="n">
        <f aca="false">I$31</f>
        <v>8</v>
      </c>
      <c r="X67" s="51" t="n">
        <v>1.15</v>
      </c>
      <c r="Y67" s="51" t="n">
        <f aca="false">(T67+U67+V67+W67)</f>
        <v>2.339125</v>
      </c>
    </row>
    <row r="68" customFormat="false" ht="17.45" hidden="false" customHeight="true" outlineLevel="0" collapsed="false">
      <c r="T68" s="33" t="n">
        <f aca="false">C$31*X68^3</f>
        <v>4.032</v>
      </c>
      <c r="U68" s="33" t="n">
        <f aca="false">E$31*X68^2</f>
        <v>-6.48</v>
      </c>
      <c r="V68" s="33" t="n">
        <f aca="false">G$31*X68</f>
        <v>-3.4</v>
      </c>
      <c r="W68" s="33" t="n">
        <f aca="false">I$31</f>
        <v>8</v>
      </c>
      <c r="X68" s="51" t="n">
        <v>1.2</v>
      </c>
      <c r="Y68" s="51" t="n">
        <f aca="false">(T68+U68+V68+W68)</f>
        <v>2.152</v>
      </c>
    </row>
    <row r="69" customFormat="false" ht="17.45" hidden="false" customHeight="true" outlineLevel="0" collapsed="false">
      <c r="T69" s="33" t="n">
        <f aca="false">C$31*X69^3</f>
        <v>4.55729166666667</v>
      </c>
      <c r="U69" s="33" t="n">
        <f aca="false">E$31*X69^2</f>
        <v>-7.03125</v>
      </c>
      <c r="V69" s="33" t="n">
        <f aca="false">G$31*X69</f>
        <v>-3.54166666666667</v>
      </c>
      <c r="W69" s="33" t="n">
        <f aca="false">I$31</f>
        <v>8</v>
      </c>
      <c r="X69" s="51" t="n">
        <v>1.25</v>
      </c>
      <c r="Y69" s="51" t="n">
        <f aca="false">(T69+U69+V69+W69)</f>
        <v>1.984375</v>
      </c>
    </row>
    <row r="70" customFormat="false" ht="17.45" hidden="false" customHeight="true" outlineLevel="0" collapsed="false">
      <c r="T70" s="33" t="n">
        <f aca="false">C$31*X70^3</f>
        <v>5.12633333333333</v>
      </c>
      <c r="U70" s="33" t="n">
        <f aca="false">E$31*X70^2</f>
        <v>-7.605</v>
      </c>
      <c r="V70" s="33" t="n">
        <f aca="false">G$31*X70</f>
        <v>-3.68333333333333</v>
      </c>
      <c r="W70" s="33" t="n">
        <f aca="false">I$31</f>
        <v>8</v>
      </c>
      <c r="X70" s="51" t="n">
        <v>1.3</v>
      </c>
      <c r="Y70" s="51" t="n">
        <f aca="false">(T70+U70+V70+W70)</f>
        <v>1.838</v>
      </c>
    </row>
    <row r="71" customFormat="false" ht="17.45" hidden="false" customHeight="true" outlineLevel="0" collapsed="false">
      <c r="T71" s="33" t="n">
        <f aca="false">C$31*X71^3</f>
        <v>5.740875</v>
      </c>
      <c r="U71" s="33" t="n">
        <f aca="false">E$31*X71^2</f>
        <v>-8.20125</v>
      </c>
      <c r="V71" s="33" t="n">
        <f aca="false">G$31*X71</f>
        <v>-3.825</v>
      </c>
      <c r="W71" s="33" t="n">
        <f aca="false">I$31</f>
        <v>8</v>
      </c>
      <c r="X71" s="51" t="n">
        <v>1.35</v>
      </c>
      <c r="Y71" s="51" t="n">
        <f aca="false">(T71+U71+V71+W71)</f>
        <v>1.714625</v>
      </c>
    </row>
    <row r="72" customFormat="false" ht="17.45" hidden="false" customHeight="true" outlineLevel="0" collapsed="false">
      <c r="T72" s="33" t="n">
        <f aca="false">C$31*X72^3</f>
        <v>6.40266666666667</v>
      </c>
      <c r="U72" s="33" t="n">
        <f aca="false">E$31*X72^2</f>
        <v>-8.82</v>
      </c>
      <c r="V72" s="33" t="n">
        <f aca="false">G$31*X72</f>
        <v>-3.96666666666667</v>
      </c>
      <c r="W72" s="33" t="n">
        <f aca="false">I$31</f>
        <v>8</v>
      </c>
      <c r="X72" s="51" t="n">
        <v>1.4</v>
      </c>
      <c r="Y72" s="51" t="n">
        <f aca="false">(T72+U72+V72+W72)</f>
        <v>1.616</v>
      </c>
    </row>
    <row r="73" customFormat="false" ht="17.45" hidden="false" customHeight="true" outlineLevel="0" collapsed="false">
      <c r="T73" s="33" t="n">
        <f aca="false">C$31*X73^3</f>
        <v>7.11345833333333</v>
      </c>
      <c r="U73" s="33" t="n">
        <f aca="false">E$31*X73^2</f>
        <v>-9.46125</v>
      </c>
      <c r="V73" s="33" t="n">
        <f aca="false">G$31*X73</f>
        <v>-4.10833333333333</v>
      </c>
      <c r="W73" s="33" t="n">
        <f aca="false">I$31</f>
        <v>8</v>
      </c>
      <c r="X73" s="51" t="n">
        <v>1.45</v>
      </c>
      <c r="Y73" s="51" t="n">
        <f aca="false">(T73+U73+V73+W73)</f>
        <v>1.543875</v>
      </c>
    </row>
    <row r="74" customFormat="false" ht="17.45" hidden="false" customHeight="true" outlineLevel="0" collapsed="false">
      <c r="T74" s="33" t="n">
        <f aca="false">C$31*X74^3</f>
        <v>7.875</v>
      </c>
      <c r="U74" s="33" t="n">
        <f aca="false">E$31*X74^2</f>
        <v>-10.125</v>
      </c>
      <c r="V74" s="33" t="n">
        <f aca="false">G$31*X74</f>
        <v>-4.25</v>
      </c>
      <c r="W74" s="33" t="n">
        <f aca="false">I$31</f>
        <v>8</v>
      </c>
      <c r="X74" s="51" t="n">
        <v>1.5</v>
      </c>
      <c r="Y74" s="51" t="n">
        <f aca="false">(T74+U74+V74+W74)</f>
        <v>1.5</v>
      </c>
    </row>
    <row r="75" customFormat="false" ht="17.45" hidden="false" customHeight="true" outlineLevel="0" collapsed="false">
      <c r="T75" s="33" t="n">
        <f aca="false">C$31*X75^3</f>
        <v>8.68904166666667</v>
      </c>
      <c r="U75" s="33" t="n">
        <f aca="false">E$31*X75^2</f>
        <v>-10.81125</v>
      </c>
      <c r="V75" s="33" t="n">
        <f aca="false">G$31*X75</f>
        <v>-4.39166666666667</v>
      </c>
      <c r="W75" s="33" t="n">
        <f aca="false">I$31</f>
        <v>8</v>
      </c>
      <c r="X75" s="51" t="n">
        <v>1.55</v>
      </c>
      <c r="Y75" s="51" t="n">
        <f aca="false">(T75+U75+V75+W75)</f>
        <v>1.486125</v>
      </c>
    </row>
    <row r="76" customFormat="false" ht="17.45" hidden="false" customHeight="true" outlineLevel="0" collapsed="false">
      <c r="T76" s="33" t="n">
        <f aca="false">C$31*X76^3</f>
        <v>9.55733333333334</v>
      </c>
      <c r="U76" s="33" t="n">
        <f aca="false">E$31*X76^2</f>
        <v>-11.52</v>
      </c>
      <c r="V76" s="33" t="n">
        <f aca="false">G$31*X76</f>
        <v>-4.53333333333333</v>
      </c>
      <c r="W76" s="33" t="n">
        <f aca="false">I$31</f>
        <v>8</v>
      </c>
      <c r="X76" s="51" t="n">
        <v>1.6</v>
      </c>
      <c r="Y76" s="51" t="n">
        <f aca="false">(T76+U76+V76+W76)</f>
        <v>1.504</v>
      </c>
    </row>
    <row r="77" customFormat="false" ht="17.45" hidden="false" customHeight="true" outlineLevel="0" collapsed="false">
      <c r="T77" s="33" t="n">
        <f aca="false">C$31*X77^3</f>
        <v>10.4816249999998</v>
      </c>
      <c r="U77" s="33" t="n">
        <f aca="false">E$31*X77^2</f>
        <v>-12.2512499999999</v>
      </c>
      <c r="V77" s="33" t="n">
        <f aca="false">G$31*X77</f>
        <v>-4.67499999999997</v>
      </c>
      <c r="W77" s="33" t="n">
        <f aca="false">I$31</f>
        <v>8</v>
      </c>
      <c r="X77" s="51" t="n">
        <v>1.64999999999999</v>
      </c>
      <c r="Y77" s="51" t="n">
        <f aca="false">(T77+U77+V77+W77)</f>
        <v>1.55537499999999</v>
      </c>
    </row>
    <row r="78" customFormat="false" ht="17.45" hidden="false" customHeight="true" outlineLevel="0" collapsed="false">
      <c r="T78" s="33" t="n">
        <f aca="false">C$31*X78^3</f>
        <v>11.4636666666665</v>
      </c>
      <c r="U78" s="33" t="n">
        <f aca="false">E$31*X78^2</f>
        <v>-13.0049999999998</v>
      </c>
      <c r="V78" s="33" t="n">
        <f aca="false">G$31*X78</f>
        <v>-4.81666666666664</v>
      </c>
      <c r="W78" s="33" t="n">
        <f aca="false">I$31</f>
        <v>8</v>
      </c>
      <c r="X78" s="51" t="n">
        <v>1.69999999999999</v>
      </c>
      <c r="Y78" s="51" t="n">
        <f aca="false">(T78+U78+V78+W78)</f>
        <v>1.64199999999998</v>
      </c>
    </row>
    <row r="79" customFormat="false" ht="17.45" hidden="false" customHeight="true" outlineLevel="0" collapsed="false">
      <c r="T79" s="33" t="n">
        <f aca="false">C$31*X79^3</f>
        <v>12.5052083333331</v>
      </c>
      <c r="U79" s="33" t="n">
        <f aca="false">E$31*X79^2</f>
        <v>-13.7812499999998</v>
      </c>
      <c r="V79" s="33" t="n">
        <f aca="false">G$31*X79</f>
        <v>-4.9583333333333</v>
      </c>
      <c r="W79" s="33" t="n">
        <f aca="false">I$31</f>
        <v>8</v>
      </c>
      <c r="X79" s="51" t="n">
        <v>1.74999999999999</v>
      </c>
      <c r="Y79" s="51" t="n">
        <f aca="false">(T79+U79+V79+W79)</f>
        <v>1.76562499999997</v>
      </c>
    </row>
    <row r="80" customFormat="false" ht="17.45" hidden="false" customHeight="true" outlineLevel="0" collapsed="false">
      <c r="T80" s="33" t="n">
        <f aca="false">C$31*X80^3</f>
        <v>13.6079999999998</v>
      </c>
      <c r="U80" s="33" t="n">
        <f aca="false">E$31*X80^2</f>
        <v>-14.5799999999998</v>
      </c>
      <c r="V80" s="33" t="n">
        <f aca="false">G$31*X80</f>
        <v>-5.09999999999997</v>
      </c>
      <c r="W80" s="33" t="n">
        <f aca="false">I$31</f>
        <v>8</v>
      </c>
      <c r="X80" s="51" t="n">
        <v>1.79999999999999</v>
      </c>
      <c r="Y80" s="51" t="n">
        <f aca="false">(T80+U80+V80+W80)</f>
        <v>1.92799999999997</v>
      </c>
    </row>
    <row r="81" customFormat="false" ht="17.45" hidden="false" customHeight="true" outlineLevel="0" collapsed="false">
      <c r="T81" s="33" t="n">
        <f aca="false">C$31*X81^3</f>
        <v>14.7737916666664</v>
      </c>
      <c r="U81" s="33" t="n">
        <f aca="false">E$31*X81^2</f>
        <v>-15.4012499999998</v>
      </c>
      <c r="V81" s="33" t="n">
        <f aca="false">G$31*X81</f>
        <v>-5.24166666666664</v>
      </c>
      <c r="W81" s="33" t="n">
        <f aca="false">I$31</f>
        <v>8</v>
      </c>
      <c r="X81" s="51" t="n">
        <v>1.84999999999999</v>
      </c>
      <c r="Y81" s="51" t="n">
        <f aca="false">(T81+U81+V81+W81)</f>
        <v>2.13087499999996</v>
      </c>
    </row>
    <row r="82" customFormat="false" ht="17.45" hidden="false" customHeight="true" outlineLevel="0" collapsed="false">
      <c r="T82" s="33" t="n">
        <f aca="false">C$31*X82^3</f>
        <v>16.0043333333331</v>
      </c>
      <c r="U82" s="33" t="n">
        <f aca="false">E$31*X82^2</f>
        <v>-16.2449999999998</v>
      </c>
      <c r="V82" s="33" t="n">
        <f aca="false">G$31*X82</f>
        <v>-5.3833333333333</v>
      </c>
      <c r="W82" s="33" t="n">
        <f aca="false">I$31</f>
        <v>8</v>
      </c>
      <c r="X82" s="51" t="n">
        <v>1.89999999999999</v>
      </c>
      <c r="Y82" s="51" t="n">
        <f aca="false">(T82+U82+V82+W82)</f>
        <v>2.37599999999995</v>
      </c>
    </row>
    <row r="83" customFormat="false" ht="17.45" hidden="false" customHeight="true" outlineLevel="0" collapsed="false">
      <c r="T83" s="33" t="n">
        <f aca="false">C$31*X83^3</f>
        <v>17.3013749999997</v>
      </c>
      <c r="U83" s="33" t="n">
        <f aca="false">E$31*X83^2</f>
        <v>-17.1112499999998</v>
      </c>
      <c r="V83" s="33" t="n">
        <f aca="false">G$31*X83</f>
        <v>-5.52499999999997</v>
      </c>
      <c r="W83" s="33" t="n">
        <f aca="false">I$31</f>
        <v>8</v>
      </c>
      <c r="X83" s="51" t="n">
        <v>1.94999999999999</v>
      </c>
      <c r="Y83" s="51" t="n">
        <f aca="false">(T83+U83+V83+W83)</f>
        <v>2.66512499999994</v>
      </c>
    </row>
    <row r="84" customFormat="false" ht="17.45" hidden="false" customHeight="true" outlineLevel="0" collapsed="false">
      <c r="T84" s="33" t="n">
        <f aca="false">C$31*X84^3</f>
        <v>18.6666666666667</v>
      </c>
      <c r="U84" s="33" t="n">
        <f aca="false">E$31*X84^2</f>
        <v>-18</v>
      </c>
      <c r="V84" s="33" t="n">
        <f aca="false">G$31*X84</f>
        <v>-5.66666666666667</v>
      </c>
      <c r="W84" s="33" t="n">
        <f aca="false">I$31</f>
        <v>8</v>
      </c>
      <c r="X84" s="50" t="n">
        <v>2</v>
      </c>
      <c r="Y84" s="50" t="n">
        <f aca="false">(T84+U84+V84+W84)</f>
        <v>3</v>
      </c>
    </row>
    <row r="85" customFormat="false" ht="17.45" hidden="false" customHeight="true" outlineLevel="0" collapsed="false">
      <c r="P85" s="59" t="n">
        <f aca="false">C$21*X85^3+E$21*X85^2+G$21*X85+I$21</f>
        <v>-0.0179375000000037</v>
      </c>
      <c r="Q85" s="59" t="n">
        <f aca="false">C$22*X85^3+E$22*X85^2+G$22*X85+I$22</f>
        <v>0.080062500000017</v>
      </c>
      <c r="R85" s="60" t="n">
        <f aca="false">C$23*X85^3+E$23*X85^2+G$23*X85+I$23</f>
        <v>-0.156312500000033</v>
      </c>
      <c r="S85" s="60" t="n">
        <f aca="false">C$24*X85^3+E$24*X85^2+G$24*X85+I$24</f>
        <v>1.09418750000002</v>
      </c>
      <c r="T85" s="33" t="n">
        <f aca="false">P85*D$11</f>
        <v>-0.0717500000000149</v>
      </c>
      <c r="U85" s="33" t="n">
        <f aca="false">Q85*E$11</f>
        <v>0.640500000000136</v>
      </c>
      <c r="V85" s="33" t="n">
        <f aca="false">R85*F$11</f>
        <v>-0.468937500000098</v>
      </c>
      <c r="W85" s="33" t="n">
        <f aca="false">S85*G$11</f>
        <v>3.28256250000006</v>
      </c>
      <c r="X85" s="51" t="n">
        <v>2.05000000000001</v>
      </c>
      <c r="Y85" s="51" t="n">
        <f aca="false">T85+U85+V85+W85</f>
        <v>3.38237500000008</v>
      </c>
    </row>
    <row r="86" customFormat="false" ht="17.45" hidden="false" customHeight="true" outlineLevel="0" collapsed="false">
      <c r="P86" s="59" t="n">
        <f aca="false">C$21*X86^3+E$21*X86^2+G$21*X86+I$21</f>
        <v>-0.0385000000000086</v>
      </c>
      <c r="Q86" s="59" t="n">
        <f aca="false">C$22*X86^3+E$22*X86^2+G$22*X86+I$22</f>
        <v>0.170500000000038</v>
      </c>
      <c r="R86" s="60" t="n">
        <f aca="false">C$23*X86^3+E$23*X86^2+G$23*X86+I$23</f>
        <v>-0.32550000000007</v>
      </c>
      <c r="S86" s="60" t="n">
        <f aca="false">C$24*X86^3+E$24*X86^2+G$24*X86+I$24</f>
        <v>1.19350000000004</v>
      </c>
      <c r="T86" s="33" t="n">
        <f aca="false">P86*D$11</f>
        <v>-0.154000000000035</v>
      </c>
      <c r="U86" s="33" t="n">
        <f aca="false">Q86*E$11</f>
        <v>1.36400000000031</v>
      </c>
      <c r="V86" s="33" t="n">
        <f aca="false">R86*F$11</f>
        <v>-0.976500000000211</v>
      </c>
      <c r="W86" s="33" t="n">
        <f aca="false">S86*G$11</f>
        <v>3.58050000000012</v>
      </c>
      <c r="X86" s="51" t="n">
        <v>2.10000000000002</v>
      </c>
      <c r="Y86" s="51" t="n">
        <f aca="false">T86+U86+V86+W86</f>
        <v>3.81400000000018</v>
      </c>
    </row>
    <row r="87" customFormat="false" ht="17.45" hidden="false" customHeight="true" outlineLevel="0" collapsed="false">
      <c r="P87" s="59" t="n">
        <f aca="false">C$21*X87^3+E$21*X87^2+G$21*X87+I$21</f>
        <v>-0.061812500000015</v>
      </c>
      <c r="Q87" s="59" t="n">
        <f aca="false">C$22*X87^3+E$22*X87^2+G$22*X87+I$22</f>
        <v>0.271687500000065</v>
      </c>
      <c r="R87" s="60" t="n">
        <f aca="false">C$23*X87^3+E$23*X87^2+G$23*X87+I$23</f>
        <v>-0.507937500000114</v>
      </c>
      <c r="S87" s="60" t="n">
        <f aca="false">C$24*X87^3+E$24*X87^2+G$24*X87+I$24</f>
        <v>1.29806250000006</v>
      </c>
      <c r="T87" s="33" t="n">
        <f aca="false">P87*D$11</f>
        <v>-0.24725000000006</v>
      </c>
      <c r="U87" s="33" t="n">
        <f aca="false">Q87*E$11</f>
        <v>2.17350000000052</v>
      </c>
      <c r="V87" s="33" t="n">
        <f aca="false">R87*F$11</f>
        <v>-1.52381250000034</v>
      </c>
      <c r="W87" s="33" t="n">
        <f aca="false">S87*G$11</f>
        <v>3.89418750000019</v>
      </c>
      <c r="X87" s="51" t="n">
        <v>2.15000000000003</v>
      </c>
      <c r="Y87" s="51" t="n">
        <f aca="false">T87+U87+V87+W87</f>
        <v>4.29662500000031</v>
      </c>
    </row>
    <row r="88" customFormat="false" ht="17.45" hidden="false" customHeight="true" outlineLevel="0" collapsed="false">
      <c r="P88" s="59" t="n">
        <f aca="false">C$21*X88^3+E$21*X88^2+G$21*X88+I$21</f>
        <v>-0.0880000000000221</v>
      </c>
      <c r="Q88" s="59" t="n">
        <f aca="false">C$22*X88^3+E$22*X88^2+G$22*X88+I$22</f>
        <v>0.384000000000094</v>
      </c>
      <c r="R88" s="60" t="n">
        <f aca="false">C$23*X88^3+E$23*X88^2+G$23*X88+I$23</f>
        <v>-0.704000000000163</v>
      </c>
      <c r="S88" s="60" t="n">
        <f aca="false">C$24*X88^3+E$24*X88^2+G$24*X88+I$24</f>
        <v>1.40800000000009</v>
      </c>
      <c r="T88" s="33" t="n">
        <f aca="false">P88*D$11</f>
        <v>-0.352000000000088</v>
      </c>
      <c r="U88" s="33" t="n">
        <f aca="false">Q88*E$11</f>
        <v>3.07200000000076</v>
      </c>
      <c r="V88" s="33" t="n">
        <f aca="false">R88*F$11</f>
        <v>-2.11200000000049</v>
      </c>
      <c r="W88" s="33" t="n">
        <f aca="false">S88*G$11</f>
        <v>4.22400000000027</v>
      </c>
      <c r="X88" s="51" t="n">
        <v>2.20000000000004</v>
      </c>
      <c r="Y88" s="51" t="n">
        <f aca="false">T88+U88+V88+W88</f>
        <v>4.83200000000045</v>
      </c>
    </row>
    <row r="89" customFormat="false" ht="17.45" hidden="false" customHeight="true" outlineLevel="0" collapsed="false">
      <c r="P89" s="59" t="n">
        <f aca="false">C$21*X89^3+E$21*X89^2+G$21*X89+I$21</f>
        <v>-0.117187500000031</v>
      </c>
      <c r="Q89" s="59" t="n">
        <f aca="false">C$22*X89^3+E$22*X89^2+G$22*X89+I$22</f>
        <v>0.50781250000013</v>
      </c>
      <c r="R89" s="60" t="n">
        <f aca="false">C$23*X89^3+E$23*X89^2+G$23*X89+I$23</f>
        <v>-0.914062500000218</v>
      </c>
      <c r="S89" s="60" t="n">
        <f aca="false">C$24*X89^3+E$24*X89^2+G$24*X89+I$24</f>
        <v>1.52343750000012</v>
      </c>
      <c r="T89" s="33" t="n">
        <f aca="false">P89*D$11</f>
        <v>-0.468750000000123</v>
      </c>
      <c r="U89" s="33" t="n">
        <f aca="false">Q89*E$11</f>
        <v>4.06250000000104</v>
      </c>
      <c r="V89" s="33" t="n">
        <f aca="false">R89*F$11</f>
        <v>-2.74218750000065</v>
      </c>
      <c r="W89" s="33" t="n">
        <f aca="false">S89*G$11</f>
        <v>4.57031250000036</v>
      </c>
      <c r="X89" s="51" t="n">
        <v>2.25000000000005</v>
      </c>
      <c r="Y89" s="51" t="n">
        <f aca="false">T89+U89+V89+W89</f>
        <v>5.42187500000062</v>
      </c>
    </row>
    <row r="90" customFormat="false" ht="17.45" hidden="false" customHeight="true" outlineLevel="0" collapsed="false">
      <c r="P90" s="59" t="n">
        <f aca="false">C$21*X90^3+E$21*X90^2+G$21*X90+I$21</f>
        <v>-0.149500000000041</v>
      </c>
      <c r="Q90" s="59" t="n">
        <f aca="false">C$22*X90^3+E$22*X90^2+G$22*X90+I$22</f>
        <v>0.643500000000171</v>
      </c>
      <c r="R90" s="60" t="n">
        <f aca="false">C$23*X90^3+E$23*X90^2+G$23*X90+I$23</f>
        <v>-1.13850000000028</v>
      </c>
      <c r="S90" s="60" t="n">
        <f aca="false">C$24*X90^3+E$24*X90^2+G$24*X90+I$24</f>
        <v>1.64450000000015</v>
      </c>
      <c r="T90" s="33" t="n">
        <f aca="false">P90*D$11</f>
        <v>-0.598000000000163</v>
      </c>
      <c r="U90" s="33" t="n">
        <f aca="false">Q90*E$11</f>
        <v>5.14800000000136</v>
      </c>
      <c r="V90" s="33" t="n">
        <f aca="false">R90*F$11</f>
        <v>-3.41550000000084</v>
      </c>
      <c r="W90" s="33" t="n">
        <f aca="false">S90*G$11</f>
        <v>4.93350000000045</v>
      </c>
      <c r="X90" s="51" t="n">
        <v>2.30000000000006</v>
      </c>
      <c r="Y90" s="51" t="n">
        <f aca="false">T90+U90+V90+W90</f>
        <v>6.06800000000081</v>
      </c>
    </row>
    <row r="91" customFormat="false" ht="17.45" hidden="false" customHeight="true" outlineLevel="0" collapsed="false">
      <c r="P91" s="59" t="n">
        <f aca="false">C$21*X91^3+E$21*X91^2+G$21*X91+I$21</f>
        <v>-0.185062500000052</v>
      </c>
      <c r="Q91" s="59" t="n">
        <f aca="false">C$22*X91^3+E$22*X91^2+G$22*X91+I$22</f>
        <v>0.791437500000216</v>
      </c>
      <c r="R91" s="60" t="n">
        <f aca="false">C$23*X91^3+E$23*X91^2+G$23*X91+I$23</f>
        <v>-1.37768750000035</v>
      </c>
      <c r="S91" s="60" t="n">
        <f aca="false">C$24*X91^3+E$24*X91^2+G$24*X91+I$24</f>
        <v>1.77131250000018</v>
      </c>
      <c r="T91" s="33" t="n">
        <f aca="false">P91*D$11</f>
        <v>-0.740250000000208</v>
      </c>
      <c r="U91" s="33" t="n">
        <f aca="false">Q91*E$11</f>
        <v>6.33150000000173</v>
      </c>
      <c r="V91" s="33" t="n">
        <f aca="false">R91*F$11</f>
        <v>-4.13306250000104</v>
      </c>
      <c r="W91" s="33" t="n">
        <f aca="false">S91*G$11</f>
        <v>5.31393750000054</v>
      </c>
      <c r="X91" s="51" t="n">
        <v>2.35000000000007</v>
      </c>
      <c r="Y91" s="51" t="n">
        <f aca="false">T91+U91+V91+W91</f>
        <v>6.77212500000103</v>
      </c>
    </row>
    <row r="92" customFormat="false" ht="17.45" hidden="false" customHeight="true" outlineLevel="0" collapsed="false">
      <c r="P92" s="59" t="n">
        <f aca="false">C$21*X92^3+E$21*X92^2+G$21*X92+I$21</f>
        <v>-0.224000000000065</v>
      </c>
      <c r="Q92" s="59" t="n">
        <f aca="false">C$22*X92^3+E$22*X92^2+G$22*X92+I$22</f>
        <v>0.952000000000267</v>
      </c>
      <c r="R92" s="60" t="n">
        <f aca="false">C$23*X92^3+E$23*X92^2+G$23*X92+I$23</f>
        <v>-1.63200000000042</v>
      </c>
      <c r="S92" s="60" t="n">
        <f aca="false">C$24*X92^3+E$24*X92^2+G$24*X92+I$24</f>
        <v>1.90400000000022</v>
      </c>
      <c r="T92" s="33" t="n">
        <f aca="false">P92*D$11</f>
        <v>-0.896000000000259</v>
      </c>
      <c r="U92" s="33" t="n">
        <f aca="false">Q92*E$11</f>
        <v>7.61600000000213</v>
      </c>
      <c r="V92" s="33" t="n">
        <f aca="false">R92*F$11</f>
        <v>-4.89600000000126</v>
      </c>
      <c r="W92" s="33" t="n">
        <f aca="false">S92*G$11</f>
        <v>5.71200000000065</v>
      </c>
      <c r="X92" s="51" t="n">
        <v>2.40000000000008</v>
      </c>
      <c r="Y92" s="51" t="n">
        <f aca="false">T92+U92+V92+W92</f>
        <v>7.53600000000127</v>
      </c>
    </row>
    <row r="93" customFormat="false" ht="17.45" hidden="false" customHeight="true" outlineLevel="0" collapsed="false">
      <c r="P93" s="59" t="n">
        <f aca="false">C$21*X93^3+E$21*X93^2+G$21*X93+I$21</f>
        <v>-0.266437500000079</v>
      </c>
      <c r="Q93" s="59" t="n">
        <f aca="false">C$22*X93^3+E$22*X93^2+G$22*X93+I$22</f>
        <v>1.12556250000032</v>
      </c>
      <c r="R93" s="60" t="n">
        <f aca="false">C$23*X93^3+E$23*X93^2+G$23*X93+I$23</f>
        <v>-1.9018125000005</v>
      </c>
      <c r="S93" s="60" t="n">
        <f aca="false">C$24*X93^3+E$24*X93^2+G$24*X93+I$24</f>
        <v>2.04268750000025</v>
      </c>
      <c r="T93" s="33" t="n">
        <f aca="false">P93*D$11</f>
        <v>-1.06575000000032</v>
      </c>
      <c r="U93" s="33" t="n">
        <f aca="false">Q93*E$11</f>
        <v>9.00450000000259</v>
      </c>
      <c r="V93" s="33" t="n">
        <f aca="false">R93*F$11</f>
        <v>-5.7054375000015</v>
      </c>
      <c r="W93" s="33" t="n">
        <f aca="false">S93*G$11</f>
        <v>6.12806250000076</v>
      </c>
      <c r="X93" s="51" t="n">
        <v>2.45000000000009</v>
      </c>
      <c r="Y93" s="51" t="n">
        <f aca="false">T93+U93+V93+W93</f>
        <v>8.36137500000154</v>
      </c>
    </row>
    <row r="94" customFormat="false" ht="17.45" hidden="false" customHeight="true" outlineLevel="0" collapsed="false">
      <c r="P94" s="59" t="n">
        <f aca="false">C$21*X94^3+E$21*X94^2+G$21*X94+I$21</f>
        <v>-0.312500000000096</v>
      </c>
      <c r="Q94" s="59" t="n">
        <f aca="false">C$22*X94^3+E$22*X94^2+G$22*X94+I$22</f>
        <v>1.31250000000039</v>
      </c>
      <c r="R94" s="60" t="n">
        <f aca="false">C$23*X94^3+E$23*X94^2+G$23*X94+I$23</f>
        <v>-2.18750000000059</v>
      </c>
      <c r="S94" s="60" t="n">
        <f aca="false">C$24*X94^3+E$24*X94^2+G$24*X94+I$24</f>
        <v>2.1875000000003</v>
      </c>
      <c r="T94" s="33" t="n">
        <f aca="false">P94*D$11</f>
        <v>-1.25000000000038</v>
      </c>
      <c r="U94" s="33" t="n">
        <f aca="false">Q94*E$11</f>
        <v>10.5000000000031</v>
      </c>
      <c r="V94" s="33" t="n">
        <f aca="false">R94*F$11</f>
        <v>-6.56250000000176</v>
      </c>
      <c r="W94" s="33" t="n">
        <f aca="false">S94*G$11</f>
        <v>6.56250000000089</v>
      </c>
      <c r="X94" s="51" t="n">
        <v>2.5000000000001</v>
      </c>
      <c r="Y94" s="51" t="n">
        <f aca="false">T94+U94+V94+W94</f>
        <v>9.25000000000185</v>
      </c>
    </row>
    <row r="95" customFormat="false" ht="17.45" hidden="false" customHeight="true" outlineLevel="0" collapsed="false">
      <c r="P95" s="59" t="n">
        <f aca="false">C$21*X95^3+E$21*X95^2+G$21*X95+I$21</f>
        <v>-0.362312500000113</v>
      </c>
      <c r="Q95" s="59" t="n">
        <f aca="false">C$22*X95^3+E$22*X95^2+G$22*X95+I$22</f>
        <v>1.51318750000046</v>
      </c>
      <c r="R95" s="60" t="n">
        <f aca="false">C$23*X95^3+E$23*X95^2+G$23*X95+I$23</f>
        <v>-2.48943750000068</v>
      </c>
      <c r="S95" s="60" t="n">
        <f aca="false">C$24*X95^3+E$24*X95^2+G$24*X95+I$24</f>
        <v>2.33856250000034</v>
      </c>
      <c r="T95" s="33" t="n">
        <f aca="false">P95*D$11</f>
        <v>-1.44925000000045</v>
      </c>
      <c r="U95" s="33" t="n">
        <f aca="false">Q95*E$11</f>
        <v>12.1055000000036</v>
      </c>
      <c r="V95" s="33" t="n">
        <f aca="false">R95*F$11</f>
        <v>-7.46831250000204</v>
      </c>
      <c r="W95" s="33" t="n">
        <f aca="false">S95*G$11</f>
        <v>7.01568750000102</v>
      </c>
      <c r="X95" s="51" t="n">
        <v>2.55000000000011</v>
      </c>
      <c r="Y95" s="51" t="n">
        <f aca="false">T95+U95+V95+W95</f>
        <v>10.2036250000022</v>
      </c>
    </row>
    <row r="96" customFormat="false" ht="17.45" hidden="false" customHeight="true" outlineLevel="0" collapsed="false">
      <c r="P96" s="59" t="n">
        <f aca="false">C$21*X96^3+E$21*X96^2+G$21*X96+I$21</f>
        <v>-0.416000000000134</v>
      </c>
      <c r="Q96" s="59" t="n">
        <f aca="false">C$22*X96^3+E$22*X96^2+G$22*X96+I$22</f>
        <v>1.72800000000053</v>
      </c>
      <c r="R96" s="60" t="n">
        <f aca="false">C$23*X96^3+E$23*X96^2+G$23*X96+I$23</f>
        <v>-2.80800000000079</v>
      </c>
      <c r="S96" s="60" t="n">
        <f aca="false">C$24*X96^3+E$24*X96^2+G$24*X96+I$24</f>
        <v>2.49600000000039</v>
      </c>
      <c r="T96" s="33" t="n">
        <f aca="false">P96*D$11</f>
        <v>-1.66400000000053</v>
      </c>
      <c r="U96" s="33" t="n">
        <f aca="false">Q96*E$11</f>
        <v>13.8240000000043</v>
      </c>
      <c r="V96" s="33" t="n">
        <f aca="false">R96*F$11</f>
        <v>-8.42400000000236</v>
      </c>
      <c r="W96" s="33" t="n">
        <f aca="false">S96*G$11</f>
        <v>7.48800000000116</v>
      </c>
      <c r="X96" s="51" t="n">
        <v>2.60000000000012</v>
      </c>
      <c r="Y96" s="51" t="n">
        <f aca="false">T96+U96+V96+W96</f>
        <v>11.2240000000025</v>
      </c>
    </row>
    <row r="97" customFormat="false" ht="17.45" hidden="false" customHeight="true" outlineLevel="0" collapsed="false">
      <c r="P97" s="59" t="n">
        <f aca="false">C$21*X97^3+E$21*X97^2+G$21*X97+I$21</f>
        <v>-0.473687500000155</v>
      </c>
      <c r="Q97" s="59" t="n">
        <f aca="false">C$22*X97^3+E$22*X97^2+G$22*X97+I$22</f>
        <v>1.95731250000062</v>
      </c>
      <c r="R97" s="60" t="n">
        <f aca="false">C$23*X97^3+E$23*X97^2+G$23*X97+I$23</f>
        <v>-3.14356250000089</v>
      </c>
      <c r="S97" s="60" t="n">
        <f aca="false">C$24*X97^3+E$24*X97^2+G$24*X97+I$24</f>
        <v>2.65993750000043</v>
      </c>
      <c r="T97" s="33" t="n">
        <f aca="false">P97*D$11</f>
        <v>-1.89475000000062</v>
      </c>
      <c r="U97" s="33" t="n">
        <f aca="false">Q97*E$11</f>
        <v>15.6585000000049</v>
      </c>
      <c r="V97" s="33" t="n">
        <f aca="false">R97*F$11</f>
        <v>-9.43068750000269</v>
      </c>
      <c r="W97" s="33" t="n">
        <f aca="false">S97*G$11</f>
        <v>7.97981250000131</v>
      </c>
      <c r="X97" s="51" t="n">
        <v>2.65000000000013</v>
      </c>
      <c r="Y97" s="51" t="n">
        <f aca="false">T97+U97+V97+W97</f>
        <v>12.3128750000029</v>
      </c>
    </row>
    <row r="98" customFormat="false" ht="17.45" hidden="false" customHeight="true" outlineLevel="0" collapsed="false">
      <c r="P98" s="59" t="n">
        <f aca="false">C$21*X98^3+E$21*X98^2+G$21*X98+I$21</f>
        <v>-0.535500000000179</v>
      </c>
      <c r="Q98" s="59" t="n">
        <f aca="false">C$22*X98^3+E$22*X98^2+G$22*X98+I$22</f>
        <v>2.2015000000007</v>
      </c>
      <c r="R98" s="60" t="n">
        <f aca="false">C$23*X98^3+E$23*X98^2+G$23*X98+I$23</f>
        <v>-3.49650000000101</v>
      </c>
      <c r="S98" s="60" t="n">
        <f aca="false">C$24*X98^3+E$24*X98^2+G$24*X98+I$24</f>
        <v>2.83050000000049</v>
      </c>
      <c r="T98" s="33" t="n">
        <f aca="false">P98*D$11</f>
        <v>-2.14200000000071</v>
      </c>
      <c r="U98" s="33" t="n">
        <f aca="false">Q98*E$11</f>
        <v>17.6120000000056</v>
      </c>
      <c r="V98" s="33" t="n">
        <f aca="false">R98*F$11</f>
        <v>-10.489500000003</v>
      </c>
      <c r="W98" s="33" t="n">
        <f aca="false">S98*G$11</f>
        <v>8.49150000000146</v>
      </c>
      <c r="X98" s="51" t="n">
        <v>2.70000000000014</v>
      </c>
      <c r="Y98" s="51" t="n">
        <f aca="false">T98+U98+V98+W98</f>
        <v>13.4720000000033</v>
      </c>
    </row>
    <row r="99" customFormat="false" ht="17.45" hidden="false" customHeight="true" outlineLevel="0" collapsed="false">
      <c r="P99" s="59" t="n">
        <f aca="false">C$21*X99^3+E$21*X99^2+G$21*X99+I$21</f>
        <v>-0.601562500000205</v>
      </c>
      <c r="Q99" s="59" t="n">
        <f aca="false">C$22*X99^3+E$22*X99^2+G$22*X99+I$22</f>
        <v>2.4609375000008</v>
      </c>
      <c r="R99" s="60" t="n">
        <f aca="false">C$23*X99^3+E$23*X99^2+G$23*X99+I$23</f>
        <v>-3.86718750000114</v>
      </c>
      <c r="S99" s="60" t="n">
        <f aca="false">C$24*X99^3+E$24*X99^2+G$24*X99+I$24</f>
        <v>3.00781250000054</v>
      </c>
      <c r="T99" s="33" t="n">
        <f aca="false">P99*D$11</f>
        <v>-2.40625000000082</v>
      </c>
      <c r="U99" s="33" t="n">
        <f aca="false">Q99*E$11</f>
        <v>19.6875000000064</v>
      </c>
      <c r="V99" s="33" t="n">
        <f aca="false">R99*F$11</f>
        <v>-11.6015625000034</v>
      </c>
      <c r="W99" s="33" t="n">
        <f aca="false">S99*G$11</f>
        <v>9.02343750000163</v>
      </c>
      <c r="X99" s="51" t="n">
        <v>2.75000000000015</v>
      </c>
      <c r="Y99" s="51" t="n">
        <f aca="false">T99+U99+V99+W99</f>
        <v>14.7031250000038</v>
      </c>
    </row>
    <row r="100" customFormat="false" ht="17.45" hidden="false" customHeight="true" outlineLevel="0" collapsed="false">
      <c r="P100" s="59" t="n">
        <f aca="false">C$21*X100^3+E$21*X100^2+G$21*X100+I$21</f>
        <v>-0.672000000000233</v>
      </c>
      <c r="Q100" s="59" t="n">
        <f aca="false">C$22*X100^3+E$22*X100^2+G$22*X100+I$22</f>
        <v>2.73600000000091</v>
      </c>
      <c r="R100" s="60" t="n">
        <f aca="false">C$23*X100^3+E$23*X100^2+G$23*X100+I$23</f>
        <v>-4.25600000000128</v>
      </c>
      <c r="S100" s="60" t="n">
        <f aca="false">C$24*X100^3+E$24*X100^2+G$24*X100+I$24</f>
        <v>3.1920000000006</v>
      </c>
      <c r="T100" s="33" t="n">
        <f aca="false">P100*D$11</f>
        <v>-2.68800000000093</v>
      </c>
      <c r="U100" s="33" t="n">
        <f aca="false">Q100*E$11</f>
        <v>21.8880000000073</v>
      </c>
      <c r="V100" s="33" t="n">
        <f aca="false">R100*F$11</f>
        <v>-12.7680000000038</v>
      </c>
      <c r="W100" s="33" t="n">
        <f aca="false">S100*G$11</f>
        <v>9.5760000000018</v>
      </c>
      <c r="X100" s="51" t="n">
        <v>2.80000000000016</v>
      </c>
      <c r="Y100" s="51" t="n">
        <f aca="false">T100+U100+V100+W100</f>
        <v>16.0080000000043</v>
      </c>
    </row>
    <row r="101" customFormat="false" ht="17.45" hidden="false" customHeight="true" outlineLevel="0" collapsed="false">
      <c r="P101" s="59" t="n">
        <f aca="false">C$21*X101^3+E$21*X101^2+G$21*X101+I$21</f>
        <v>-0.746937500000263</v>
      </c>
      <c r="Q101" s="59" t="n">
        <f aca="false">C$22*X101^3+E$22*X101^2+G$22*X101+I$22</f>
        <v>3.02706250000102</v>
      </c>
      <c r="R101" s="60" t="n">
        <f aca="false">C$23*X101^3+E$23*X101^2+G$23*X101+I$23</f>
        <v>-4.66331250000142</v>
      </c>
      <c r="S101" s="60" t="n">
        <f aca="false">C$24*X101^3+E$24*X101^2+G$24*X101+I$24</f>
        <v>3.38318750000066</v>
      </c>
      <c r="T101" s="33" t="n">
        <f aca="false">P101*D$11</f>
        <v>-2.98775000000105</v>
      </c>
      <c r="U101" s="33" t="n">
        <f aca="false">Q101*E$11</f>
        <v>24.2165000000081</v>
      </c>
      <c r="V101" s="33" t="n">
        <f aca="false">R101*F$11</f>
        <v>-13.9899375000043</v>
      </c>
      <c r="W101" s="33" t="n">
        <f aca="false">S101*G$11</f>
        <v>10.149562500002</v>
      </c>
      <c r="X101" s="51" t="n">
        <v>2.85000000000017</v>
      </c>
      <c r="Y101" s="51" t="n">
        <f aca="false">T101+U101+V101+W101</f>
        <v>17.3883750000048</v>
      </c>
    </row>
    <row r="102" customFormat="false" ht="17.45" hidden="false" customHeight="true" outlineLevel="0" collapsed="false">
      <c r="P102" s="59" t="n">
        <f aca="false">C$21*X102^3+E$21*X102^2+G$21*X102+I$21</f>
        <v>-0.826500000000295</v>
      </c>
      <c r="Q102" s="59" t="n">
        <f aca="false">C$22*X102^3+E$22*X102^2+G$22*X102+I$22</f>
        <v>3.33450000000114</v>
      </c>
      <c r="R102" s="60" t="n">
        <f aca="false">C$23*X102^3+E$23*X102^2+G$23*X102+I$23</f>
        <v>-5.08950000000157</v>
      </c>
      <c r="S102" s="60" t="n">
        <f aca="false">C$24*X102^3+E$24*X102^2+G$24*X102+I$24</f>
        <v>3.58150000000073</v>
      </c>
      <c r="T102" s="33" t="n">
        <f aca="false">P102*D$11</f>
        <v>-3.30600000000118</v>
      </c>
      <c r="U102" s="33" t="n">
        <f aca="false">Q102*E$11</f>
        <v>26.6760000000091</v>
      </c>
      <c r="V102" s="33" t="n">
        <f aca="false">R102*F$11</f>
        <v>-15.2685000000047</v>
      </c>
      <c r="W102" s="33" t="n">
        <f aca="false">S102*G$11</f>
        <v>10.7445000000022</v>
      </c>
      <c r="X102" s="51" t="n">
        <v>2.90000000000018</v>
      </c>
      <c r="Y102" s="51" t="n">
        <f aca="false">T102+U102+V102+W102</f>
        <v>18.8460000000054</v>
      </c>
    </row>
    <row r="103" customFormat="false" ht="17.45" hidden="false" customHeight="true" outlineLevel="0" collapsed="false">
      <c r="P103" s="59" t="n">
        <f aca="false">C$21*X103^3+E$21*X103^2+G$21*X103+I$21</f>
        <v>-0.910812500000329</v>
      </c>
      <c r="Q103" s="59" t="n">
        <f aca="false">C$22*X103^3+E$22*X103^2+G$22*X103+I$22</f>
        <v>3.65868750000126</v>
      </c>
      <c r="R103" s="60" t="n">
        <f aca="false">C$23*X103^3+E$23*X103^2+G$23*X103+I$23</f>
        <v>-5.53493750000173</v>
      </c>
      <c r="S103" s="60" t="n">
        <f aca="false">C$24*X103^3+E$24*X103^2+G$24*X103+I$24</f>
        <v>3.78706250000079</v>
      </c>
      <c r="T103" s="33" t="n">
        <f aca="false">P103*D$11</f>
        <v>-3.64325000000132</v>
      </c>
      <c r="U103" s="33" t="n">
        <f aca="false">Q103*E$11</f>
        <v>29.2695000000101</v>
      </c>
      <c r="V103" s="33" t="n">
        <f aca="false">R103*F$11</f>
        <v>-16.6048125000052</v>
      </c>
      <c r="W103" s="33" t="n">
        <f aca="false">S103*G$11</f>
        <v>11.3611875000024</v>
      </c>
      <c r="X103" s="51" t="n">
        <v>2.95000000000019</v>
      </c>
      <c r="Y103" s="51" t="n">
        <f aca="false">T103+U103+V103+W103</f>
        <v>20.382625000006</v>
      </c>
    </row>
    <row r="104" customFormat="false" ht="17.45" hidden="false" customHeight="true" outlineLevel="0" collapsed="false">
      <c r="P104" s="59" t="n">
        <f aca="false">C$21*X104^3+E$21*X104^2+G$21*X104+I$21</f>
        <v>-1</v>
      </c>
      <c r="Q104" s="59" t="n">
        <f aca="false">C$22*X104^3+E$22*X104^2+G$22*X104+I$22</f>
        <v>4</v>
      </c>
      <c r="R104" s="60" t="n">
        <f aca="false">C$23*X104^3+E$23*X104^2+G$23*X104+I$23</f>
        <v>-6</v>
      </c>
      <c r="S104" s="60" t="n">
        <f aca="false">C$24*X104^3+E$24*X104^2+G$24*X104+I$24</f>
        <v>4</v>
      </c>
      <c r="T104" s="33" t="n">
        <f aca="false">P104*D$11</f>
        <v>-4</v>
      </c>
      <c r="U104" s="33" t="n">
        <f aca="false">Q104*E$11</f>
        <v>32</v>
      </c>
      <c r="V104" s="33" t="n">
        <f aca="false">R104*F$11</f>
        <v>-18</v>
      </c>
      <c r="W104" s="33" t="n">
        <f aca="false">S104*G$11</f>
        <v>12</v>
      </c>
      <c r="X104" s="50" t="n">
        <v>3</v>
      </c>
      <c r="Y104" s="50" t="n">
        <f aca="false">T104+U104+V104+W104</f>
        <v>22</v>
      </c>
    </row>
    <row r="105" customFormat="false" ht="17.45" hidden="false" customHeight="true" outlineLevel="0" collapsed="false">
      <c r="P105" s="59" t="n">
        <f aca="false">C$21*X105^3+E$21*X105^2+G$21*X105+I$21</f>
        <v>-1.09418750000041</v>
      </c>
      <c r="Q105" s="59" t="n">
        <f aca="false">C$22*X105^3+E$22*X105^2+G$22*X105+I$22</f>
        <v>4.35881250000154</v>
      </c>
      <c r="R105" s="60" t="n">
        <f aca="false">C$23*X105^3+E$23*X105^2+G$23*X105+I$23</f>
        <v>-6.48506250000208</v>
      </c>
      <c r="S105" s="60" t="n">
        <f aca="false">C$24*X105^3+E$24*X105^2+G$24*X105+I$24</f>
        <v>4.22043750000094</v>
      </c>
      <c r="T105" s="33" t="n">
        <f aca="false">P105*D$11</f>
        <v>-4.37675000000162</v>
      </c>
      <c r="U105" s="33" t="n">
        <f aca="false">Q105*E$11</f>
        <v>34.8705000000123</v>
      </c>
      <c r="V105" s="33" t="n">
        <f aca="false">R105*F$11</f>
        <v>-19.4551875000062</v>
      </c>
      <c r="W105" s="33" t="n">
        <f aca="false">S105*G$11</f>
        <v>12.6613125000028</v>
      </c>
      <c r="X105" s="51" t="n">
        <v>3.05000000000021</v>
      </c>
      <c r="Y105" s="51" t="n">
        <f aca="false">T105+U105+V105+W105</f>
        <v>23.6998750000073</v>
      </c>
    </row>
    <row r="106" customFormat="false" ht="17.45" hidden="false" customHeight="true" outlineLevel="0" collapsed="false">
      <c r="P106" s="59" t="n">
        <f aca="false">C$21*X106^3+E$21*X106^2+G$21*X106+I$21</f>
        <v>-1.19350000000045</v>
      </c>
      <c r="Q106" s="59" t="n">
        <f aca="false">C$22*X106^3+E$22*X106^2+G$22*X106+I$22</f>
        <v>4.7355000000017</v>
      </c>
      <c r="R106" s="60" t="n">
        <f aca="false">C$23*X106^3+E$23*X106^2+G$23*X106+I$23</f>
        <v>-6.99050000000227</v>
      </c>
      <c r="S106" s="60" t="n">
        <f aca="false">C$24*X106^3+E$24*X106^2+G$24*X106+I$24</f>
        <v>4.44850000000102</v>
      </c>
      <c r="T106" s="33" t="n">
        <f aca="false">P106*D$11</f>
        <v>-4.77400000000179</v>
      </c>
      <c r="U106" s="33" t="n">
        <f aca="false">Q106*E$11</f>
        <v>37.8840000000136</v>
      </c>
      <c r="V106" s="33" t="n">
        <f aca="false">R106*F$11</f>
        <v>-20.9715000000068</v>
      </c>
      <c r="W106" s="33" t="n">
        <f aca="false">S106*G$11</f>
        <v>13.3455000000031</v>
      </c>
      <c r="X106" s="51" t="n">
        <v>3.10000000000022</v>
      </c>
      <c r="Y106" s="51" t="n">
        <f aca="false">T106+U106+V106+W106</f>
        <v>25.484000000008</v>
      </c>
    </row>
    <row r="107" customFormat="false" ht="17.45" hidden="false" customHeight="true" outlineLevel="0" collapsed="false">
      <c r="P107" s="59" t="n">
        <f aca="false">C$21*X107^3+E$21*X107^2+G$21*X107+I$21</f>
        <v>-1.29806250000049</v>
      </c>
      <c r="Q107" s="59" t="n">
        <f aca="false">C$22*X107^3+E$22*X107^2+G$22*X107+I$22</f>
        <v>5.13043750000186</v>
      </c>
      <c r="R107" s="60" t="n">
        <f aca="false">C$23*X107^3+E$23*X107^2+G$23*X107+I$23</f>
        <v>-7.51668750000247</v>
      </c>
      <c r="S107" s="60" t="n">
        <f aca="false">C$24*X107^3+E$24*X107^2+G$24*X107+I$24</f>
        <v>4.6843125000011</v>
      </c>
      <c r="T107" s="33" t="n">
        <f aca="false">P107*D$11</f>
        <v>-5.19225000000197</v>
      </c>
      <c r="U107" s="33" t="n">
        <f aca="false">Q107*E$11</f>
        <v>41.0435000000149</v>
      </c>
      <c r="V107" s="33" t="n">
        <f aca="false">R107*F$11</f>
        <v>-22.5500625000074</v>
      </c>
      <c r="W107" s="33" t="n">
        <f aca="false">S107*G$11</f>
        <v>14.0529375000033</v>
      </c>
      <c r="X107" s="51" t="n">
        <v>3.15000000000023</v>
      </c>
      <c r="Y107" s="51" t="n">
        <f aca="false">T107+U107+V107+W107</f>
        <v>27.3541250000088</v>
      </c>
    </row>
    <row r="108" customFormat="false" ht="17.45" hidden="false" customHeight="true" outlineLevel="0" collapsed="false">
      <c r="P108" s="59" t="n">
        <f aca="false">C$21*X108^3+E$21*X108^2+G$21*X108+I$21</f>
        <v>-1.40800000000054</v>
      </c>
      <c r="Q108" s="59" t="n">
        <f aca="false">C$22*X108^3+E$22*X108^2+G$22*X108+I$22</f>
        <v>5.54400000000203</v>
      </c>
      <c r="R108" s="60" t="n">
        <f aca="false">C$23*X108^3+E$23*X108^2+G$23*X108+I$23</f>
        <v>-8.06400000000268</v>
      </c>
      <c r="S108" s="60" t="n">
        <f aca="false">C$24*X108^3+E$24*X108^2+G$24*X108+I$24</f>
        <v>4.92800000000119</v>
      </c>
      <c r="T108" s="33" t="n">
        <f aca="false">P108*D$11</f>
        <v>-5.63200000000216</v>
      </c>
      <c r="U108" s="33" t="n">
        <f aca="false">Q108*E$11</f>
        <v>44.3520000000162</v>
      </c>
      <c r="V108" s="33" t="n">
        <f aca="false">R108*F$11</f>
        <v>-24.192000000008</v>
      </c>
      <c r="W108" s="33" t="n">
        <f aca="false">S108*G$11</f>
        <v>14.7840000000036</v>
      </c>
      <c r="X108" s="51" t="n">
        <v>3.20000000000024</v>
      </c>
      <c r="Y108" s="51" t="n">
        <f aca="false">T108+U108+V108+W108</f>
        <v>29.3120000000096</v>
      </c>
    </row>
    <row r="109" customFormat="false" ht="17.45" hidden="false" customHeight="true" outlineLevel="0" collapsed="false">
      <c r="P109" s="59" t="n">
        <f aca="false">C$21*X109^3+E$21*X109^2+G$21*X109+I$21</f>
        <v>-1.52343750000059</v>
      </c>
      <c r="Q109" s="59" t="n">
        <f aca="false">C$22*X109^3+E$22*X109^2+G$22*X109+I$22</f>
        <v>5.97656250000221</v>
      </c>
      <c r="R109" s="60" t="n">
        <f aca="false">C$23*X109^3+E$23*X109^2+G$23*X109+I$23</f>
        <v>-8.6328125000029</v>
      </c>
      <c r="S109" s="60" t="n">
        <f aca="false">C$24*X109^3+E$24*X109^2+G$24*X109+I$24</f>
        <v>5.17968750000128</v>
      </c>
      <c r="T109" s="33" t="n">
        <f aca="false">P109*D$11</f>
        <v>-6.09375000000236</v>
      </c>
      <c r="U109" s="33" t="n">
        <f aca="false">Q109*E$11</f>
        <v>47.8125000000177</v>
      </c>
      <c r="V109" s="33" t="n">
        <f aca="false">R109*F$11</f>
        <v>-25.8984375000087</v>
      </c>
      <c r="W109" s="33" t="n">
        <f aca="false">S109*G$11</f>
        <v>15.5390625000038</v>
      </c>
      <c r="X109" s="51" t="n">
        <v>3.25000000000025</v>
      </c>
      <c r="Y109" s="51" t="n">
        <f aca="false">T109+U109+V109+W109</f>
        <v>31.3593750000105</v>
      </c>
    </row>
    <row r="110" customFormat="false" ht="17.45" hidden="false" customHeight="true" outlineLevel="0" collapsed="false">
      <c r="P110" s="59" t="n">
        <f aca="false">C$21*X110^3+E$21*X110^2+G$21*X110+I$21</f>
        <v>-1.64450000000064</v>
      </c>
      <c r="Q110" s="59" t="n">
        <f aca="false">C$22*X110^3+E$22*X110^2+G$22*X110+I$22</f>
        <v>6.4285000000024</v>
      </c>
      <c r="R110" s="60" t="n">
        <f aca="false">C$23*X110^3+E$23*X110^2+G$23*X110+I$23</f>
        <v>-9.22350000000313</v>
      </c>
      <c r="S110" s="60" t="n">
        <f aca="false">C$24*X110^3+E$24*X110^2+G$24*X110+I$24</f>
        <v>5.43950000000137</v>
      </c>
      <c r="T110" s="33" t="n">
        <f aca="false">P110*D$11</f>
        <v>-6.57800000000258</v>
      </c>
      <c r="U110" s="33" t="n">
        <f aca="false">Q110*E$11</f>
        <v>51.4280000000192</v>
      </c>
      <c r="V110" s="33" t="n">
        <f aca="false">R110*F$11</f>
        <v>-27.6705000000094</v>
      </c>
      <c r="W110" s="33" t="n">
        <f aca="false">S110*G$11</f>
        <v>16.3185000000041</v>
      </c>
      <c r="X110" s="51" t="n">
        <v>3.30000000000026</v>
      </c>
      <c r="Y110" s="51" t="n">
        <f aca="false">T110+U110+V110+W110</f>
        <v>33.4980000000114</v>
      </c>
    </row>
    <row r="111" customFormat="false" ht="17.45" hidden="false" customHeight="true" outlineLevel="0" collapsed="false">
      <c r="P111" s="59" t="n">
        <f aca="false">C$21*X111^3+E$21*X111^2+G$21*X111+I$21</f>
        <v>-1.7713125000007</v>
      </c>
      <c r="Q111" s="59" t="n">
        <f aca="false">C$22*X111^3+E$22*X111^2+G$22*X111+I$22</f>
        <v>6.9001875000026</v>
      </c>
      <c r="R111" s="60" t="n">
        <f aca="false">C$23*X111^3+E$23*X111^2+G$23*X111+I$23</f>
        <v>-9.83643750000337</v>
      </c>
      <c r="S111" s="60" t="n">
        <f aca="false">C$24*X111^3+E$24*X111^2+G$24*X111+I$24</f>
        <v>5.70756250000147</v>
      </c>
      <c r="T111" s="33" t="n">
        <f aca="false">P111*D$11</f>
        <v>-7.0852500000028</v>
      </c>
      <c r="U111" s="33" t="n">
        <f aca="false">Q111*E$11</f>
        <v>55.2015000000208</v>
      </c>
      <c r="V111" s="33" t="n">
        <f aca="false">R111*F$11</f>
        <v>-29.5093125000101</v>
      </c>
      <c r="W111" s="33" t="n">
        <f aca="false">S111*G$11</f>
        <v>17.1226875000044</v>
      </c>
      <c r="X111" s="51" t="n">
        <v>3.35000000000027</v>
      </c>
      <c r="Y111" s="51" t="n">
        <f aca="false">T111+U111+V111+W111</f>
        <v>35.7296250000123</v>
      </c>
    </row>
    <row r="112" customFormat="false" ht="17.45" hidden="false" customHeight="true" outlineLevel="0" collapsed="false">
      <c r="P112" s="59" t="n">
        <f aca="false">C$21*X112^3+E$21*X112^2+G$21*X112+I$21</f>
        <v>-1.90400000000076</v>
      </c>
      <c r="Q112" s="59" t="n">
        <f aca="false">C$22*X112^3+E$22*X112^2+G$22*X112+I$22</f>
        <v>7.39200000000281</v>
      </c>
      <c r="R112" s="60" t="n">
        <f aca="false">C$23*X112^3+E$23*X112^2+G$23*X112+I$23</f>
        <v>-10.4720000000036</v>
      </c>
      <c r="S112" s="60" t="n">
        <f aca="false">C$24*X112^3+E$24*X112^2+G$24*X112+I$24</f>
        <v>5.98400000000157</v>
      </c>
      <c r="T112" s="33" t="n">
        <f aca="false">P112*D$11</f>
        <v>-7.61600000000304</v>
      </c>
      <c r="U112" s="33" t="n">
        <f aca="false">Q112*E$11</f>
        <v>59.1360000000225</v>
      </c>
      <c r="V112" s="33" t="n">
        <f aca="false">R112*F$11</f>
        <v>-31.4160000000109</v>
      </c>
      <c r="W112" s="33" t="n">
        <f aca="false">S112*G$11</f>
        <v>17.9520000000047</v>
      </c>
      <c r="X112" s="51" t="n">
        <v>3.40000000000028</v>
      </c>
      <c r="Y112" s="51" t="n">
        <f aca="false">T112+U112+V112+W112</f>
        <v>38.0560000000133</v>
      </c>
    </row>
    <row r="113" customFormat="false" ht="17.45" hidden="false" customHeight="true" outlineLevel="0" collapsed="false">
      <c r="P113" s="59" t="n">
        <f aca="false">C$21*X113^3+E$21*X113^2+G$21*X113+I$21</f>
        <v>-2.04268750000082</v>
      </c>
      <c r="Q113" s="59" t="n">
        <f aca="false">C$22*X113^3+E$22*X113^2+G$22*X113+I$22</f>
        <v>7.90431250000303</v>
      </c>
      <c r="R113" s="60" t="n">
        <f aca="false">C$23*X113^3+E$23*X113^2+G$23*X113+I$23</f>
        <v>-11.1305625000039</v>
      </c>
      <c r="S113" s="60" t="n">
        <f aca="false">C$24*X113^3+E$24*X113^2+G$24*X113+I$24</f>
        <v>6.26893750000168</v>
      </c>
      <c r="T113" s="33" t="n">
        <f aca="false">P113*D$11</f>
        <v>-8.17075000000329</v>
      </c>
      <c r="U113" s="33" t="n">
        <f aca="false">Q113*E$11</f>
        <v>63.2345000000243</v>
      </c>
      <c r="V113" s="33" t="n">
        <f aca="false">R113*F$11</f>
        <v>-33.3916875000117</v>
      </c>
      <c r="W113" s="33" t="n">
        <f aca="false">S113*G$11</f>
        <v>18.806812500005</v>
      </c>
      <c r="X113" s="51" t="n">
        <v>3.45000000000029</v>
      </c>
      <c r="Y113" s="51" t="n">
        <f aca="false">T113+U113+V113+W113</f>
        <v>40.4788750000144</v>
      </c>
    </row>
    <row r="114" customFormat="false" ht="17.45" hidden="false" customHeight="true" outlineLevel="0" collapsed="false">
      <c r="P114" s="59" t="n">
        <f aca="false">C$21*X114^3+E$21*X114^2+G$21*X114+I$21</f>
        <v>-2.18750000000089</v>
      </c>
      <c r="Q114" s="59" t="n">
        <f aca="false">C$22*X114^3+E$22*X114^2+G$22*X114+I$22</f>
        <v>8.43750000000327</v>
      </c>
      <c r="R114" s="60" t="n">
        <f aca="false">C$23*X114^3+E$23*X114^2+G$23*X114+I$23</f>
        <v>-11.8125000000042</v>
      </c>
      <c r="S114" s="60" t="n">
        <f aca="false">C$24*X114^3+E$24*X114^2+G$24*X114+I$24</f>
        <v>6.56250000000179</v>
      </c>
      <c r="T114" s="33" t="n">
        <f aca="false">P114*D$11</f>
        <v>-8.75000000000355</v>
      </c>
      <c r="U114" s="33" t="n">
        <f aca="false">Q114*E$11</f>
        <v>67.5000000000261</v>
      </c>
      <c r="V114" s="33" t="n">
        <f aca="false">R114*F$11</f>
        <v>-35.4375000000125</v>
      </c>
      <c r="W114" s="33" t="n">
        <f aca="false">S114*G$11</f>
        <v>19.6875000000054</v>
      </c>
      <c r="X114" s="51" t="n">
        <v>3.5000000000003</v>
      </c>
      <c r="Y114" s="51" t="n">
        <f aca="false">T114+U114+V114+W114</f>
        <v>43.0000000000154</v>
      </c>
    </row>
    <row r="115" customFormat="false" ht="17.45" hidden="false" customHeight="true" outlineLevel="0" collapsed="false">
      <c r="P115" s="59" t="n">
        <f aca="false">C$21*X115^3+E$21*X115^2+G$21*X115+I$21</f>
        <v>-2.33856250000095</v>
      </c>
      <c r="Q115" s="59" t="n">
        <f aca="false">C$22*X115^3+E$22*X115^2+G$22*X115+I$22</f>
        <v>8.9919375000035</v>
      </c>
      <c r="R115" s="60" t="n">
        <f aca="false">C$23*X115^3+E$23*X115^2+G$23*X115+I$23</f>
        <v>-12.5181875000044</v>
      </c>
      <c r="S115" s="60" t="n">
        <f aca="false">C$24*X115^3+E$24*X115^2+G$24*X115+I$24</f>
        <v>6.8648125000019</v>
      </c>
      <c r="T115" s="33" t="n">
        <f aca="false">P115*D$11</f>
        <v>-9.35425000000382</v>
      </c>
      <c r="U115" s="33" t="n">
        <f aca="false">Q115*E$11</f>
        <v>71.935500000028</v>
      </c>
      <c r="V115" s="33" t="n">
        <f aca="false">R115*F$11</f>
        <v>-37.5545625000133</v>
      </c>
      <c r="W115" s="33" t="n">
        <f aca="false">S115*G$11</f>
        <v>20.5944375000057</v>
      </c>
      <c r="X115" s="51" t="n">
        <v>3.55000000000031</v>
      </c>
      <c r="Y115" s="51" t="n">
        <f aca="false">T115+U115+V115+W115</f>
        <v>45.6211250000166</v>
      </c>
    </row>
    <row r="116" customFormat="false" ht="17.45" hidden="false" customHeight="true" outlineLevel="0" collapsed="false">
      <c r="P116" s="59" t="n">
        <f aca="false">C$21*X116^3+E$21*X116^2+G$21*X116+I$21</f>
        <v>-2.49600000000103</v>
      </c>
      <c r="Q116" s="59" t="n">
        <f aca="false">C$22*X116^3+E$22*X116^2+G$22*X116+I$22</f>
        <v>9.56800000000375</v>
      </c>
      <c r="R116" s="60" t="n">
        <f aca="false">C$23*X116^3+E$23*X116^2+G$23*X116+I$23</f>
        <v>-13.2480000000047</v>
      </c>
      <c r="S116" s="60" t="n">
        <f aca="false">C$24*X116^3+E$24*X116^2+G$24*X116+I$24</f>
        <v>7.17600000000202</v>
      </c>
      <c r="T116" s="33" t="n">
        <f aca="false">P116*D$11</f>
        <v>-9.98400000000411</v>
      </c>
      <c r="U116" s="33" t="n">
        <f aca="false">Q116*E$11</f>
        <v>76.54400000003</v>
      </c>
      <c r="V116" s="33" t="n">
        <f aca="false">R116*F$11</f>
        <v>-39.7440000000142</v>
      </c>
      <c r="W116" s="33" t="n">
        <f aca="false">S116*G$11</f>
        <v>21.5280000000061</v>
      </c>
      <c r="X116" s="51" t="n">
        <v>3.60000000000032</v>
      </c>
      <c r="Y116" s="51" t="n">
        <f aca="false">T116+U116+V116+W116</f>
        <v>48.3440000000177</v>
      </c>
    </row>
    <row r="117" customFormat="false" ht="17.45" hidden="false" customHeight="true" outlineLevel="0" collapsed="false">
      <c r="P117" s="59" t="n">
        <f aca="false">C$21*X117^3+E$21*X117^2+G$21*X117+I$21</f>
        <v>-2.6599375000011</v>
      </c>
      <c r="Q117" s="59" t="n">
        <f aca="false">C$22*X117^3+E$22*X117^2+G$22*X117+I$22</f>
        <v>10.166062500004</v>
      </c>
      <c r="R117" s="60" t="n">
        <f aca="false">C$23*X117^3+E$23*X117^2+G$23*X117+I$23</f>
        <v>-14.0023125000051</v>
      </c>
      <c r="S117" s="60" t="n">
        <f aca="false">C$24*X117^3+E$24*X117^2+G$24*X117+I$24</f>
        <v>7.49618750000214</v>
      </c>
      <c r="T117" s="33" t="n">
        <f aca="false">P117*D$11</f>
        <v>-10.6397500000044</v>
      </c>
      <c r="U117" s="33" t="n">
        <f aca="false">Q117*E$11</f>
        <v>81.3285000000322</v>
      </c>
      <c r="V117" s="33" t="n">
        <f aca="false">R117*F$11</f>
        <v>-42.0069375000152</v>
      </c>
      <c r="W117" s="33" t="n">
        <f aca="false">S117*G$11</f>
        <v>22.4885625000064</v>
      </c>
      <c r="X117" s="51" t="n">
        <v>3.65000000000033</v>
      </c>
      <c r="Y117" s="51" t="n">
        <f aca="false">T117+U117+V117+W117</f>
        <v>51.170375000019</v>
      </c>
    </row>
    <row r="118" customFormat="false" ht="17.45" hidden="false" customHeight="true" outlineLevel="0" collapsed="false">
      <c r="P118" s="59" t="n">
        <f aca="false">C$21*X118^3+E$21*X118^2+G$21*X118+I$21</f>
        <v>-2.83050000000118</v>
      </c>
      <c r="Q118" s="59" t="n">
        <f aca="false">C$22*X118^3+E$22*X118^2+G$22*X118+I$22</f>
        <v>10.7865000000043</v>
      </c>
      <c r="R118" s="60" t="n">
        <f aca="false">C$23*X118^3+E$23*X118^2+G$23*X118+I$23</f>
        <v>-14.7815000000054</v>
      </c>
      <c r="S118" s="60" t="n">
        <f aca="false">C$24*X118^3+E$24*X118^2+G$24*X118+I$24</f>
        <v>7.82550000000227</v>
      </c>
      <c r="T118" s="33" t="n">
        <f aca="false">P118*D$11</f>
        <v>-11.3220000000047</v>
      </c>
      <c r="U118" s="33" t="n">
        <f aca="false">Q118*E$11</f>
        <v>86.2920000000344</v>
      </c>
      <c r="V118" s="33" t="n">
        <f aca="false">R118*F$11</f>
        <v>-44.3445000000162</v>
      </c>
      <c r="W118" s="33" t="n">
        <f aca="false">S118*G$11</f>
        <v>23.4765000000068</v>
      </c>
      <c r="X118" s="51" t="n">
        <v>3.70000000000034</v>
      </c>
      <c r="Y118" s="51" t="n">
        <f aca="false">T118+U118+V118+W118</f>
        <v>54.1020000000203</v>
      </c>
    </row>
    <row r="119" customFormat="false" ht="17.45" hidden="false" customHeight="true" outlineLevel="0" collapsed="false">
      <c r="P119" s="59" t="n">
        <f aca="false">C$21*X119^3+E$21*X119^2+G$21*X119+I$21</f>
        <v>-3.00781250000126</v>
      </c>
      <c r="Q119" s="59" t="n">
        <f aca="false">C$22*X119^3+E$22*X119^2+G$22*X119+I$22</f>
        <v>11.4296875000046</v>
      </c>
      <c r="R119" s="60" t="n">
        <f aca="false">C$23*X119^3+E$23*X119^2+G$23*X119+I$23</f>
        <v>-15.5859375000057</v>
      </c>
      <c r="S119" s="60" t="n">
        <f aca="false">C$24*X119^3+E$24*X119^2+G$24*X119+I$24</f>
        <v>8.1640625000024</v>
      </c>
      <c r="T119" s="33" t="n">
        <f aca="false">P119*D$11</f>
        <v>-12.0312500000051</v>
      </c>
      <c r="U119" s="33" t="n">
        <f aca="false">Q119*E$11</f>
        <v>91.4375000000367</v>
      </c>
      <c r="V119" s="33" t="n">
        <f aca="false">R119*F$11</f>
        <v>-46.7578125000172</v>
      </c>
      <c r="W119" s="33" t="n">
        <f aca="false">S119*G$11</f>
        <v>24.4921875000072</v>
      </c>
      <c r="X119" s="51" t="n">
        <v>3.75000000000035</v>
      </c>
      <c r="Y119" s="51" t="n">
        <f aca="false">T119+U119+V119+W119</f>
        <v>57.1406250000217</v>
      </c>
    </row>
    <row r="120" customFormat="false" ht="17.45" hidden="false" customHeight="true" outlineLevel="0" collapsed="false">
      <c r="P120" s="59" t="n">
        <f aca="false">C$21*X120^3+E$21*X120^2+G$21*X120+I$21</f>
        <v>-3.19200000000135</v>
      </c>
      <c r="Q120" s="59" t="n">
        <f aca="false">C$22*X120^3+E$22*X120^2+G$22*X120+I$22</f>
        <v>12.0960000000049</v>
      </c>
      <c r="R120" s="60" t="n">
        <f aca="false">C$23*X120^3+E$23*X120^2+G$23*X120+I$23</f>
        <v>-16.4160000000061</v>
      </c>
      <c r="S120" s="60" t="n">
        <f aca="false">C$24*X120^3+E$24*X120^2+G$24*X120+I$24</f>
        <v>8.51200000000254</v>
      </c>
      <c r="T120" s="33" t="n">
        <f aca="false">P120*D$11</f>
        <v>-12.7680000000054</v>
      </c>
      <c r="U120" s="33" t="n">
        <f aca="false">Q120*E$11</f>
        <v>96.7680000000391</v>
      </c>
      <c r="V120" s="33" t="n">
        <f aca="false">R120*F$11</f>
        <v>-49.2480000000182</v>
      </c>
      <c r="W120" s="33" t="n">
        <f aca="false">S120*G$11</f>
        <v>25.5360000000076</v>
      </c>
      <c r="X120" s="51" t="n">
        <v>3.80000000000036</v>
      </c>
      <c r="Y120" s="51" t="n">
        <f aca="false">T120+U120+V120+W120</f>
        <v>60.2880000000231</v>
      </c>
    </row>
    <row r="121" customFormat="false" ht="17.45" hidden="false" customHeight="true" outlineLevel="0" collapsed="false">
      <c r="P121" s="59" t="n">
        <f aca="false">C$21*X121^3+E$21*X121^2+G$21*X121+I$21</f>
        <v>-3.38318750000144</v>
      </c>
      <c r="Q121" s="59" t="n">
        <f aca="false">C$22*X121^3+E$22*X121^2+G$22*X121+I$22</f>
        <v>12.7858125000052</v>
      </c>
      <c r="R121" s="60" t="n">
        <f aca="false">C$23*X121^3+E$23*X121^2+G$23*X121+I$23</f>
        <v>-17.2720625000064</v>
      </c>
      <c r="S121" s="60" t="n">
        <f aca="false">C$24*X121^3+E$24*X121^2+G$24*X121+I$24</f>
        <v>8.86943750000268</v>
      </c>
      <c r="T121" s="33" t="n">
        <f aca="false">P121*D$11</f>
        <v>-13.5327500000058</v>
      </c>
      <c r="U121" s="33" t="n">
        <f aca="false">Q121*E$11</f>
        <v>102.286500000042</v>
      </c>
      <c r="V121" s="33" t="n">
        <f aca="false">R121*F$11</f>
        <v>-51.8161875000193</v>
      </c>
      <c r="W121" s="33" t="n">
        <f aca="false">S121*G$11</f>
        <v>26.608312500008</v>
      </c>
      <c r="X121" s="51" t="n">
        <v>3.85000000000037</v>
      </c>
      <c r="Y121" s="51" t="n">
        <f aca="false">T121+U121+V121+W121</f>
        <v>63.5458750000245</v>
      </c>
    </row>
    <row r="122" customFormat="false" ht="12.75" hidden="false" customHeight="false" outlineLevel="0" collapsed="false">
      <c r="P122" s="59" t="n">
        <f aca="false">C$21*X122^3+E$21*X122^2+G$21*X122+I$21</f>
        <v>-3.58150000000153</v>
      </c>
      <c r="Q122" s="59" t="n">
        <f aca="false">C$22*X122^3+E$22*X122^2+G$22*X122+I$22</f>
        <v>13.4995000000055</v>
      </c>
      <c r="R122" s="60" t="n">
        <f aca="false">C$23*X122^3+E$23*X122^2+G$23*X122+I$23</f>
        <v>-18.1545000000068</v>
      </c>
      <c r="S122" s="60" t="n">
        <f aca="false">C$24*X122^3+E$24*X122^2+G$24*X122+I$24</f>
        <v>9.23650000000283</v>
      </c>
      <c r="T122" s="33" t="n">
        <f aca="false">P122*D$11</f>
        <v>-14.3260000000061</v>
      </c>
      <c r="U122" s="33" t="n">
        <f aca="false">Q122*E$11</f>
        <v>107.996000000044</v>
      </c>
      <c r="V122" s="33" t="n">
        <f aca="false">R122*F$11</f>
        <v>-54.4635000000204</v>
      </c>
      <c r="W122" s="33" t="n">
        <f aca="false">S122*G$11</f>
        <v>27.7095000000085</v>
      </c>
      <c r="X122" s="51" t="n">
        <v>3.90000000000038</v>
      </c>
      <c r="Y122" s="51" t="n">
        <f aca="false">T122+U122+V122+W122</f>
        <v>66.916000000026</v>
      </c>
    </row>
    <row r="123" customFormat="false" ht="12.75" hidden="false" customHeight="false" outlineLevel="0" collapsed="false">
      <c r="P123" s="59" t="n">
        <f aca="false">C$21*X123^3+E$21*X123^2+G$21*X123+I$21</f>
        <v>-3.78706250000163</v>
      </c>
      <c r="Q123" s="59" t="n">
        <f aca="false">C$22*X123^3+E$22*X123^2+G$22*X123+I$22</f>
        <v>14.2374375000059</v>
      </c>
      <c r="R123" s="60" t="n">
        <f aca="false">C$23*X123^3+E$23*X123^2+G$23*X123+I$23</f>
        <v>-19.0636875000072</v>
      </c>
      <c r="S123" s="60" t="n">
        <f aca="false">C$24*X123^3+E$24*X123^2+G$24*X123+I$24</f>
        <v>9.61331250000298</v>
      </c>
      <c r="T123" s="33" t="n">
        <f aca="false">P123*D$11</f>
        <v>-15.1482500000065</v>
      </c>
      <c r="U123" s="33" t="n">
        <f aca="false">Q123*E$11</f>
        <v>113.899500000047</v>
      </c>
      <c r="V123" s="33" t="n">
        <f aca="false">R123*F$11</f>
        <v>-57.1910625000216</v>
      </c>
      <c r="W123" s="33" t="n">
        <f aca="false">S123*G$11</f>
        <v>28.8399375000089</v>
      </c>
      <c r="X123" s="51" t="n">
        <v>3.95000000000039</v>
      </c>
      <c r="Y123" s="51" t="n">
        <f aca="false">T123+U123+V123+W123</f>
        <v>70.4001250000276</v>
      </c>
    </row>
    <row r="124" customFormat="false" ht="12.75" hidden="false" customHeight="false" outlineLevel="0" collapsed="false">
      <c r="P124" s="59" t="n">
        <f aca="false">C$21*X124^3+E$21*X124^2+G$21*X124+I$21</f>
        <v>-4</v>
      </c>
      <c r="Q124" s="59" t="n">
        <f aca="false">C$22*X124^3+E$22*X124^2+G$22*X124+I$22</f>
        <v>15</v>
      </c>
      <c r="R124" s="60" t="n">
        <f aca="false">C$23*X124^3+E$23*X124^2+G$23*X124+I$23</f>
        <v>-20</v>
      </c>
      <c r="S124" s="60" t="n">
        <f aca="false">C$24*X124^3+E$24*X124^2+G$24*X124+I$24</f>
        <v>10</v>
      </c>
      <c r="T124" s="33" t="n">
        <f aca="false">P124*D$11</f>
        <v>-16</v>
      </c>
      <c r="U124" s="33" t="n">
        <f aca="false">Q124*E$11</f>
        <v>120</v>
      </c>
      <c r="V124" s="33" t="n">
        <f aca="false">R124*F$11</f>
        <v>-60</v>
      </c>
      <c r="W124" s="33" t="n">
        <f aca="false">S124*G$11</f>
        <v>30</v>
      </c>
      <c r="X124" s="50" t="n">
        <v>4</v>
      </c>
      <c r="Y124" s="50" t="n">
        <f aca="false">T124+U124+V124+W124</f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4" min="1" style="0" width="4.44"/>
    <col collapsed="false" customWidth="true" hidden="false" outlineLevel="0" max="15" min="15" style="61" width="5.3"/>
    <col collapsed="false" customWidth="true" hidden="false" outlineLevel="0" max="44" min="16" style="0" width="4.44"/>
    <col collapsed="false" customWidth="true" hidden="false" outlineLevel="0" max="45" min="45" style="0" width="5.09"/>
    <col collapsed="false" customWidth="true" hidden="false" outlineLevel="0" max="46" min="46" style="0" width="5.41"/>
    <col collapsed="false" customWidth="true" hidden="false" outlineLevel="0" max="63" min="47" style="0" width="4.44"/>
  </cols>
  <sheetData>
    <row r="1" customFormat="false" ht="19.25" hidden="false" customHeight="true" outlineLevel="0" collapsed="false">
      <c r="A1" s="0" t="s">
        <v>48</v>
      </c>
    </row>
    <row r="2" customFormat="false" ht="19.25" hidden="false" customHeight="true" outlineLevel="0" collapsed="false">
      <c r="X2" s="56" t="s">
        <v>49</v>
      </c>
      <c r="Y2" s="62" t="n">
        <v>-1</v>
      </c>
      <c r="Z2" s="62" t="n">
        <v>0</v>
      </c>
      <c r="AA2" s="62" t="n">
        <v>1</v>
      </c>
      <c r="AB2" s="62" t="n">
        <v>2</v>
      </c>
    </row>
    <row r="3" customFormat="false" ht="19.25" hidden="false" customHeight="true" outlineLevel="0" collapsed="false">
      <c r="W3" s="7" t="s">
        <v>40</v>
      </c>
      <c r="X3" s="56" t="s">
        <v>50</v>
      </c>
      <c r="Y3" s="63" t="n">
        <v>4</v>
      </c>
      <c r="Z3" s="63" t="n">
        <v>8</v>
      </c>
      <c r="AA3" s="63" t="n">
        <v>3</v>
      </c>
      <c r="AB3" s="63" t="n">
        <v>3</v>
      </c>
    </row>
    <row r="4" customFormat="false" ht="19.25" hidden="false" customHeight="true" outlineLevel="0" collapsed="false"/>
    <row r="5" customFormat="false" ht="19.25" hidden="false" customHeight="true" outlineLevel="0" collapsed="false"/>
    <row r="6" customFormat="false" ht="19.25" hidden="false" customHeight="true" outlineLevel="0" collapsed="false">
      <c r="H6" s="64" t="s">
        <v>51</v>
      </c>
      <c r="AF6" s="64" t="s">
        <v>52</v>
      </c>
    </row>
    <row r="7" customFormat="false" ht="19.25" hidden="false" customHeight="true" outlineLevel="0" collapsed="false"/>
    <row r="8" customFormat="false" ht="19.25" hidden="false" customHeight="true" outlineLevel="0" collapsed="false">
      <c r="G8" s="56"/>
    </row>
    <row r="9" customFormat="false" ht="19.25" hidden="false" customHeight="true" outlineLevel="0" collapsed="false">
      <c r="G9" s="56"/>
      <c r="AC9" s="65"/>
      <c r="AD9" s="63"/>
      <c r="AE9" s="63"/>
      <c r="AF9" s="63"/>
      <c r="AG9" s="63"/>
    </row>
    <row r="10" customFormat="false" ht="19.25" hidden="false" customHeight="true" outlineLevel="0" collapsed="false"/>
    <row r="11" s="65" customFormat="true" ht="19.25" hidden="false" customHeight="true" outlineLevel="0" collapsed="false">
      <c r="F11" s="25"/>
      <c r="G11" s="25"/>
      <c r="H11" s="25"/>
      <c r="I11" s="25"/>
      <c r="J11" s="25"/>
      <c r="N11" s="0"/>
      <c r="O11" s="0"/>
      <c r="P11" s="0"/>
      <c r="Q11" s="0"/>
      <c r="AMH11" s="0"/>
      <c r="AMI11" s="0"/>
      <c r="AMJ11" s="0"/>
    </row>
    <row r="12" customFormat="false" ht="19.25" hidden="false" customHeight="true" outlineLevel="0" collapsed="false">
      <c r="F12" s="66" t="n">
        <v>4</v>
      </c>
      <c r="G12" s="67" t="s">
        <v>53</v>
      </c>
      <c r="H12" s="25" t="n">
        <f aca="false">Y2+Z2+AA2+AB2</f>
        <v>2</v>
      </c>
      <c r="I12" s="67" t="s">
        <v>54</v>
      </c>
      <c r="J12" s="25" t="n">
        <f aca="false">Y3+Z3+AA3+AB3</f>
        <v>18</v>
      </c>
      <c r="O12" s="0"/>
      <c r="AD12" s="68" t="n">
        <v>4</v>
      </c>
      <c r="AE12" s="67" t="s">
        <v>53</v>
      </c>
      <c r="AF12" s="65" t="n">
        <f aca="false">Y2+Z2+AA2+AB2</f>
        <v>2</v>
      </c>
      <c r="AG12" s="67" t="s">
        <v>55</v>
      </c>
      <c r="AH12" s="65" t="n">
        <f aca="false">Y2^2+Z2^2+AA2^2+AB2^2</f>
        <v>6</v>
      </c>
      <c r="AI12" s="69" t="s">
        <v>56</v>
      </c>
      <c r="AJ12" s="65" t="n">
        <f aca="false">Y3+Z3+AA3+AB3</f>
        <v>18</v>
      </c>
    </row>
    <row r="13" customFormat="false" ht="19.25" hidden="false" customHeight="true" outlineLevel="0" collapsed="false">
      <c r="F13" s="70" t="n">
        <f aca="false">Y2+Z2+AA2+AB2</f>
        <v>2</v>
      </c>
      <c r="G13" s="67" t="s">
        <v>53</v>
      </c>
      <c r="H13" s="56" t="n">
        <f aca="false">Y2^2+Z2^2+AA2^2+AB2^2</f>
        <v>6</v>
      </c>
      <c r="I13" s="67" t="s">
        <v>54</v>
      </c>
      <c r="J13" s="56" t="n">
        <f aca="false">Y3*Y2+Z3*Z2+AA3*AA2+AB3*AB2</f>
        <v>5</v>
      </c>
      <c r="O13" s="0"/>
      <c r="AD13" s="68" t="n">
        <f aca="false">Y2+Z2+AA2+AB2</f>
        <v>2</v>
      </c>
      <c r="AE13" s="67" t="s">
        <v>53</v>
      </c>
      <c r="AF13" s="65" t="n">
        <f aca="false">Y2^2+Z2^2+AA2^2+AB2^2</f>
        <v>6</v>
      </c>
      <c r="AG13" s="67" t="s">
        <v>55</v>
      </c>
      <c r="AH13" s="65" t="n">
        <f aca="false">Y2^3+Z2^3+AA2^3+AB2^3</f>
        <v>8</v>
      </c>
      <c r="AI13" s="69" t="s">
        <v>56</v>
      </c>
      <c r="AJ13" s="65" t="n">
        <f aca="false">Y3*Y2+Z3*Z2+AA3*AA2+AB3*AB2</f>
        <v>5</v>
      </c>
    </row>
    <row r="14" customFormat="false" ht="19.25" hidden="false" customHeight="true" outlineLevel="0" collapsed="false">
      <c r="O14" s="0"/>
      <c r="AC14" s="71"/>
      <c r="AD14" s="68" t="n">
        <f aca="false">Y2^2+Z2^2+AA2^2+AB2^2</f>
        <v>6</v>
      </c>
      <c r="AE14" s="67" t="s">
        <v>53</v>
      </c>
      <c r="AF14" s="65" t="n">
        <f aca="false">Y2^3+Z2^3+AA2^3+AB2^3</f>
        <v>8</v>
      </c>
      <c r="AG14" s="67" t="s">
        <v>55</v>
      </c>
      <c r="AH14" s="65" t="n">
        <f aca="false">Y2^4+Z2^4+AA2^4+AB2^4</f>
        <v>18</v>
      </c>
      <c r="AI14" s="69" t="s">
        <v>56</v>
      </c>
      <c r="AJ14" s="65" t="n">
        <f aca="false">Y3*Y2^2+Z3*Z2^2+AA3*AA2^2+AB3*AB2^2</f>
        <v>19</v>
      </c>
    </row>
    <row r="15" customFormat="false" ht="19.25" hidden="false" customHeight="true" outlineLevel="0" collapsed="false">
      <c r="O15" s="0"/>
      <c r="AC15" s="71"/>
    </row>
    <row r="16" customFormat="false" ht="19.25" hidden="false" customHeight="true" outlineLevel="0" collapsed="false">
      <c r="C16" s="56"/>
      <c r="D16" s="56"/>
      <c r="E16" s="56" t="s">
        <v>57</v>
      </c>
      <c r="F16" s="72" t="n">
        <f aca="false">F12</f>
        <v>4</v>
      </c>
      <c r="G16" s="73" t="n">
        <f aca="false">H12</f>
        <v>2</v>
      </c>
      <c r="H16" s="56"/>
      <c r="I16" s="56" t="s">
        <v>57</v>
      </c>
      <c r="J16" s="56" t="n">
        <f aca="false">F16*G17-F17*G16</f>
        <v>20</v>
      </c>
      <c r="K16" s="56"/>
      <c r="L16" s="56"/>
      <c r="O16" s="0"/>
      <c r="AC16" s="71"/>
    </row>
    <row r="17" customFormat="false" ht="19.25" hidden="false" customHeight="true" outlineLevel="0" collapsed="false">
      <c r="C17" s="56"/>
      <c r="D17" s="56"/>
      <c r="E17" s="56"/>
      <c r="F17" s="72" t="n">
        <f aca="false">F13</f>
        <v>2</v>
      </c>
      <c r="G17" s="73" t="n">
        <f aca="false">H13</f>
        <v>6</v>
      </c>
      <c r="H17" s="56"/>
      <c r="I17" s="56"/>
      <c r="J17" s="56"/>
      <c r="K17" s="56"/>
      <c r="L17" s="56"/>
      <c r="O17" s="0"/>
      <c r="AD17" s="74" t="n">
        <f aca="false">AD12</f>
        <v>4</v>
      </c>
      <c r="AE17" s="75" t="n">
        <f aca="false">AF12</f>
        <v>2</v>
      </c>
      <c r="AF17" s="76" t="n">
        <f aca="false">AH12</f>
        <v>6</v>
      </c>
      <c r="AG17" s="75" t="n">
        <f aca="false">AD17</f>
        <v>4</v>
      </c>
      <c r="AH17" s="75" t="n">
        <f aca="false">AE17</f>
        <v>2</v>
      </c>
      <c r="AQ17" s="7" t="s">
        <v>58</v>
      </c>
      <c r="AR17" s="77" t="n">
        <f aca="false">AD34</f>
        <v>5.9</v>
      </c>
      <c r="AS17" s="78" t="s">
        <v>59</v>
      </c>
      <c r="AT17" s="77" t="n">
        <f aca="false">AD35</f>
        <v>0.2</v>
      </c>
      <c r="AU17" s="79" t="s">
        <v>60</v>
      </c>
      <c r="AV17" s="77" t="n">
        <f aca="false">AD36</f>
        <v>-1</v>
      </c>
      <c r="AW17" s="79" t="s">
        <v>61</v>
      </c>
    </row>
    <row r="18" customFormat="false" ht="19.25" hidden="false" customHeight="true" outlineLevel="0" collapsed="false">
      <c r="C18" s="56"/>
      <c r="D18" s="56"/>
      <c r="E18" s="56"/>
      <c r="F18" s="49"/>
      <c r="G18" s="49"/>
      <c r="H18" s="56"/>
      <c r="I18" s="56"/>
      <c r="J18" s="56"/>
      <c r="K18" s="56"/>
      <c r="L18" s="56"/>
      <c r="O18" s="0"/>
      <c r="AD18" s="74" t="n">
        <f aca="false">AD13</f>
        <v>2</v>
      </c>
      <c r="AE18" s="75" t="n">
        <f aca="false">AF13</f>
        <v>6</v>
      </c>
      <c r="AF18" s="76" t="n">
        <f aca="false">AH13</f>
        <v>8</v>
      </c>
      <c r="AG18" s="75" t="n">
        <f aca="false">AD18</f>
        <v>2</v>
      </c>
      <c r="AH18" s="75" t="n">
        <f aca="false">AE18</f>
        <v>6</v>
      </c>
      <c r="AJ18" s="65" t="s">
        <v>57</v>
      </c>
      <c r="AK18" s="65" t="n">
        <f aca="false">AD17*AE18*AF19+AE17*AF18*AG19+AF17*AG18*AH19-(AF17*AE18*AD19+AG17*AF18*AE19+AH17*AG18*AF19)</f>
        <v>80</v>
      </c>
    </row>
    <row r="19" customFormat="false" ht="19.25" hidden="false" customHeight="true" outlineLevel="0" collapsed="false">
      <c r="C19" s="56"/>
      <c r="D19" s="67" t="s">
        <v>62</v>
      </c>
      <c r="E19" s="56" t="s">
        <v>63</v>
      </c>
      <c r="F19" s="72" t="n">
        <f aca="false">J12</f>
        <v>18</v>
      </c>
      <c r="G19" s="73" t="n">
        <f aca="false">H12</f>
        <v>2</v>
      </c>
      <c r="H19" s="56"/>
      <c r="I19" s="56" t="s">
        <v>64</v>
      </c>
      <c r="J19" s="56" t="n">
        <f aca="false">F19*G20-F20*G19</f>
        <v>98</v>
      </c>
      <c r="K19" s="56"/>
      <c r="L19" s="56"/>
      <c r="N19" s="7" t="s">
        <v>65</v>
      </c>
      <c r="O19" s="80" t="n">
        <f aca="false">F26</f>
        <v>4.9</v>
      </c>
      <c r="P19" s="31" t="s">
        <v>66</v>
      </c>
      <c r="Q19" s="77" t="n">
        <f aca="false">F27</f>
        <v>-0.8</v>
      </c>
      <c r="R19" s="77" t="s">
        <v>16</v>
      </c>
      <c r="AD19" s="74" t="n">
        <f aca="false">AD14</f>
        <v>6</v>
      </c>
      <c r="AE19" s="75" t="n">
        <f aca="false">AF14</f>
        <v>8</v>
      </c>
      <c r="AF19" s="76" t="n">
        <f aca="false">AH14</f>
        <v>18</v>
      </c>
      <c r="AG19" s="75" t="n">
        <f aca="false">AD19</f>
        <v>6</v>
      </c>
      <c r="AH19" s="75" t="n">
        <f aca="false">AE19</f>
        <v>8</v>
      </c>
    </row>
    <row r="20" customFormat="false" ht="19.25" hidden="false" customHeight="true" outlineLevel="0" collapsed="false">
      <c r="C20" s="56"/>
      <c r="D20" s="56"/>
      <c r="E20" s="56"/>
      <c r="F20" s="72" t="n">
        <f aca="false">J13</f>
        <v>5</v>
      </c>
      <c r="G20" s="73" t="n">
        <f aca="false">H13</f>
        <v>6</v>
      </c>
      <c r="H20" s="56"/>
      <c r="I20" s="56"/>
      <c r="J20" s="56"/>
      <c r="K20" s="56"/>
      <c r="L20" s="56"/>
      <c r="AS20" s="75" t="str">
        <f aca="false">O21</f>
        <v>x</v>
      </c>
      <c r="AT20" s="75" t="s">
        <v>20</v>
      </c>
    </row>
    <row r="21" customFormat="false" ht="19.25" hidden="false" customHeight="true" outlineLevel="0" collapsed="false">
      <c r="C21" s="56"/>
      <c r="D21" s="56"/>
      <c r="E21" s="56"/>
      <c r="F21" s="49"/>
      <c r="G21" s="49"/>
      <c r="H21" s="56"/>
      <c r="I21" s="56"/>
      <c r="J21" s="56"/>
      <c r="K21" s="56"/>
      <c r="L21" s="56"/>
      <c r="O21" s="81" t="s">
        <v>16</v>
      </c>
      <c r="P21" s="65" t="s">
        <v>20</v>
      </c>
      <c r="AD21" s="74" t="n">
        <f aca="false">AJ12</f>
        <v>18</v>
      </c>
      <c r="AE21" s="75" t="n">
        <f aca="false">AF12</f>
        <v>2</v>
      </c>
      <c r="AF21" s="76" t="n">
        <f aca="false">AH12</f>
        <v>6</v>
      </c>
      <c r="AG21" s="75" t="n">
        <f aca="false">AD21</f>
        <v>18</v>
      </c>
      <c r="AH21" s="75" t="n">
        <f aca="false">AE21</f>
        <v>2</v>
      </c>
      <c r="AS21" s="82" t="n">
        <f aca="false">O22</f>
        <v>-1</v>
      </c>
      <c r="AT21" s="83" t="n">
        <f aca="false">AR$17+AT$17*AS21+AV$17*AS21^2</f>
        <v>4.7</v>
      </c>
    </row>
    <row r="22" customFormat="false" ht="19.25" hidden="false" customHeight="true" outlineLevel="0" collapsed="false">
      <c r="C22" s="56"/>
      <c r="D22" s="69" t="s">
        <v>67</v>
      </c>
      <c r="E22" s="56" t="s">
        <v>68</v>
      </c>
      <c r="F22" s="72" t="n">
        <f aca="false">F12</f>
        <v>4</v>
      </c>
      <c r="G22" s="73" t="n">
        <f aca="false">J12</f>
        <v>18</v>
      </c>
      <c r="H22" s="56"/>
      <c r="I22" s="56" t="s">
        <v>69</v>
      </c>
      <c r="J22" s="56" t="n">
        <f aca="false">F22*G23-F23*G22</f>
        <v>-16</v>
      </c>
      <c r="K22" s="56"/>
      <c r="L22" s="56"/>
      <c r="O22" s="50" t="n">
        <v>-1</v>
      </c>
      <c r="P22" s="84" t="n">
        <f aca="false">O22*Q$19+O$19</f>
        <v>5.7</v>
      </c>
      <c r="AB22" s="67" t="s">
        <v>62</v>
      </c>
      <c r="AC22" s="75" t="s">
        <v>64</v>
      </c>
      <c r="AD22" s="74" t="n">
        <f aca="false">AJ13</f>
        <v>5</v>
      </c>
      <c r="AE22" s="75" t="n">
        <f aca="false">AF13</f>
        <v>6</v>
      </c>
      <c r="AF22" s="76" t="n">
        <f aca="false">AH13</f>
        <v>8</v>
      </c>
      <c r="AG22" s="75" t="n">
        <f aca="false">AD22</f>
        <v>5</v>
      </c>
      <c r="AH22" s="75" t="n">
        <f aca="false">AE22</f>
        <v>6</v>
      </c>
      <c r="AJ22" s="85" t="str">
        <f aca="false">AC22</f>
        <v>Wx=</v>
      </c>
      <c r="AK22" s="65" t="n">
        <f aca="false">AD21*AE22*AF23+AE21*AF22*AG23+AF21*AG22*AH23-(AF21*AE22*AD23+AG21*AF22*AE23+AH21*AG22*AF23)</f>
        <v>472</v>
      </c>
      <c r="AS22" s="82" t="n">
        <f aca="false">O23</f>
        <v>-0.95</v>
      </c>
      <c r="AT22" s="83" t="n">
        <f aca="false">AR$17+AT$17*AS22+AV$17*AS22^2</f>
        <v>4.8075</v>
      </c>
    </row>
    <row r="23" customFormat="false" ht="19.25" hidden="false" customHeight="true" outlineLevel="0" collapsed="false">
      <c r="C23" s="56"/>
      <c r="D23" s="56"/>
      <c r="E23" s="56"/>
      <c r="F23" s="72" t="n">
        <f aca="false">F13</f>
        <v>2</v>
      </c>
      <c r="G23" s="73" t="n">
        <f aca="false">J13</f>
        <v>5</v>
      </c>
      <c r="H23" s="56"/>
      <c r="I23" s="56"/>
      <c r="J23" s="56"/>
      <c r="K23" s="56"/>
      <c r="L23" s="56"/>
      <c r="O23" s="51" t="n">
        <v>-0.95</v>
      </c>
      <c r="P23" s="84" t="n">
        <f aca="false">O23*Q$19+O$19</f>
        <v>5.66</v>
      </c>
      <c r="AD23" s="74" t="n">
        <f aca="false">AJ14</f>
        <v>19</v>
      </c>
      <c r="AE23" s="75" t="n">
        <f aca="false">AF14</f>
        <v>8</v>
      </c>
      <c r="AF23" s="76" t="n">
        <f aca="false">AH14</f>
        <v>18</v>
      </c>
      <c r="AG23" s="75" t="n">
        <f aca="false">AD23</f>
        <v>19</v>
      </c>
      <c r="AH23" s="75" t="n">
        <f aca="false">AE23</f>
        <v>8</v>
      </c>
      <c r="AS23" s="82" t="n">
        <f aca="false">O24</f>
        <v>-0.9</v>
      </c>
      <c r="AT23" s="83" t="n">
        <f aca="false">AR$17+AT$17*AS23+AV$17*AS23^2</f>
        <v>4.91</v>
      </c>
    </row>
    <row r="24" customFormat="false" ht="19.25" hidden="false" customHeight="true" outlineLevel="0" collapsed="false">
      <c r="C24" s="56"/>
      <c r="D24" s="56"/>
      <c r="E24" s="56"/>
      <c r="F24" s="86"/>
      <c r="G24" s="86"/>
      <c r="H24" s="56"/>
      <c r="I24" s="56"/>
      <c r="J24" s="56"/>
      <c r="K24" s="56"/>
      <c r="L24" s="56"/>
      <c r="O24" s="51" t="n">
        <v>-0.9</v>
      </c>
      <c r="P24" s="84" t="n">
        <f aca="false">O24*Q$19+O$19</f>
        <v>5.62</v>
      </c>
      <c r="AS24" s="82" t="n">
        <f aca="false">O25</f>
        <v>-0.85</v>
      </c>
      <c r="AT24" s="83" t="n">
        <f aca="false">AR$17+AT$17*AS24+AV$17*AS24^2</f>
        <v>5.0075</v>
      </c>
    </row>
    <row r="25" customFormat="false" ht="19.25" hidden="false" customHeight="true" outlineLevel="0" collapsed="false">
      <c r="C25" s="56"/>
      <c r="D25" s="56"/>
      <c r="E25" s="56"/>
      <c r="F25" s="56"/>
      <c r="G25" s="56"/>
      <c r="H25" s="56" t="s">
        <v>70</v>
      </c>
      <c r="I25" s="56"/>
      <c r="J25" s="56"/>
      <c r="K25" s="56"/>
      <c r="L25" s="56"/>
      <c r="O25" s="51" t="n">
        <v>-0.85</v>
      </c>
      <c r="P25" s="84" t="n">
        <f aca="false">O25*Q$19+O$19</f>
        <v>5.58</v>
      </c>
      <c r="AD25" s="74" t="n">
        <f aca="false">AD12</f>
        <v>4</v>
      </c>
      <c r="AE25" s="75" t="n">
        <f aca="false">AJ12</f>
        <v>18</v>
      </c>
      <c r="AF25" s="76" t="n">
        <f aca="false">AH12</f>
        <v>6</v>
      </c>
      <c r="AG25" s="75" t="n">
        <f aca="false">AD25</f>
        <v>4</v>
      </c>
      <c r="AH25" s="75" t="n">
        <f aca="false">AE25</f>
        <v>18</v>
      </c>
      <c r="AS25" s="82" t="n">
        <f aca="false">O26</f>
        <v>-0.8</v>
      </c>
      <c r="AT25" s="83" t="n">
        <f aca="false">AR$17+AT$17*AS25+AV$17*AS25^2</f>
        <v>5.1</v>
      </c>
    </row>
    <row r="26" customFormat="false" ht="19.25" hidden="false" customHeight="true" outlineLevel="0" collapsed="false">
      <c r="C26" s="56"/>
      <c r="E26" s="67" t="s">
        <v>62</v>
      </c>
      <c r="F26" s="56" t="n">
        <f aca="false">J19/J16</f>
        <v>4.9</v>
      </c>
      <c r="G26" s="56"/>
      <c r="H26" s="56" t="n">
        <f aca="false">F12*F26+H12*F27</f>
        <v>18</v>
      </c>
      <c r="I26" s="56"/>
      <c r="J26" s="56"/>
      <c r="K26" s="56"/>
      <c r="L26" s="56"/>
      <c r="O26" s="51" t="n">
        <v>-0.8</v>
      </c>
      <c r="P26" s="84" t="n">
        <f aca="false">O26*Q$19+O$19</f>
        <v>5.54</v>
      </c>
      <c r="AB26" s="67" t="s">
        <v>67</v>
      </c>
      <c r="AC26" s="0" t="s">
        <v>69</v>
      </c>
      <c r="AD26" s="74" t="n">
        <f aca="false">AD13</f>
        <v>2</v>
      </c>
      <c r="AE26" s="75" t="n">
        <f aca="false">AJ13</f>
        <v>5</v>
      </c>
      <c r="AF26" s="76" t="n">
        <f aca="false">AH13</f>
        <v>8</v>
      </c>
      <c r="AG26" s="75" t="n">
        <f aca="false">AD26</f>
        <v>2</v>
      </c>
      <c r="AH26" s="75" t="n">
        <f aca="false">AE26</f>
        <v>5</v>
      </c>
      <c r="AJ26" s="85" t="str">
        <f aca="false">AC26</f>
        <v>Wy=</v>
      </c>
      <c r="AK26" s="65" t="n">
        <f aca="false">AD25*AE26*AF27+AE25*AF26*AG27+AF25*AG26*AH27-(AF25*AE26*AD27+AG25*AF26*AE27+AH25*AG26*AF27)</f>
        <v>16</v>
      </c>
      <c r="AS26" s="82" t="n">
        <f aca="false">O27</f>
        <v>-0.75</v>
      </c>
      <c r="AT26" s="83" t="n">
        <f aca="false">AR$17+AT$17*AS26+AV$17*AS26^2</f>
        <v>5.1875</v>
      </c>
    </row>
    <row r="27" customFormat="false" ht="19.25" hidden="false" customHeight="true" outlineLevel="0" collapsed="false">
      <c r="C27" s="56"/>
      <c r="E27" s="67" t="s">
        <v>67</v>
      </c>
      <c r="F27" s="56" t="n">
        <f aca="false">J22/J16</f>
        <v>-0.8</v>
      </c>
      <c r="G27" s="56"/>
      <c r="H27" s="56" t="n">
        <f aca="false">F13*F26+H13*F27</f>
        <v>5</v>
      </c>
      <c r="I27" s="56"/>
      <c r="J27" s="56"/>
      <c r="K27" s="56"/>
      <c r="L27" s="56"/>
      <c r="O27" s="51" t="n">
        <v>-0.75</v>
      </c>
      <c r="P27" s="84" t="n">
        <f aca="false">O27*Q$19+O$19</f>
        <v>5.5</v>
      </c>
      <c r="AD27" s="74" t="n">
        <f aca="false">AD14</f>
        <v>6</v>
      </c>
      <c r="AE27" s="75" t="n">
        <f aca="false">AJ14</f>
        <v>19</v>
      </c>
      <c r="AF27" s="76" t="n">
        <f aca="false">AH14</f>
        <v>18</v>
      </c>
      <c r="AG27" s="75" t="n">
        <f aca="false">AD27</f>
        <v>6</v>
      </c>
      <c r="AH27" s="75" t="n">
        <f aca="false">AE27</f>
        <v>19</v>
      </c>
      <c r="AS27" s="82" t="n">
        <f aca="false">O28</f>
        <v>-0.7</v>
      </c>
      <c r="AT27" s="83" t="n">
        <f aca="false">AR$17+AT$17*AS27+AV$17*AS27^2</f>
        <v>5.27</v>
      </c>
    </row>
    <row r="28" customFormat="false" ht="19.25" hidden="false" customHeight="true" outlineLevel="0" collapsed="false">
      <c r="O28" s="51" t="n">
        <v>-0.7</v>
      </c>
      <c r="P28" s="84" t="n">
        <f aca="false">O28*Q$19+O$19</f>
        <v>5.46</v>
      </c>
      <c r="AS28" s="82" t="n">
        <f aca="false">O29</f>
        <v>-0.650000000000001</v>
      </c>
      <c r="AT28" s="83" t="n">
        <f aca="false">AR$17+AT$17*AS28+AV$17*AS28^2</f>
        <v>5.3475</v>
      </c>
    </row>
    <row r="29" customFormat="false" ht="19.25" hidden="false" customHeight="true" outlineLevel="0" collapsed="false">
      <c r="O29" s="51" t="n">
        <v>-0.650000000000001</v>
      </c>
      <c r="P29" s="84" t="n">
        <f aca="false">O29*Q$19+O$19</f>
        <v>5.42</v>
      </c>
      <c r="AD29" s="74" t="n">
        <f aca="false">AD12</f>
        <v>4</v>
      </c>
      <c r="AE29" s="75" t="n">
        <f aca="false">AF12</f>
        <v>2</v>
      </c>
      <c r="AF29" s="76" t="n">
        <f aca="false">AJ12</f>
        <v>18</v>
      </c>
      <c r="AG29" s="75" t="n">
        <f aca="false">AD29</f>
        <v>4</v>
      </c>
      <c r="AH29" s="75" t="n">
        <f aca="false">AE29</f>
        <v>2</v>
      </c>
      <c r="AS29" s="82" t="n">
        <f aca="false">O30</f>
        <v>-0.600000000000001</v>
      </c>
      <c r="AT29" s="83" t="n">
        <f aca="false">AR$17+AT$17*AS29+AV$17*AS29^2</f>
        <v>5.42</v>
      </c>
    </row>
    <row r="30" customFormat="false" ht="19.25" hidden="false" customHeight="true" outlineLevel="0" collapsed="false">
      <c r="O30" s="51" t="n">
        <v>-0.600000000000001</v>
      </c>
      <c r="P30" s="84" t="n">
        <f aca="false">O30*Q$19+O$19</f>
        <v>5.38</v>
      </c>
      <c r="AB30" s="67" t="s">
        <v>71</v>
      </c>
      <c r="AC30" s="0" t="s">
        <v>72</v>
      </c>
      <c r="AD30" s="74" t="n">
        <f aca="false">AD13</f>
        <v>2</v>
      </c>
      <c r="AE30" s="75" t="n">
        <f aca="false">AF13</f>
        <v>6</v>
      </c>
      <c r="AF30" s="76" t="n">
        <f aca="false">AJ13</f>
        <v>5</v>
      </c>
      <c r="AG30" s="75" t="n">
        <f aca="false">AD30</f>
        <v>2</v>
      </c>
      <c r="AH30" s="75" t="n">
        <f aca="false">AE30</f>
        <v>6</v>
      </c>
      <c r="AJ30" s="85" t="str">
        <f aca="false">AC30</f>
        <v>Wz=</v>
      </c>
      <c r="AK30" s="65" t="n">
        <f aca="false">AD29*AE30*AF31+AE29*AF30*AG31+AF29*AG30*AH31-(AF29*AE30*AD31+AG29*AF30*AE31+AH29*AG30*AF31)</f>
        <v>-80</v>
      </c>
      <c r="AS30" s="82" t="n">
        <f aca="false">O31</f>
        <v>-0.550000000000001</v>
      </c>
      <c r="AT30" s="83" t="n">
        <f aca="false">AR$17+AT$17*AS30+AV$17*AS30^2</f>
        <v>5.4875</v>
      </c>
    </row>
    <row r="31" customFormat="false" ht="19.25" hidden="false" customHeight="true" outlineLevel="0" collapsed="false">
      <c r="O31" s="51" t="n">
        <v>-0.550000000000001</v>
      </c>
      <c r="P31" s="84" t="n">
        <f aca="false">O31*Q$19+O$19</f>
        <v>5.34</v>
      </c>
      <c r="AD31" s="74" t="n">
        <f aca="false">AD14</f>
        <v>6</v>
      </c>
      <c r="AE31" s="75" t="n">
        <f aca="false">AF14</f>
        <v>8</v>
      </c>
      <c r="AF31" s="76" t="n">
        <f aca="false">AJ14</f>
        <v>19</v>
      </c>
      <c r="AG31" s="75" t="n">
        <f aca="false">AD31</f>
        <v>6</v>
      </c>
      <c r="AH31" s="75" t="n">
        <f aca="false">AE31</f>
        <v>8</v>
      </c>
      <c r="AS31" s="82" t="n">
        <f aca="false">O32</f>
        <v>-0.500000000000001</v>
      </c>
      <c r="AT31" s="83" t="n">
        <f aca="false">AR$17+AT$17*AS31+AV$17*AS31^2</f>
        <v>5.55</v>
      </c>
    </row>
    <row r="32" customFormat="false" ht="19.25" hidden="false" customHeight="true" outlineLevel="0" collapsed="false">
      <c r="O32" s="51" t="n">
        <v>-0.500000000000001</v>
      </c>
      <c r="P32" s="84" t="n">
        <f aca="false">O32*Q$19+O$19</f>
        <v>5.3</v>
      </c>
      <c r="AS32" s="82" t="n">
        <f aca="false">O33</f>
        <v>-0.450000000000001</v>
      </c>
      <c r="AT32" s="83" t="n">
        <f aca="false">AR$17+AT$17*AS32+AV$17*AS32^2</f>
        <v>5.6075</v>
      </c>
    </row>
    <row r="33" customFormat="false" ht="19.25" hidden="false" customHeight="true" outlineLevel="0" collapsed="false">
      <c r="O33" s="51" t="n">
        <v>-0.450000000000001</v>
      </c>
      <c r="P33" s="84" t="n">
        <f aca="false">O33*Q$19+O$19</f>
        <v>5.26</v>
      </c>
      <c r="AE33" s="87"/>
      <c r="AF33" s="87" t="s">
        <v>70</v>
      </c>
      <c r="AS33" s="82" t="n">
        <f aca="false">O34</f>
        <v>-0.400000000000001</v>
      </c>
      <c r="AT33" s="83" t="n">
        <f aca="false">AR$17+AT$17*AS33+AV$17*AS33^2</f>
        <v>5.66</v>
      </c>
    </row>
    <row r="34" customFormat="false" ht="19.25" hidden="false" customHeight="true" outlineLevel="0" collapsed="false">
      <c r="O34" s="51" t="n">
        <v>-0.400000000000001</v>
      </c>
      <c r="P34" s="84" t="n">
        <f aca="false">O34*Q$19+O$19</f>
        <v>5.22</v>
      </c>
      <c r="AC34" s="69" t="s">
        <v>73</v>
      </c>
      <c r="AD34" s="88" t="n">
        <f aca="false">AK22/AK18</f>
        <v>5.9</v>
      </c>
      <c r="AE34" s="87"/>
      <c r="AF34" s="88" t="n">
        <f aca="false">AD12*AD34+AF12*AD35+AH12*AD36</f>
        <v>18</v>
      </c>
      <c r="AS34" s="82" t="n">
        <f aca="false">O35</f>
        <v>-0.350000000000001</v>
      </c>
      <c r="AT34" s="83" t="n">
        <f aca="false">AR$17+AT$17*AS34+AV$17*AS34^2</f>
        <v>5.7075</v>
      </c>
    </row>
    <row r="35" customFormat="false" ht="19.25" hidden="false" customHeight="true" outlineLevel="0" collapsed="false">
      <c r="O35" s="51" t="n">
        <v>-0.350000000000001</v>
      </c>
      <c r="P35" s="84" t="n">
        <f aca="false">O35*Q$19+O$19</f>
        <v>5.18</v>
      </c>
      <c r="AC35" s="55" t="s">
        <v>74</v>
      </c>
      <c r="AD35" s="88" t="n">
        <f aca="false">AK26/AK18</f>
        <v>0.2</v>
      </c>
      <c r="AE35" s="87"/>
      <c r="AF35" s="88" t="n">
        <f aca="false">AD13*AD34+AF13*AD35+AH13*AD36</f>
        <v>5</v>
      </c>
      <c r="AS35" s="82" t="n">
        <f aca="false">O36</f>
        <v>-0.300000000000001</v>
      </c>
      <c r="AT35" s="83" t="n">
        <f aca="false">AR$17+AT$17*AS35+AV$17*AS35^2</f>
        <v>5.75</v>
      </c>
    </row>
    <row r="36" customFormat="false" ht="19.25" hidden="false" customHeight="true" outlineLevel="0" collapsed="false">
      <c r="O36" s="51" t="n">
        <v>-0.300000000000001</v>
      </c>
      <c r="P36" s="84" t="n">
        <f aca="false">O36*Q$19+O$19</f>
        <v>5.14</v>
      </c>
      <c r="AC36" s="55" t="s">
        <v>75</v>
      </c>
      <c r="AD36" s="88" t="n">
        <f aca="false">AK30/AK18</f>
        <v>-1</v>
      </c>
      <c r="AF36" s="88" t="n">
        <f aca="false">AD14*AD34+AF14*AD35+AH14*AD36</f>
        <v>19</v>
      </c>
      <c r="AS36" s="82" t="n">
        <f aca="false">O37</f>
        <v>-0.250000000000001</v>
      </c>
      <c r="AT36" s="83" t="n">
        <f aca="false">AR$17+AT$17*AS36+AV$17*AS36^2</f>
        <v>5.7875</v>
      </c>
    </row>
    <row r="37" customFormat="false" ht="19.25" hidden="false" customHeight="true" outlineLevel="0" collapsed="false">
      <c r="O37" s="51" t="n">
        <v>-0.250000000000001</v>
      </c>
      <c r="P37" s="84" t="n">
        <f aca="false">O37*Q$19+O$19</f>
        <v>5.1</v>
      </c>
      <c r="AS37" s="82" t="n">
        <f aca="false">O38</f>
        <v>-0.200000000000001</v>
      </c>
      <c r="AT37" s="83" t="n">
        <f aca="false">AR$17+AT$17*AS37+AV$17*AS37^2</f>
        <v>5.82</v>
      </c>
    </row>
    <row r="38" customFormat="false" ht="19.25" hidden="false" customHeight="true" outlineLevel="0" collapsed="false">
      <c r="O38" s="51" t="n">
        <v>-0.200000000000001</v>
      </c>
      <c r="P38" s="84" t="n">
        <f aca="false">O38*Q$19+O$19</f>
        <v>5.06</v>
      </c>
      <c r="AS38" s="82" t="n">
        <f aca="false">O39</f>
        <v>-0.150000000000002</v>
      </c>
      <c r="AT38" s="83" t="n">
        <f aca="false">AR$17+AT$17*AS38+AV$17*AS38^2</f>
        <v>5.8475</v>
      </c>
    </row>
    <row r="39" customFormat="false" ht="19.25" hidden="false" customHeight="true" outlineLevel="0" collapsed="false">
      <c r="O39" s="51" t="n">
        <v>-0.150000000000002</v>
      </c>
      <c r="P39" s="84" t="n">
        <f aca="false">O39*Q$19+O$19</f>
        <v>5.02</v>
      </c>
      <c r="AS39" s="82" t="n">
        <f aca="false">O40</f>
        <v>-0.100000000000002</v>
      </c>
      <c r="AT39" s="83" t="n">
        <f aca="false">AR$17+AT$17*AS39+AV$17*AS39^2</f>
        <v>5.87</v>
      </c>
    </row>
    <row r="40" customFormat="false" ht="19.25" hidden="false" customHeight="true" outlineLevel="0" collapsed="false">
      <c r="O40" s="51" t="n">
        <v>-0.100000000000002</v>
      </c>
      <c r="P40" s="84" t="n">
        <f aca="false">O40*Q$19+O$19</f>
        <v>4.98</v>
      </c>
      <c r="AS40" s="82" t="n">
        <f aca="false">O41</f>
        <v>-0.0500000000000018</v>
      </c>
      <c r="AT40" s="83" t="n">
        <f aca="false">AR$17+AT$17*AS40+AV$17*AS40^2</f>
        <v>5.8875</v>
      </c>
    </row>
    <row r="41" customFormat="false" ht="19.25" hidden="false" customHeight="true" outlineLevel="0" collapsed="false">
      <c r="O41" s="51" t="n">
        <v>-0.0500000000000018</v>
      </c>
      <c r="P41" s="84" t="n">
        <f aca="false">O41*Q$19+O$19</f>
        <v>4.94</v>
      </c>
      <c r="AS41" s="82" t="n">
        <f aca="false">O42</f>
        <v>0</v>
      </c>
      <c r="AT41" s="83" t="n">
        <f aca="false">AR$17+AT$17*AS41+AV$17*AS41^2</f>
        <v>5.9</v>
      </c>
    </row>
    <row r="42" customFormat="false" ht="19.25" hidden="false" customHeight="true" outlineLevel="0" collapsed="false">
      <c r="O42" s="50" t="n">
        <v>0</v>
      </c>
      <c r="P42" s="84" t="n">
        <f aca="false">O42*Q$19+O$19</f>
        <v>4.9</v>
      </c>
      <c r="AS42" s="82" t="n">
        <f aca="false">O43</f>
        <v>0.049999999999998</v>
      </c>
      <c r="AT42" s="83" t="n">
        <f aca="false">AR$17+AT$17*AS42+AV$17*AS42^2</f>
        <v>5.9075</v>
      </c>
    </row>
    <row r="43" customFormat="false" ht="19.25" hidden="false" customHeight="true" outlineLevel="0" collapsed="false">
      <c r="O43" s="51" t="n">
        <v>0.049999999999998</v>
      </c>
      <c r="P43" s="84" t="n">
        <f aca="false">O43*Q$19+O$19</f>
        <v>4.86</v>
      </c>
      <c r="AS43" s="82" t="n">
        <f aca="false">O44</f>
        <v>0.0999999999999979</v>
      </c>
      <c r="AT43" s="83" t="n">
        <f aca="false">AR$17+AT$17*AS43+AV$17*AS43^2</f>
        <v>5.91</v>
      </c>
    </row>
    <row r="44" customFormat="false" ht="19.25" hidden="false" customHeight="true" outlineLevel="0" collapsed="false">
      <c r="O44" s="51" t="n">
        <v>0.0999999999999979</v>
      </c>
      <c r="P44" s="84" t="n">
        <f aca="false">O44*Q$19+O$19</f>
        <v>4.82</v>
      </c>
      <c r="AS44" s="82" t="n">
        <f aca="false">O45</f>
        <v>0.149999999999998</v>
      </c>
      <c r="AT44" s="83" t="n">
        <f aca="false">AR$17+AT$17*AS44+AV$17*AS44^2</f>
        <v>5.9075</v>
      </c>
    </row>
    <row r="45" customFormat="false" ht="19.25" hidden="false" customHeight="true" outlineLevel="0" collapsed="false">
      <c r="O45" s="51" t="n">
        <v>0.149999999999998</v>
      </c>
      <c r="P45" s="84" t="n">
        <f aca="false">O45*Q$19+O$19</f>
        <v>4.78</v>
      </c>
      <c r="AS45" s="82" t="n">
        <f aca="false">O46</f>
        <v>0.199999999999998</v>
      </c>
      <c r="AT45" s="83" t="n">
        <f aca="false">AR$17+AT$17*AS45+AV$17*AS45^2</f>
        <v>5.9</v>
      </c>
    </row>
    <row r="46" customFormat="false" ht="19.25" hidden="false" customHeight="true" outlineLevel="0" collapsed="false">
      <c r="O46" s="51" t="n">
        <v>0.199999999999998</v>
      </c>
      <c r="P46" s="84" t="n">
        <f aca="false">O46*Q$19+O$19</f>
        <v>4.74</v>
      </c>
      <c r="AS46" s="82" t="n">
        <f aca="false">O47</f>
        <v>0.249999999999998</v>
      </c>
      <c r="AT46" s="83" t="n">
        <f aca="false">AR$17+AT$17*AS46+AV$17*AS46^2</f>
        <v>5.8875</v>
      </c>
    </row>
    <row r="47" customFormat="false" ht="19.25" hidden="false" customHeight="true" outlineLevel="0" collapsed="false">
      <c r="O47" s="51" t="n">
        <v>0.249999999999998</v>
      </c>
      <c r="P47" s="84" t="n">
        <f aca="false">O47*Q$19+O$19</f>
        <v>4.7</v>
      </c>
      <c r="AS47" s="82" t="n">
        <f aca="false">O48</f>
        <v>0.299999999999998</v>
      </c>
      <c r="AT47" s="83" t="n">
        <f aca="false">AR$17+AT$17*AS47+AV$17*AS47^2</f>
        <v>5.87</v>
      </c>
    </row>
    <row r="48" customFormat="false" ht="19.25" hidden="false" customHeight="true" outlineLevel="0" collapsed="false">
      <c r="O48" s="51" t="n">
        <v>0.299999999999998</v>
      </c>
      <c r="P48" s="84" t="n">
        <f aca="false">O48*Q$19+O$19</f>
        <v>4.66</v>
      </c>
      <c r="AS48" s="82" t="n">
        <f aca="false">O49</f>
        <v>0.349999999999997</v>
      </c>
      <c r="AT48" s="83" t="n">
        <f aca="false">AR$17+AT$17*AS48+AV$17*AS48^2</f>
        <v>5.8475</v>
      </c>
    </row>
    <row r="49" customFormat="false" ht="19.25" hidden="false" customHeight="true" outlineLevel="0" collapsed="false">
      <c r="O49" s="51" t="n">
        <v>0.349999999999997</v>
      </c>
      <c r="P49" s="84" t="n">
        <f aca="false">O49*Q$19+O$19</f>
        <v>4.62</v>
      </c>
      <c r="AS49" s="82" t="n">
        <f aca="false">O50</f>
        <v>0.399999999999997</v>
      </c>
      <c r="AT49" s="83" t="n">
        <f aca="false">AR$17+AT$17*AS49+AV$17*AS49^2</f>
        <v>5.82</v>
      </c>
    </row>
    <row r="50" customFormat="false" ht="19.25" hidden="false" customHeight="true" outlineLevel="0" collapsed="false">
      <c r="O50" s="51" t="n">
        <v>0.399999999999997</v>
      </c>
      <c r="P50" s="84" t="n">
        <f aca="false">O50*Q$19+O$19</f>
        <v>4.58</v>
      </c>
      <c r="AS50" s="82" t="n">
        <f aca="false">O51</f>
        <v>0.449999999999997</v>
      </c>
      <c r="AT50" s="83" t="n">
        <f aca="false">AR$17+AT$17*AS50+AV$17*AS50^2</f>
        <v>5.7875</v>
      </c>
    </row>
    <row r="51" customFormat="false" ht="19.25" hidden="false" customHeight="true" outlineLevel="0" collapsed="false">
      <c r="O51" s="51" t="n">
        <v>0.449999999999997</v>
      </c>
      <c r="P51" s="84" t="n">
        <f aca="false">O51*Q$19+O$19</f>
        <v>4.54</v>
      </c>
      <c r="AS51" s="82" t="n">
        <f aca="false">O52</f>
        <v>0.499999999999997</v>
      </c>
      <c r="AT51" s="83" t="n">
        <f aca="false">AR$17+AT$17*AS51+AV$17*AS51^2</f>
        <v>5.75</v>
      </c>
    </row>
    <row r="52" customFormat="false" ht="19.25" hidden="false" customHeight="true" outlineLevel="0" collapsed="false">
      <c r="O52" s="51" t="n">
        <v>0.499999999999997</v>
      </c>
      <c r="P52" s="84" t="n">
        <f aca="false">O52*Q$19+O$19</f>
        <v>4.5</v>
      </c>
      <c r="AS52" s="82" t="n">
        <f aca="false">O53</f>
        <v>0.549999999999997</v>
      </c>
      <c r="AT52" s="83" t="n">
        <f aca="false">AR$17+AT$17*AS52+AV$17*AS52^2</f>
        <v>5.7075</v>
      </c>
    </row>
    <row r="53" customFormat="false" ht="19.25" hidden="false" customHeight="true" outlineLevel="0" collapsed="false">
      <c r="O53" s="51" t="n">
        <v>0.549999999999997</v>
      </c>
      <c r="P53" s="84" t="n">
        <f aca="false">O53*Q$19+O$19</f>
        <v>4.46</v>
      </c>
      <c r="AS53" s="82" t="n">
        <f aca="false">O54</f>
        <v>0.599999999999997</v>
      </c>
      <c r="AT53" s="83" t="n">
        <f aca="false">AR$17+AT$17*AS53+AV$17*AS53^2</f>
        <v>5.66</v>
      </c>
    </row>
    <row r="54" customFormat="false" ht="19.25" hidden="false" customHeight="true" outlineLevel="0" collapsed="false">
      <c r="O54" s="51" t="n">
        <v>0.599999999999997</v>
      </c>
      <c r="P54" s="84" t="n">
        <f aca="false">O54*Q$19+O$19</f>
        <v>4.42</v>
      </c>
      <c r="AS54" s="82" t="n">
        <f aca="false">O55</f>
        <v>0.649999999999997</v>
      </c>
      <c r="AT54" s="83" t="n">
        <f aca="false">AR$17+AT$17*AS54+AV$17*AS54^2</f>
        <v>5.6075</v>
      </c>
    </row>
    <row r="55" customFormat="false" ht="19.25" hidden="false" customHeight="true" outlineLevel="0" collapsed="false">
      <c r="O55" s="51" t="n">
        <v>0.649999999999997</v>
      </c>
      <c r="P55" s="84" t="n">
        <f aca="false">O55*Q$19+O$19</f>
        <v>4.38</v>
      </c>
      <c r="AS55" s="82" t="n">
        <f aca="false">O56</f>
        <v>0.699999999999997</v>
      </c>
      <c r="AT55" s="83" t="n">
        <f aca="false">AR$17+AT$17*AS55+AV$17*AS55^2</f>
        <v>5.55</v>
      </c>
    </row>
    <row r="56" customFormat="false" ht="19.25" hidden="false" customHeight="true" outlineLevel="0" collapsed="false">
      <c r="O56" s="51" t="n">
        <v>0.699999999999997</v>
      </c>
      <c r="P56" s="84" t="n">
        <f aca="false">O56*Q$19+O$19</f>
        <v>4.34</v>
      </c>
      <c r="AS56" s="82" t="n">
        <f aca="false">O57</f>
        <v>0.749999999999997</v>
      </c>
      <c r="AT56" s="83" t="n">
        <f aca="false">AR$17+AT$17*AS56+AV$17*AS56^2</f>
        <v>5.4875</v>
      </c>
    </row>
    <row r="57" customFormat="false" ht="19.25" hidden="false" customHeight="true" outlineLevel="0" collapsed="false">
      <c r="O57" s="51" t="n">
        <v>0.749999999999997</v>
      </c>
      <c r="P57" s="84" t="n">
        <f aca="false">O57*Q$19+O$19</f>
        <v>4.3</v>
      </c>
      <c r="AS57" s="82" t="n">
        <f aca="false">O58</f>
        <v>0.799999999999996</v>
      </c>
      <c r="AT57" s="83" t="n">
        <f aca="false">AR$17+AT$17*AS57+AV$17*AS57^2</f>
        <v>5.42000000000001</v>
      </c>
    </row>
    <row r="58" customFormat="false" ht="19.25" hidden="false" customHeight="true" outlineLevel="0" collapsed="false">
      <c r="O58" s="51" t="n">
        <v>0.799999999999996</v>
      </c>
      <c r="P58" s="84" t="n">
        <f aca="false">O58*Q$19+O$19</f>
        <v>4.26</v>
      </c>
      <c r="AS58" s="82" t="n">
        <f aca="false">O59</f>
        <v>0.849999999999996</v>
      </c>
      <c r="AT58" s="83" t="n">
        <f aca="false">AR$17+AT$17*AS58+AV$17*AS58^2</f>
        <v>5.34750000000001</v>
      </c>
    </row>
    <row r="59" customFormat="false" ht="19.25" hidden="false" customHeight="true" outlineLevel="0" collapsed="false">
      <c r="O59" s="51" t="n">
        <v>0.849999999999996</v>
      </c>
      <c r="P59" s="84" t="n">
        <f aca="false">O59*Q$19+O$19</f>
        <v>4.22</v>
      </c>
      <c r="AS59" s="82" t="n">
        <f aca="false">O60</f>
        <v>0.899999999999996</v>
      </c>
      <c r="AT59" s="83" t="n">
        <f aca="false">AR$17+AT$17*AS59+AV$17*AS59^2</f>
        <v>5.27000000000001</v>
      </c>
    </row>
    <row r="60" customFormat="false" ht="19.25" hidden="false" customHeight="true" outlineLevel="0" collapsed="false">
      <c r="O60" s="51" t="n">
        <v>0.899999999999996</v>
      </c>
      <c r="P60" s="84" t="n">
        <f aca="false">O60*Q$19+O$19</f>
        <v>4.18</v>
      </c>
      <c r="AS60" s="82" t="n">
        <f aca="false">O61</f>
        <v>0.949999999999996</v>
      </c>
      <c r="AT60" s="83" t="n">
        <f aca="false">AR$17+AT$17*AS60+AV$17*AS60^2</f>
        <v>5.18750000000001</v>
      </c>
    </row>
    <row r="61" customFormat="false" ht="19.25" hidden="false" customHeight="true" outlineLevel="0" collapsed="false">
      <c r="O61" s="51" t="n">
        <v>0.949999999999996</v>
      </c>
      <c r="P61" s="84" t="n">
        <f aca="false">O61*Q$19+O$19</f>
        <v>4.14</v>
      </c>
      <c r="AS61" s="82" t="n">
        <f aca="false">O62</f>
        <v>0.999999999999996</v>
      </c>
      <c r="AT61" s="83" t="n">
        <f aca="false">AR$17+AT$17*AS61+AV$17*AS61^2</f>
        <v>5.10000000000001</v>
      </c>
    </row>
    <row r="62" customFormat="false" ht="19.25" hidden="false" customHeight="true" outlineLevel="0" collapsed="false">
      <c r="O62" s="50" t="n">
        <v>0.999999999999996</v>
      </c>
      <c r="P62" s="84" t="n">
        <f aca="false">O62*Q$19+O$19</f>
        <v>4.1</v>
      </c>
      <c r="AS62" s="82" t="n">
        <f aca="false">O63</f>
        <v>1.05</v>
      </c>
      <c r="AT62" s="83" t="n">
        <f aca="false">AR$17+AT$17*AS62+AV$17*AS62^2</f>
        <v>5.0075</v>
      </c>
    </row>
    <row r="63" customFormat="false" ht="19.25" hidden="false" customHeight="true" outlineLevel="0" collapsed="false">
      <c r="O63" s="51" t="n">
        <v>1.05</v>
      </c>
      <c r="P63" s="84" t="n">
        <f aca="false">O63*Q$19+O$19</f>
        <v>4.06</v>
      </c>
      <c r="AS63" s="82" t="n">
        <f aca="false">O64</f>
        <v>1.1</v>
      </c>
      <c r="AT63" s="83" t="n">
        <f aca="false">AR$17+AT$17*AS63+AV$17*AS63^2</f>
        <v>4.91</v>
      </c>
    </row>
    <row r="64" customFormat="false" ht="19.25" hidden="false" customHeight="true" outlineLevel="0" collapsed="false">
      <c r="O64" s="51" t="n">
        <v>1.1</v>
      </c>
      <c r="P64" s="84" t="n">
        <f aca="false">O64*Q$19+O$19</f>
        <v>4.02</v>
      </c>
      <c r="AS64" s="82" t="n">
        <f aca="false">O65</f>
        <v>1.15</v>
      </c>
      <c r="AT64" s="83" t="n">
        <f aca="false">AR$17+AT$17*AS64+AV$17*AS64^2</f>
        <v>4.8075</v>
      </c>
    </row>
    <row r="65" customFormat="false" ht="19.25" hidden="false" customHeight="true" outlineLevel="0" collapsed="false">
      <c r="O65" s="51" t="n">
        <v>1.15</v>
      </c>
      <c r="P65" s="84" t="n">
        <f aca="false">O65*Q$19+O$19</f>
        <v>3.98</v>
      </c>
      <c r="AS65" s="82" t="n">
        <f aca="false">O66</f>
        <v>1.2</v>
      </c>
      <c r="AT65" s="83" t="n">
        <f aca="false">AR$17+AT$17*AS65+AV$17*AS65^2</f>
        <v>4.7</v>
      </c>
    </row>
    <row r="66" customFormat="false" ht="19.25" hidden="false" customHeight="true" outlineLevel="0" collapsed="false">
      <c r="O66" s="51" t="n">
        <v>1.2</v>
      </c>
      <c r="P66" s="84" t="n">
        <f aca="false">O66*Q$19+O$19</f>
        <v>3.94</v>
      </c>
      <c r="AS66" s="82" t="n">
        <f aca="false">O67</f>
        <v>1.25</v>
      </c>
      <c r="AT66" s="83" t="n">
        <f aca="false">AR$17+AT$17*AS66+AV$17*AS66^2</f>
        <v>4.5875</v>
      </c>
    </row>
    <row r="67" customFormat="false" ht="19.25" hidden="false" customHeight="true" outlineLevel="0" collapsed="false">
      <c r="O67" s="51" t="n">
        <v>1.25</v>
      </c>
      <c r="P67" s="84" t="n">
        <f aca="false">O67*Q$19+O$19</f>
        <v>3.9</v>
      </c>
      <c r="AS67" s="82" t="n">
        <f aca="false">O68</f>
        <v>1.3</v>
      </c>
      <c r="AT67" s="83" t="n">
        <f aca="false">AR$17+AT$17*AS67+AV$17*AS67^2</f>
        <v>4.47</v>
      </c>
    </row>
    <row r="68" customFormat="false" ht="19.25" hidden="false" customHeight="true" outlineLevel="0" collapsed="false">
      <c r="O68" s="51" t="n">
        <v>1.3</v>
      </c>
      <c r="P68" s="84" t="n">
        <f aca="false">O68*Q$19+O$19</f>
        <v>3.86</v>
      </c>
      <c r="AS68" s="82" t="n">
        <f aca="false">O69</f>
        <v>1.35</v>
      </c>
      <c r="AT68" s="83" t="n">
        <f aca="false">AR$17+AT$17*AS68+AV$17*AS68^2</f>
        <v>4.3475</v>
      </c>
    </row>
    <row r="69" customFormat="false" ht="19.25" hidden="false" customHeight="true" outlineLevel="0" collapsed="false">
      <c r="O69" s="51" t="n">
        <v>1.35</v>
      </c>
      <c r="P69" s="84" t="n">
        <f aca="false">O69*Q$19+O$19</f>
        <v>3.82</v>
      </c>
      <c r="AS69" s="82" t="n">
        <f aca="false">O70</f>
        <v>1.4</v>
      </c>
      <c r="AT69" s="83" t="n">
        <f aca="false">AR$17+AT$17*AS69+AV$17*AS69^2</f>
        <v>4.22</v>
      </c>
    </row>
    <row r="70" customFormat="false" ht="19.25" hidden="false" customHeight="true" outlineLevel="0" collapsed="false">
      <c r="O70" s="51" t="n">
        <v>1.4</v>
      </c>
      <c r="P70" s="84" t="n">
        <f aca="false">O70*Q$19+O$19</f>
        <v>3.78</v>
      </c>
      <c r="AS70" s="82" t="n">
        <f aca="false">O71</f>
        <v>1.45</v>
      </c>
      <c r="AT70" s="83" t="n">
        <f aca="false">AR$17+AT$17*AS70+AV$17*AS70^2</f>
        <v>4.0875</v>
      </c>
    </row>
    <row r="71" customFormat="false" ht="19.25" hidden="false" customHeight="true" outlineLevel="0" collapsed="false">
      <c r="O71" s="51" t="n">
        <v>1.45</v>
      </c>
      <c r="P71" s="84" t="n">
        <f aca="false">O71*Q$19+O$19</f>
        <v>3.74</v>
      </c>
      <c r="AS71" s="82" t="n">
        <f aca="false">O72</f>
        <v>1.5</v>
      </c>
      <c r="AT71" s="83" t="n">
        <f aca="false">AR$17+AT$17*AS71+AV$17*AS71^2</f>
        <v>3.95</v>
      </c>
    </row>
    <row r="72" customFormat="false" ht="19.25" hidden="false" customHeight="true" outlineLevel="0" collapsed="false">
      <c r="O72" s="51" t="n">
        <v>1.5</v>
      </c>
      <c r="P72" s="84" t="n">
        <f aca="false">O72*Q$19+O$19</f>
        <v>3.7</v>
      </c>
      <c r="AS72" s="82" t="n">
        <f aca="false">O73</f>
        <v>1.55</v>
      </c>
      <c r="AT72" s="83" t="n">
        <f aca="false">AR$17+AT$17*AS72+AV$17*AS72^2</f>
        <v>3.8075</v>
      </c>
    </row>
    <row r="73" customFormat="false" ht="19.25" hidden="false" customHeight="true" outlineLevel="0" collapsed="false">
      <c r="O73" s="51" t="n">
        <v>1.55</v>
      </c>
      <c r="P73" s="84" t="n">
        <f aca="false">O73*Q$19+O$19</f>
        <v>3.66</v>
      </c>
      <c r="AS73" s="82" t="n">
        <f aca="false">O74</f>
        <v>1.6</v>
      </c>
      <c r="AT73" s="83" t="n">
        <f aca="false">AR$17+AT$17*AS73+AV$17*AS73^2</f>
        <v>3.66</v>
      </c>
    </row>
    <row r="74" customFormat="false" ht="19.25" hidden="false" customHeight="true" outlineLevel="0" collapsed="false">
      <c r="O74" s="51" t="n">
        <v>1.6</v>
      </c>
      <c r="P74" s="84" t="n">
        <f aca="false">O74*Q$19+O$19</f>
        <v>3.62</v>
      </c>
      <c r="AS74" s="82" t="n">
        <f aca="false">O75</f>
        <v>1.64999999999999</v>
      </c>
      <c r="AT74" s="83" t="n">
        <f aca="false">AR$17+AT$17*AS74+AV$17*AS74^2</f>
        <v>3.50750000000003</v>
      </c>
    </row>
    <row r="75" customFormat="false" ht="19.25" hidden="false" customHeight="true" outlineLevel="0" collapsed="false">
      <c r="O75" s="51" t="n">
        <v>1.64999999999999</v>
      </c>
      <c r="P75" s="84" t="n">
        <f aca="false">O75*Q$19+O$19</f>
        <v>3.58000000000001</v>
      </c>
      <c r="AS75" s="82" t="n">
        <f aca="false">O76</f>
        <v>1.69999999999999</v>
      </c>
      <c r="AT75" s="83" t="n">
        <f aca="false">AR$17+AT$17*AS75+AV$17*AS75^2</f>
        <v>3.35000000000003</v>
      </c>
    </row>
    <row r="76" customFormat="false" ht="19.25" hidden="false" customHeight="true" outlineLevel="0" collapsed="false">
      <c r="O76" s="51" t="n">
        <v>1.69999999999999</v>
      </c>
      <c r="P76" s="84" t="n">
        <f aca="false">O76*Q$19+O$19</f>
        <v>3.54000000000001</v>
      </c>
      <c r="AS76" s="82" t="n">
        <f aca="false">O77</f>
        <v>1.74999999999999</v>
      </c>
      <c r="AT76" s="83" t="n">
        <f aca="false">AR$17+AT$17*AS76+AV$17*AS76^2</f>
        <v>3.18750000000003</v>
      </c>
    </row>
    <row r="77" customFormat="false" ht="19.25" hidden="false" customHeight="true" outlineLevel="0" collapsed="false">
      <c r="O77" s="51" t="n">
        <v>1.74999999999999</v>
      </c>
      <c r="P77" s="84" t="n">
        <f aca="false">O77*Q$19+O$19</f>
        <v>3.50000000000001</v>
      </c>
      <c r="AS77" s="82" t="n">
        <f aca="false">O78</f>
        <v>1.79999999999999</v>
      </c>
      <c r="AT77" s="83" t="n">
        <f aca="false">AR$17+AT$17*AS77+AV$17*AS77^2</f>
        <v>3.02000000000003</v>
      </c>
    </row>
    <row r="78" customFormat="false" ht="19.25" hidden="false" customHeight="true" outlineLevel="0" collapsed="false">
      <c r="O78" s="51" t="n">
        <v>1.79999999999999</v>
      </c>
      <c r="P78" s="84" t="n">
        <f aca="false">O78*Q$19+O$19</f>
        <v>3.46000000000001</v>
      </c>
      <c r="AS78" s="82" t="n">
        <f aca="false">O79</f>
        <v>1.84999999999999</v>
      </c>
      <c r="AT78" s="83" t="n">
        <f aca="false">AR$17+AT$17*AS78+AV$17*AS78^2</f>
        <v>2.84750000000004</v>
      </c>
    </row>
    <row r="79" customFormat="false" ht="19.25" hidden="false" customHeight="true" outlineLevel="0" collapsed="false">
      <c r="O79" s="51" t="n">
        <v>1.84999999999999</v>
      </c>
      <c r="P79" s="84" t="n">
        <f aca="false">O79*Q$19+O$19</f>
        <v>3.42000000000001</v>
      </c>
      <c r="AS79" s="82" t="n">
        <f aca="false">O80</f>
        <v>1.89999999999999</v>
      </c>
      <c r="AT79" s="83" t="n">
        <f aca="false">AR$17+AT$17*AS79+AV$17*AS79^2</f>
        <v>2.67000000000004</v>
      </c>
    </row>
    <row r="80" customFormat="false" ht="19.25" hidden="false" customHeight="true" outlineLevel="0" collapsed="false">
      <c r="O80" s="51" t="n">
        <v>1.89999999999999</v>
      </c>
      <c r="P80" s="84" t="n">
        <f aca="false">O80*Q$19+O$19</f>
        <v>3.38000000000001</v>
      </c>
      <c r="AS80" s="82" t="n">
        <f aca="false">O81</f>
        <v>1.94999999999999</v>
      </c>
      <c r="AT80" s="83" t="n">
        <f aca="false">AR$17+AT$17*AS80+AV$17*AS80^2</f>
        <v>2.48750000000004</v>
      </c>
    </row>
    <row r="81" customFormat="false" ht="19.25" hidden="false" customHeight="true" outlineLevel="0" collapsed="false">
      <c r="O81" s="51" t="n">
        <v>1.94999999999999</v>
      </c>
      <c r="P81" s="84" t="n">
        <f aca="false">O81*Q$19+O$19</f>
        <v>3.34000000000001</v>
      </c>
      <c r="AS81" s="82" t="n">
        <f aca="false">O82</f>
        <v>2</v>
      </c>
      <c r="AT81" s="83" t="n">
        <f aca="false">AR$17+AT$17*AS81+AV$17*AS81^2</f>
        <v>2.3</v>
      </c>
    </row>
    <row r="82" customFormat="false" ht="19.25" hidden="false" customHeight="true" outlineLevel="0" collapsed="false">
      <c r="O82" s="50" t="n">
        <v>2</v>
      </c>
      <c r="P82" s="84" t="n">
        <f aca="false">O82*Q$19+O$19</f>
        <v>3.3</v>
      </c>
    </row>
    <row r="83" customFormat="false" ht="19.25" hidden="false" customHeight="true" outlineLevel="0" collapsed="false"/>
    <row r="84" customFormat="false" ht="19.25" hidden="false" customHeight="true" outlineLevel="0" collapsed="false"/>
    <row r="85" customFormat="false" ht="19.25" hidden="false" customHeight="true" outlineLevel="0" collapsed="false"/>
    <row r="86" customFormat="false" ht="19.25" hidden="false" customHeight="true" outlineLevel="0" collapsed="false"/>
    <row r="87" customFormat="false" ht="19.25" hidden="false" customHeight="true" outlineLevel="0" collapsed="false"/>
    <row r="88" customFormat="false" ht="19.25" hidden="false" customHeight="true" outlineLevel="0" collapsed="false"/>
    <row r="89" customFormat="false" ht="19.25" hidden="false" customHeight="true" outlineLevel="0" collapsed="false"/>
    <row r="90" customFormat="false" ht="19.25" hidden="false" customHeight="true" outlineLevel="0" collapsed="false"/>
    <row r="91" customFormat="false" ht="19.25" hidden="false" customHeight="true" outlineLevel="0" collapsed="false"/>
    <row r="92" customFormat="false" ht="19.25" hidden="false" customHeight="true" outlineLevel="0" collapsed="false"/>
    <row r="93" customFormat="false" ht="19.25" hidden="false" customHeight="true" outlineLevel="0" collapsed="false"/>
    <row r="94" customFormat="false" ht="19.25" hidden="false" customHeight="true" outlineLevel="0" collapsed="false"/>
    <row r="95" customFormat="false" ht="19.25" hidden="false" customHeight="true" outlineLevel="0" collapsed="false"/>
    <row r="96" customFormat="false" ht="19.25" hidden="false" customHeight="true" outlineLevel="0" collapsed="false"/>
    <row r="97" customFormat="false" ht="19.25" hidden="false" customHeight="true" outlineLevel="0" collapsed="false"/>
    <row r="98" customFormat="false" ht="19.25" hidden="false" customHeight="true" outlineLevel="0" collapsed="false"/>
    <row r="99" customFormat="false" ht="19.25" hidden="false" customHeight="true" outlineLevel="0" collapsed="false"/>
    <row r="100" customFormat="false" ht="19.25" hidden="false" customHeight="true" outlineLevel="0" collapsed="false"/>
    <row r="101" customFormat="false" ht="19.25" hidden="false" customHeight="true" outlineLevel="0" collapsed="false"/>
    <row r="102" customFormat="false" ht="19.25" hidden="false" customHeight="true" outlineLevel="0" collapsed="false"/>
    <row r="103" customFormat="false" ht="19.25" hidden="false" customHeight="true" outlineLevel="0" collapsed="false"/>
    <row r="104" customFormat="false" ht="19.25" hidden="false" customHeight="true" outlineLevel="0" collapsed="false"/>
    <row r="105" customFormat="false" ht="19.25" hidden="false" customHeight="true" outlineLevel="0" collapsed="false"/>
    <row r="106" customFormat="false" ht="19.25" hidden="false" customHeight="true" outlineLevel="0" collapsed="false"/>
    <row r="107" customFormat="false" ht="19.25" hidden="false" customHeight="true" outlineLevel="0" collapsed="false"/>
    <row r="108" customFormat="false" ht="19.25" hidden="false" customHeight="true" outlineLevel="0" collapsed="false"/>
    <row r="109" customFormat="false" ht="19.25" hidden="false" customHeight="true" outlineLevel="0" collapsed="false"/>
    <row r="110" customFormat="false" ht="19.25" hidden="false" customHeight="true" outlineLevel="0" collapsed="false"/>
    <row r="111" customFormat="false" ht="19.25" hidden="false" customHeight="true" outlineLevel="0" collapsed="false"/>
    <row r="112" customFormat="false" ht="19.25" hidden="false" customHeight="true" outlineLevel="0" collapsed="false"/>
    <row r="113" customFormat="false" ht="19.25" hidden="false" customHeight="true" outlineLevel="0" collapsed="false"/>
    <row r="114" customFormat="false" ht="19.25" hidden="false" customHeight="true" outlineLevel="0" collapsed="false"/>
    <row r="115" customFormat="false" ht="19.25" hidden="false" customHeight="true" outlineLevel="0" collapsed="false"/>
    <row r="116" customFormat="false" ht="19.25" hidden="false" customHeight="true" outlineLevel="0" collapsed="false"/>
    <row r="117" customFormat="false" ht="19.25" hidden="false" customHeight="true" outlineLevel="0" collapsed="false"/>
    <row r="118" customFormat="false" ht="19.25" hidden="false" customHeight="true" outlineLevel="0" collapsed="false"/>
    <row r="119" customFormat="false" ht="19.25" hidden="false" customHeight="true" outlineLevel="0" collapsed="false"/>
    <row r="120" customFormat="false" ht="19.25" hidden="false" customHeight="true" outlineLevel="0" collapsed="false"/>
    <row r="121" customFormat="false" ht="19.25" hidden="false" customHeight="true" outlineLevel="0" collapsed="false"/>
    <row r="122" customFormat="false" ht="19.25" hidden="false" customHeight="true" outlineLevel="0" collapsed="false"/>
    <row r="123" customFormat="false" ht="19.25" hidden="false" customHeight="true" outlineLevel="0" collapsed="false"/>
    <row r="124" customFormat="false" ht="19.25" hidden="false" customHeight="true" outlineLevel="0" collapsed="false"/>
    <row r="125" customFormat="false" ht="19.25" hidden="false" customHeight="true" outlineLevel="0" collapsed="false"/>
    <row r="126" customFormat="false" ht="19.25" hidden="false" customHeight="true" outlineLevel="0" collapsed="false"/>
    <row r="127" customFormat="false" ht="19.25" hidden="false" customHeight="true" outlineLevel="0" collapsed="false"/>
    <row r="128" customFormat="false" ht="19.25" hidden="false" customHeight="true" outlineLevel="0" collapsed="false"/>
    <row r="129" customFormat="false" ht="19.25" hidden="false" customHeight="true" outlineLevel="0" collapsed="false"/>
    <row r="130" customFormat="false" ht="19.25" hidden="false" customHeight="true" outlineLevel="0" collapsed="false"/>
    <row r="131" customFormat="false" ht="19.25" hidden="false" customHeight="true" outlineLevel="0" collapsed="false"/>
    <row r="132" customFormat="false" ht="19.25" hidden="false" customHeight="true" outlineLevel="0" collapsed="false"/>
    <row r="133" customFormat="false" ht="19.25" hidden="false" customHeight="true" outlineLevel="0" collapsed="false"/>
    <row r="134" customFormat="false" ht="19.25" hidden="false" customHeight="true" outlineLevel="0" collapsed="false"/>
    <row r="135" customFormat="false" ht="19.25" hidden="false" customHeight="true" outlineLevel="0" collapsed="false"/>
    <row r="136" customFormat="false" ht="19.25" hidden="false" customHeight="true" outlineLevel="0" collapsed="false"/>
    <row r="137" customFormat="false" ht="19.25" hidden="false" customHeight="true" outlineLevel="0" collapsed="false"/>
    <row r="138" customFormat="false" ht="19.25" hidden="false" customHeight="true" outlineLevel="0" collapsed="false"/>
    <row r="139" customFormat="false" ht="19.25" hidden="false" customHeight="true" outlineLevel="0" collapsed="false"/>
    <row r="140" customFormat="false" ht="19.25" hidden="false" customHeight="true" outlineLevel="0" collapsed="false"/>
    <row r="141" customFormat="false" ht="19.25" hidden="false" customHeight="true" outlineLevel="0" collapsed="false"/>
    <row r="142" customFormat="false" ht="19.25" hidden="false" customHeight="true" outlineLevel="0" collapsed="false"/>
    <row r="143" customFormat="false" ht="19.25" hidden="false" customHeight="true" outlineLevel="0" collapsed="false"/>
    <row r="144" customFormat="false" ht="19.25" hidden="false" customHeight="true" outlineLevel="0" collapsed="false"/>
    <row r="145" customFormat="false" ht="19.25" hidden="false" customHeight="true" outlineLevel="0" collapsed="false"/>
    <row r="146" customFormat="false" ht="19.25" hidden="false" customHeight="true" outlineLevel="0" collapsed="false"/>
    <row r="147" customFormat="false" ht="19.25" hidden="false" customHeight="true" outlineLevel="0" collapsed="false"/>
    <row r="148" customFormat="false" ht="19.25" hidden="false" customHeight="true" outlineLevel="0" collapsed="false"/>
    <row r="149" customFormat="false" ht="19.25" hidden="false" customHeight="true" outlineLevel="0" collapsed="false"/>
    <row r="150" customFormat="false" ht="19.25" hidden="false" customHeight="true" outlineLevel="0" collapsed="false"/>
    <row r="151" customFormat="false" ht="19.25" hidden="false" customHeight="true" outlineLevel="0" collapsed="false"/>
    <row r="152" customFormat="false" ht="19.25" hidden="false" customHeight="true" outlineLevel="0" collapsed="false"/>
    <row r="153" customFormat="false" ht="19.25" hidden="false" customHeight="true" outlineLevel="0" collapsed="false"/>
    <row r="154" customFormat="false" ht="19.25" hidden="false" customHeight="true" outlineLevel="0" collapsed="false"/>
    <row r="155" customFormat="false" ht="19.25" hidden="false" customHeight="true" outlineLevel="0" collapsed="false"/>
    <row r="156" customFormat="false" ht="19.25" hidden="false" customHeight="true" outlineLevel="0" collapsed="false"/>
    <row r="157" customFormat="false" ht="19.25" hidden="false" customHeight="true" outlineLevel="0" collapsed="false"/>
    <row r="158" customFormat="false" ht="19.25" hidden="false" customHeight="true" outlineLevel="0" collapsed="false"/>
    <row r="159" customFormat="false" ht="19.25" hidden="false" customHeight="true" outlineLevel="0" collapsed="false"/>
    <row r="160" customFormat="false" ht="19.25" hidden="false" customHeight="true" outlineLevel="0" collapsed="false"/>
    <row r="161" customFormat="false" ht="19.25" hidden="false" customHeight="true" outlineLevel="0" collapsed="false"/>
    <row r="162" customFormat="false" ht="19.25" hidden="false" customHeight="true" outlineLevel="0" collapsed="false"/>
    <row r="163" customFormat="false" ht="19.25" hidden="false" customHeight="true" outlineLevel="0" collapsed="false"/>
    <row r="164" customFormat="false" ht="19.25" hidden="false" customHeight="true" outlineLevel="0" collapsed="false"/>
    <row r="165" customFormat="false" ht="19.25" hidden="false" customHeight="true" outlineLevel="0" collapsed="false"/>
    <row r="166" customFormat="false" ht="19.25" hidden="false" customHeight="true" outlineLevel="0" collapsed="false"/>
    <row r="167" customFormat="false" ht="19.25" hidden="false" customHeight="true" outlineLevel="0" collapsed="false"/>
    <row r="168" customFormat="false" ht="19.25" hidden="false" customHeight="true" outlineLevel="0" collapsed="false"/>
    <row r="169" customFormat="false" ht="19.25" hidden="false" customHeight="true" outlineLevel="0" collapsed="false"/>
    <row r="170" customFormat="false" ht="19.25" hidden="false" customHeight="true" outlineLevel="0" collapsed="false"/>
    <row r="171" customFormat="false" ht="19.25" hidden="false" customHeight="true" outlineLevel="0" collapsed="false"/>
    <row r="172" customFormat="false" ht="19.25" hidden="false" customHeight="true" outlineLevel="0" collapsed="false"/>
    <row r="173" customFormat="false" ht="19.25" hidden="false" customHeight="true" outlineLevel="0" collapsed="false"/>
    <row r="174" customFormat="false" ht="19.25" hidden="false" customHeight="true" outlineLevel="0" collapsed="false"/>
    <row r="175" customFormat="false" ht="19.25" hidden="false" customHeight="true" outlineLevel="0" collapsed="false"/>
    <row r="176" customFormat="false" ht="19.25" hidden="false" customHeight="true" outlineLevel="0" collapsed="false"/>
    <row r="177" customFormat="false" ht="19.25" hidden="false" customHeight="true" outlineLevel="0" collapsed="false"/>
    <row r="178" customFormat="false" ht="19.25" hidden="false" customHeight="true" outlineLevel="0" collapsed="false"/>
    <row r="179" customFormat="false" ht="19.25" hidden="false" customHeight="true" outlineLevel="0" collapsed="false"/>
    <row r="180" customFormat="false" ht="19.25" hidden="false" customHeight="true" outlineLevel="0" collapsed="false"/>
    <row r="181" customFormat="false" ht="19.25" hidden="false" customHeight="true" outlineLevel="0" collapsed="false"/>
    <row r="182" customFormat="false" ht="19.25" hidden="false" customHeight="true" outlineLevel="0" collapsed="false"/>
    <row r="183" customFormat="false" ht="19.25" hidden="false" customHeight="true" outlineLevel="0" collapsed="false"/>
    <row r="184" customFormat="false" ht="19.25" hidden="false" customHeight="true" outlineLevel="0" collapsed="false"/>
    <row r="185" customFormat="false" ht="19.25" hidden="false" customHeight="true" outlineLevel="0" collapsed="false"/>
    <row r="186" customFormat="false" ht="19.25" hidden="false" customHeight="true" outlineLevel="0" collapsed="false"/>
    <row r="187" customFormat="false" ht="19.25" hidden="false" customHeight="true" outlineLevel="0" collapsed="false"/>
    <row r="188" customFormat="false" ht="19.25" hidden="false" customHeight="true" outlineLevel="0" collapsed="false"/>
    <row r="189" customFormat="false" ht="19.25" hidden="false" customHeight="true" outlineLevel="0" collapsed="false"/>
    <row r="190" customFormat="false" ht="19.25" hidden="false" customHeight="true" outlineLevel="0" collapsed="false"/>
    <row r="191" customFormat="false" ht="19.25" hidden="false" customHeight="true" outlineLevel="0" collapsed="false"/>
    <row r="192" customFormat="false" ht="19.25" hidden="false" customHeight="true" outlineLevel="0" collapsed="false"/>
    <row r="193" customFormat="false" ht="19.25" hidden="false" customHeight="true" outlineLevel="0" collapsed="false"/>
    <row r="194" customFormat="false" ht="19.25" hidden="false" customHeight="true" outlineLevel="0" collapsed="false"/>
    <row r="195" customFormat="false" ht="19.25" hidden="false" customHeight="true" outlineLevel="0" collapsed="false"/>
    <row r="196" customFormat="false" ht="19.25" hidden="false" customHeight="true" outlineLevel="0" collapsed="false"/>
    <row r="197" customFormat="false" ht="19.25" hidden="false" customHeight="true" outlineLevel="0" collapsed="false"/>
    <row r="198" customFormat="false" ht="19.25" hidden="false" customHeight="true" outlineLevel="0" collapsed="false"/>
    <row r="199" customFormat="false" ht="19.25" hidden="false" customHeight="true" outlineLevel="0" collapsed="false"/>
    <row r="200" customFormat="false" ht="19.25" hidden="false" customHeight="true" outlineLevel="0" collapsed="false"/>
    <row r="201" customFormat="false" ht="19.25" hidden="false" customHeight="true" outlineLevel="0" collapsed="false"/>
    <row r="202" customFormat="false" ht="19.25" hidden="false" customHeight="true" outlineLevel="0" collapsed="false"/>
    <row r="203" customFormat="false" ht="19.25" hidden="false" customHeight="true" outlineLevel="0" collapsed="false"/>
    <row r="204" customFormat="false" ht="19.25" hidden="false" customHeight="true" outlineLevel="0" collapsed="false"/>
    <row r="205" customFormat="false" ht="19.25" hidden="false" customHeight="true" outlineLevel="0" collapsed="false"/>
    <row r="206" customFormat="false" ht="19.25" hidden="false" customHeight="true" outlineLevel="0" collapsed="false"/>
    <row r="207" customFormat="false" ht="19.25" hidden="false" customHeight="true" outlineLevel="0" collapsed="false"/>
    <row r="208" customFormat="false" ht="19.25" hidden="false" customHeight="true" outlineLevel="0" collapsed="false"/>
    <row r="209" customFormat="false" ht="19.25" hidden="false" customHeight="true" outlineLevel="0" collapsed="false"/>
    <row r="210" customFormat="false" ht="19.25" hidden="false" customHeight="true" outlineLevel="0" collapsed="false"/>
    <row r="211" customFormat="false" ht="19.25" hidden="false" customHeight="true" outlineLevel="0" collapsed="false"/>
    <row r="212" customFormat="false" ht="19.25" hidden="false" customHeight="true" outlineLevel="0" collapsed="false"/>
    <row r="213" customFormat="false" ht="19.25" hidden="false" customHeight="true" outlineLevel="0" collapsed="false"/>
    <row r="214" customFormat="false" ht="19.25" hidden="false" customHeight="true" outlineLevel="0" collapsed="false"/>
    <row r="215" customFormat="false" ht="19.25" hidden="false" customHeight="true" outlineLevel="0" collapsed="false"/>
    <row r="216" customFormat="false" ht="19.25" hidden="false" customHeight="true" outlineLevel="0" collapsed="false"/>
    <row r="217" customFormat="false" ht="19.25" hidden="false" customHeight="true" outlineLevel="0" collapsed="false"/>
    <row r="218" customFormat="false" ht="19.25" hidden="false" customHeight="true" outlineLevel="0" collapsed="false"/>
    <row r="219" customFormat="false" ht="19.25" hidden="false" customHeight="true" outlineLevel="0" collapsed="false"/>
    <row r="220" customFormat="false" ht="19.25" hidden="false" customHeight="true" outlineLevel="0" collapsed="false"/>
    <row r="221" customFormat="false" ht="19.25" hidden="false" customHeight="true" outlineLevel="0" collapsed="false"/>
    <row r="222" customFormat="false" ht="19.25" hidden="false" customHeight="true" outlineLevel="0" collapsed="false"/>
    <row r="223" customFormat="false" ht="19.25" hidden="false" customHeight="true" outlineLevel="0" collapsed="false"/>
    <row r="224" customFormat="false" ht="19.25" hidden="false" customHeight="true" outlineLevel="0" collapsed="false"/>
    <row r="225" customFormat="false" ht="19.25" hidden="false" customHeight="true" outlineLevel="0" collapsed="false"/>
    <row r="226" customFormat="false" ht="19.25" hidden="false" customHeight="true" outlineLevel="0" collapsed="false"/>
    <row r="227" customFormat="false" ht="19.25" hidden="false" customHeight="true" outlineLevel="0" collapsed="false"/>
    <row r="228" customFormat="false" ht="19.25" hidden="false" customHeight="true" outlineLevel="0" collapsed="false"/>
    <row r="229" customFormat="false" ht="19.25" hidden="false" customHeight="true" outlineLevel="0" collapsed="false"/>
    <row r="230" customFormat="false" ht="19.25" hidden="false" customHeight="true" outlineLevel="0" collapsed="false"/>
    <row r="231" customFormat="false" ht="19.25" hidden="false" customHeight="true" outlineLevel="0" collapsed="false"/>
    <row r="232" customFormat="false" ht="19.25" hidden="false" customHeight="true" outlineLevel="0" collapsed="false"/>
    <row r="233" customFormat="false" ht="19.25" hidden="false" customHeight="true" outlineLevel="0" collapsed="false"/>
    <row r="234" customFormat="false" ht="19.25" hidden="false" customHeight="true" outlineLevel="0" collapsed="false"/>
    <row r="235" customFormat="false" ht="19.25" hidden="false" customHeight="true" outlineLevel="0" collapsed="false"/>
    <row r="236" customFormat="false" ht="19.25" hidden="false" customHeight="true" outlineLevel="0" collapsed="false"/>
    <row r="237" customFormat="false" ht="19.25" hidden="false" customHeight="true" outlineLevel="0" collapsed="false"/>
    <row r="238" customFormat="false" ht="19.25" hidden="false" customHeight="true" outlineLevel="0" collapsed="false"/>
    <row r="239" customFormat="false" ht="19.25" hidden="false" customHeight="true" outlineLevel="0" collapsed="false"/>
    <row r="240" customFormat="false" ht="19.25" hidden="false" customHeight="true" outlineLevel="0" collapsed="false"/>
    <row r="241" customFormat="false" ht="19.25" hidden="false" customHeight="true" outlineLevel="0" collapsed="false"/>
    <row r="242" customFormat="false" ht="19.25" hidden="false" customHeight="true" outlineLevel="0" collapsed="false"/>
    <row r="243" customFormat="false" ht="19.25" hidden="false" customHeight="true" outlineLevel="0" collapsed="false"/>
    <row r="244" customFormat="false" ht="19.25" hidden="false" customHeight="true" outlineLevel="0" collapsed="false"/>
    <row r="245" customFormat="false" ht="19.25" hidden="false" customHeight="true" outlineLevel="0" collapsed="false"/>
    <row r="246" customFormat="false" ht="19.25" hidden="false" customHeight="true" outlineLevel="0" collapsed="false"/>
    <row r="247" customFormat="false" ht="19.25" hidden="false" customHeight="true" outlineLevel="0" collapsed="false"/>
    <row r="248" customFormat="false" ht="19.25" hidden="false" customHeight="true" outlineLevel="0" collapsed="false"/>
    <row r="249" customFormat="false" ht="19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1078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2023-04-10T14:42:51Z</dcterms:created>
  <dc:creator/>
  <dc:description/>
  <dc:language>pl-PL</dc:language>
  <cp:lastModifiedBy/>
  <dcterms:modified xsi:type="dcterms:W3CDTF">2023-04-17T20:08:13Z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